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5405" windowHeight="6630" activeTab="1"/>
  </bookViews>
  <sheets>
    <sheet name="About" sheetId="1" r:id="rId1"/>
    <sheet name="DRC-BDRC" sheetId="5" r:id="rId2"/>
    <sheet name="DRC-PADRC" sheetId="2" r:id="rId3"/>
    <sheet name="CPUC IRP for BAU" sheetId="11" r:id="rId4"/>
    <sheet name="Potential calculations" sheetId="15" r:id="rId5"/>
  </sheets>
  <calcPr calcId="14562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E3" i="15" l="1"/>
  <c r="G2" i="2" s="1"/>
  <c r="B43" i="15"/>
  <c r="A43" i="15"/>
  <c r="B21" i="15"/>
  <c r="B22" i="15" s="1"/>
  <c r="B23" i="15" s="1"/>
  <c r="B25" i="15" s="1"/>
  <c r="C20" i="15"/>
  <c r="D20" i="15" s="1"/>
  <c r="E20" i="15" s="1"/>
  <c r="F20" i="15" s="1"/>
  <c r="G20" i="15" s="1"/>
  <c r="G1" i="15"/>
  <c r="H1" i="15" s="1"/>
  <c r="I1" i="15" s="1"/>
  <c r="J1" i="15" s="1"/>
  <c r="K1" i="15" s="1"/>
  <c r="L1" i="15" s="1"/>
  <c r="M1" i="15" s="1"/>
  <c r="N1" i="15" s="1"/>
  <c r="O1" i="15" s="1"/>
  <c r="C21" i="15" l="1"/>
  <c r="D21" i="15" s="1"/>
  <c r="D22" i="15" s="1"/>
  <c r="D23" i="15" s="1"/>
  <c r="D25" i="15" s="1"/>
  <c r="G2" i="15" s="1"/>
  <c r="G3" i="15" s="1"/>
  <c r="I2" i="2" s="1"/>
  <c r="C22" i="15" l="1"/>
  <c r="C23" i="15" s="1"/>
  <c r="C25" i="15" s="1"/>
  <c r="F2" i="15" s="1"/>
  <c r="F3" i="15" s="1"/>
  <c r="H2" i="2" s="1"/>
  <c r="E21" i="15"/>
  <c r="F21" i="15" s="1"/>
  <c r="E22" i="15"/>
  <c r="E23" i="15" s="1"/>
  <c r="E25" i="15" s="1"/>
  <c r="H2" i="15" s="1"/>
  <c r="H3" i="15" s="1"/>
  <c r="J2" i="2" s="1"/>
  <c r="G21" i="15" l="1"/>
  <c r="G22" i="15" s="1"/>
  <c r="G23" i="15" s="1"/>
  <c r="G25" i="15" s="1"/>
  <c r="J2" i="15" s="1"/>
  <c r="F22" i="15"/>
  <c r="F23" i="15" s="1"/>
  <c r="F25" i="15" s="1"/>
  <c r="I2" i="15" s="1"/>
  <c r="I3" i="15" s="1"/>
  <c r="K2" i="2" s="1"/>
  <c r="K2" i="15" l="1"/>
  <c r="J3" i="15"/>
  <c r="L2" i="2" s="1"/>
  <c r="L2" i="15" l="1"/>
  <c r="K3" i="15"/>
  <c r="M2" i="2" s="1"/>
  <c r="Q14" i="11"/>
  <c r="M2" i="15" l="1"/>
  <c r="L3" i="15"/>
  <c r="N2" i="2" s="1"/>
  <c r="N2" i="15" l="1"/>
  <c r="M3" i="15"/>
  <c r="O2" i="2" s="1"/>
  <c r="O2" i="15" l="1"/>
  <c r="O3" i="15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N3" i="15"/>
  <c r="P2" i="2" s="1"/>
</calcChain>
</file>

<file path=xl/sharedStrings.xml><?xml version="1.0" encoding="utf-8"?>
<sst xmlns="http://schemas.openxmlformats.org/spreadsheetml/2006/main" count="42" uniqueCount="41">
  <si>
    <t>Source:</t>
  </si>
  <si>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</si>
  <si>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</si>
  <si>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</si>
  <si>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</si>
  <si>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</si>
  <si>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LBNL. March 1, 2017. 2025 California Demand Response Potential Study. Presented at the August 8, 2017, IEPR</t>
  </si>
  <si>
    <t>workshop http://docketpublic.energy.ca.gov/PublicDocuments/17-IEPR-</t>
  </si>
  <si>
    <t>12/TN220511_20170802T120454_2025_California_Demand_Response_Potential_Study.pdf. The full report is available</t>
  </si>
  <si>
    <t>online at http://www.cpuc.ca.gov/General.aspx?id=10622.</t>
  </si>
  <si>
    <t>California Public Utility Commission</t>
  </si>
  <si>
    <t>Notes</t>
  </si>
  <si>
    <t>Integrated Resource Plan and Long Term Procurement Planning Process (IRP Process)</t>
  </si>
  <si>
    <t>Resolve value</t>
  </si>
  <si>
    <t>SERVM value</t>
  </si>
  <si>
    <t>avg</t>
  </si>
  <si>
    <t>Additional potential is specified based on Figure 41 of the LBNL report (shown below).</t>
  </si>
  <si>
    <t>More specifically, the supply of DR available is set based on the cost competitive shift DR in thethe Low Curtailment Scenario – BAU DR Scenario.</t>
  </si>
  <si>
    <t xml:space="preserve">Table 10 (also shown below) gives details of the "Medium DR" analog to the one we use to set inputs for the EPs. </t>
  </si>
  <si>
    <t>For background, we show results for the Low Curtailment Scenario – Medium (not BAU) DR Scenario below.</t>
  </si>
  <si>
    <t>Extracting the results from the projects proved time intensive.  2020 and 2025 values are estimated by visual inspection of Figure 41.</t>
  </si>
  <si>
    <t>BAU, low curtailment quantity available</t>
  </si>
  <si>
    <t>.513*x</t>
  </si>
  <si>
    <t>result</t>
  </si>
  <si>
    <t>Time series calculated</t>
  </si>
  <si>
    <t>Approach:</t>
  </si>
  <si>
    <t xml:space="preserve">Estimated values shown below. </t>
  </si>
  <si>
    <t xml:space="preserve">Then, interim values are estimated.  Assume backloaded emergence, model as an exponential function. </t>
  </si>
  <si>
    <t>Inputs used for calculated values in between 2020 and 2025</t>
  </si>
  <si>
    <t>In MW</t>
  </si>
  <si>
    <t xml:space="preserve">From slide 85 of this presentation. </t>
  </si>
  <si>
    <t xml:space="preserve">We designate demand response to be the peak load shifting variety which may contribute to system flexibility. </t>
  </si>
  <si>
    <t>The BAU Scenario does not envision the availability of such demand response - shift resources being added.</t>
  </si>
  <si>
    <t>This is evident in the exceprt below from the CPUC's long run planning work, which shows all resources added</t>
  </si>
  <si>
    <t xml:space="preserve">to provide flexiblity (to provide resource adequacy, in the CPUC terminology). </t>
  </si>
  <si>
    <t>https://www.cpuc.ca.gov/uploadedFiles/CPUCWebsite/Content/UtilitiesIndustries/Energy/EnergyPrograms/ElectPowerProcurementGeneration/irp/2018/2019%20IRP%20Proposed%20Reference%20System%20Plan_20191106.pdf</t>
  </si>
  <si>
    <t>2019-20 IRP: Proposed Reference System Plan</t>
  </si>
  <si>
    <t>BAU capacity</t>
  </si>
  <si>
    <t>Potential capacity</t>
  </si>
  <si>
    <t>Slide 85</t>
  </si>
  <si>
    <t>Amount of demand response shift added through 2030 implied: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</si>
</sst>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/>
    <xf numFmtId="0" fontId="2" fillId="0" borderId="0" xfId="1"/>
    <xf numFmtId="0" fontId="3" fillId="0" borderId="0" xfId="0" applyFont="1" applyAlignment="1">
      <alignment vertical="center"/>
    </xf>
    <xf numFmtId="0" fontId="2" fillId="0" borderId="0" xfId="1" applyAlignment="1">
      <alignment vertical="center"/>
    </xf>
    <xf numFmtId="15" fontId="0" fillId="0" borderId="0" xfId="0" applyNumberFormat="1" applyFont="1" applyAlignment="1">
      <alignment horizontal="left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'Potential calculations'!$A$44:$B$44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'Potential calculations'!$A$45:$B$45</c:f>
              <c:numCache>
                <c:formatCode>General</c:formatCode>
                <c:ptCount val="2"/>
                <c:pt idx="0">
                  <c:v>0.5</c:v>
                </c:pt>
                <c:pt idx="1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21216"/>
        <c:axId val="308547584"/>
      </c:scatterChart>
      <c:valAx>
        <c:axId val="3085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547584"/>
        <c:crosses val="autoZero"/>
        <c:crossBetween val="midCat"/>
      </c:valAx>
      <c:valAx>
        <c:axId val="308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2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223B.E3EE7A0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142875</xdr:colOff>
      <xdr:row>31</xdr:row>
      <xdr:rowOff>100013</xdr:rowOff>
    </xdr:to>
    <xdr:pic>
      <xdr:nvPicPr>
        <xdr:cNvPr id="3" name="Picture 1" descr="cid:image001.png@01D6223B.E3EE7A0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"/>
          <a:ext cx="5972175" cy="4443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71623</xdr:rowOff>
    </xdr:from>
    <xdr:to>
      <xdr:col>4</xdr:col>
      <xdr:colOff>190500</xdr:colOff>
      <xdr:row>64</xdr:row>
      <xdr:rowOff>124664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34623"/>
          <a:ext cx="4495800" cy="34820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57150</xdr:rowOff>
    </xdr:from>
    <xdr:to>
      <xdr:col>4</xdr:col>
      <xdr:colOff>351209</xdr:colOff>
      <xdr:row>93</xdr:row>
      <xdr:rowOff>115403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630150"/>
          <a:ext cx="4656509" cy="5201753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26</xdr:row>
      <xdr:rowOff>114300</xdr:rowOff>
    </xdr:from>
    <xdr:to>
      <xdr:col>7</xdr:col>
      <xdr:colOff>381000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puc.ca.gov/uploadedFiles/CPUCWebsite/Content/UtilitiesIndustries/Energy/EnergyPrograms/ElectPowerProcurementGeneration/irp/2018/2019%20IRP%20Proposed%20Reference%20System%20Plan_20191106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puc.ca.gov/uploadedFiles/CPUCWebsite/Content/UtilitiesIndustries/Energy/EnergyPrograms/ElectPowerProcurementGeneration/irp/2018/2019%20IRP%20Proposed%20Reference%20System%20Plan_20191106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4" workbookViewId="0">
      <selection activeCell="B11" sqref="B11"/>
    </sheetView>
  </sheetViews>
  <sheetFormatPr defaultRowHeight="14.25" x14ac:dyDescent="0.45"/>
  <cols>
    <col min="2" max="2" width="28.59765625" customWidth="1"/>
  </cols>
  <sheetData>
    <row r="1" spans="1:2" ht="15" x14ac:dyDescent="0.25">
      <c r="A1" s="1" t="s">
        <v>4</v>
      </c>
    </row>
    <row r="2" spans="1:2" ht="15" x14ac:dyDescent="0.25">
      <c r="A2" s="1" t="s">
        <v>5</v>
      </c>
    </row>
    <row r="4" spans="1:2" s="2" customFormat="1" ht="14.45" x14ac:dyDescent="0.35">
      <c r="A4" s="1" t="s">
        <v>0</v>
      </c>
      <c r="B4" s="5" t="s">
        <v>37</v>
      </c>
    </row>
    <row r="5" spans="1:2" s="2" customFormat="1" ht="14.45" x14ac:dyDescent="0.35">
      <c r="B5" s="2" t="s">
        <v>10</v>
      </c>
    </row>
    <row r="6" spans="1:2" s="2" customFormat="1" ht="14.45" x14ac:dyDescent="0.35">
      <c r="B6" s="10">
        <v>43775</v>
      </c>
    </row>
    <row r="7" spans="1:2" s="2" customFormat="1" x14ac:dyDescent="0.45">
      <c r="B7" t="s">
        <v>12</v>
      </c>
    </row>
    <row r="8" spans="1:2" x14ac:dyDescent="0.45">
      <c r="B8" s="11" t="s">
        <v>36</v>
      </c>
    </row>
    <row r="9" spans="1:2" x14ac:dyDescent="0.45">
      <c r="A9" s="6"/>
      <c r="B9" s="7" t="s">
        <v>35</v>
      </c>
    </row>
    <row r="10" spans="1:2" x14ac:dyDescent="0.45">
      <c r="A10" s="6"/>
      <c r="B10" s="10" t="s">
        <v>39</v>
      </c>
    </row>
    <row r="11" spans="1:2" x14ac:dyDescent="0.45">
      <c r="B11" s="7"/>
    </row>
    <row r="12" spans="1:2" ht="21.6" customHeight="1" x14ac:dyDescent="0.35">
      <c r="B12" s="5" t="s">
        <v>38</v>
      </c>
    </row>
    <row r="13" spans="1:2" ht="14.45" x14ac:dyDescent="0.35">
      <c r="B13" s="2" t="s">
        <v>6</v>
      </c>
    </row>
    <row r="14" spans="1:2" x14ac:dyDescent="0.45">
      <c r="B14" s="2" t="s">
        <v>7</v>
      </c>
    </row>
    <row r="15" spans="1:2" x14ac:dyDescent="0.45">
      <c r="B15" s="2" t="s">
        <v>8</v>
      </c>
    </row>
    <row r="16" spans="1:2" x14ac:dyDescent="0.45">
      <c r="B16" s="2" t="s">
        <v>9</v>
      </c>
    </row>
    <row r="18" spans="1:1" x14ac:dyDescent="0.45">
      <c r="A18" s="1" t="s">
        <v>11</v>
      </c>
    </row>
  </sheetData>
  <hyperlinks>
    <hyperlink ref="B9" r:id="rId1" display="https://www.cpuc.ca.gov/uploadedFiles/CPUCWebsite/Content/UtilitiesIndustries/Energy/EnergyPrograms/ElectPowerProcurementGeneration/irp/2018/2019 IRP Proposed Reference System Plan_20191106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workbookViewId="0"/>
  </sheetViews>
  <sheetFormatPr defaultRowHeight="14.25" x14ac:dyDescent="0.45"/>
  <cols>
    <col min="1" max="1" width="19.265625" customWidth="1"/>
  </cols>
  <sheetData>
    <row r="1" spans="1:37" x14ac:dyDescent="0.2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3</v>
      </c>
      <c r="B2">
        <f>'CPUC IRP for BAU'!$G$6</f>
        <v>0</v>
      </c>
      <c r="C2">
        <f>'CPUC IRP for BAU'!$G$6</f>
        <v>0</v>
      </c>
      <c r="D2">
        <f>'CPUC IRP for BAU'!$G$6</f>
        <v>0</v>
      </c>
      <c r="E2">
        <f>'CPUC IRP for BAU'!$G$6</f>
        <v>0</v>
      </c>
      <c r="F2">
        <f>'CPUC IRP for BAU'!$G$6</f>
        <v>0</v>
      </c>
      <c r="G2">
        <f>'CPUC IRP for BAU'!$G$6</f>
        <v>0</v>
      </c>
      <c r="H2">
        <f>'CPUC IRP for BAU'!$G$6</f>
        <v>0</v>
      </c>
      <c r="I2">
        <f>'CPUC IRP for BAU'!$G$6</f>
        <v>0</v>
      </c>
      <c r="J2">
        <f>'CPUC IRP for BAU'!$G$6</f>
        <v>0</v>
      </c>
      <c r="K2">
        <f>'CPUC IRP for BAU'!$G$6</f>
        <v>0</v>
      </c>
      <c r="L2">
        <f>'CPUC IRP for BAU'!$G$6</f>
        <v>0</v>
      </c>
      <c r="M2">
        <f>'CPUC IRP for BAU'!$G$6</f>
        <v>0</v>
      </c>
      <c r="N2">
        <f>'CPUC IRP for BAU'!$G$6</f>
        <v>0</v>
      </c>
      <c r="O2">
        <f>'CPUC IRP for BAU'!$G$6</f>
        <v>0</v>
      </c>
      <c r="P2">
        <f>'CPUC IRP for BAU'!$G$6</f>
        <v>0</v>
      </c>
      <c r="Q2">
        <f>'CPUC IRP for BAU'!$G$6</f>
        <v>0</v>
      </c>
      <c r="R2">
        <f>'CPUC IRP for BAU'!$G$6</f>
        <v>0</v>
      </c>
      <c r="S2">
        <f>'CPUC IRP for BAU'!$G$6</f>
        <v>0</v>
      </c>
      <c r="T2">
        <f>'CPUC IRP for BAU'!$G$6</f>
        <v>0</v>
      </c>
      <c r="U2">
        <f>'CPUC IRP for BAU'!$G$6</f>
        <v>0</v>
      </c>
      <c r="V2">
        <f>'CPUC IRP for BAU'!$G$6</f>
        <v>0</v>
      </c>
      <c r="W2">
        <f>'CPUC IRP for BAU'!$G$6</f>
        <v>0</v>
      </c>
      <c r="X2">
        <f>'CPUC IRP for BAU'!$G$6</f>
        <v>0</v>
      </c>
      <c r="Y2">
        <f>'CPUC IRP for BAU'!$G$6</f>
        <v>0</v>
      </c>
      <c r="Z2">
        <f>'CPUC IRP for BAU'!$G$6</f>
        <v>0</v>
      </c>
      <c r="AA2">
        <f>'CPUC IRP for BAU'!$G$6</f>
        <v>0</v>
      </c>
      <c r="AB2">
        <f>'CPUC IRP for BAU'!$G$6</f>
        <v>0</v>
      </c>
      <c r="AC2">
        <f>'CPUC IRP for BAU'!$G$6</f>
        <v>0</v>
      </c>
      <c r="AD2">
        <f>'CPUC IRP for BAU'!$G$6</f>
        <v>0</v>
      </c>
      <c r="AE2">
        <f>'CPUC IRP for BAU'!$G$6</f>
        <v>0</v>
      </c>
      <c r="AF2">
        <f>'CPUC IRP for BAU'!$G$6</f>
        <v>0</v>
      </c>
      <c r="AG2">
        <f>'CPUC IRP for BAU'!$G$6</f>
        <v>0</v>
      </c>
      <c r="AH2">
        <f>'CPUC IRP for BAU'!$G$6</f>
        <v>0</v>
      </c>
      <c r="AI2">
        <f>'CPUC IRP for BAU'!$G$6</f>
        <v>0</v>
      </c>
      <c r="AJ2">
        <f>'CPUC IRP for BAU'!$G$6</f>
        <v>0</v>
      </c>
      <c r="AK2">
        <f>'CPUC IRP for BAU'!$G$6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J2" sqref="J2"/>
    </sheetView>
  </sheetViews>
  <sheetFormatPr defaultRowHeight="14.25" x14ac:dyDescent="0.45"/>
  <cols>
    <col min="1" max="1" width="21" customWidth="1"/>
  </cols>
  <sheetData>
    <row r="1" spans="1:37" ht="15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4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f>'Potential calculations'!E3</f>
        <v>500</v>
      </c>
      <c r="H2" s="3">
        <f>'Potential calculations'!F3</f>
        <v>835.29125464161041</v>
      </c>
      <c r="I2">
        <f>'Potential calculations'!G3</f>
        <v>1395.1824468631698</v>
      </c>
      <c r="J2">
        <f>'Potential calculations'!H3</f>
        <v>2330.3656649323839</v>
      </c>
      <c r="K2">
        <f>'Potential calculations'!I3</f>
        <v>3892.3971158793888</v>
      </c>
      <c r="L2">
        <f>'Potential calculations'!J3</f>
        <v>6501.4497663163065</v>
      </c>
      <c r="M2">
        <f>'Potential calculations'!K3</f>
        <v>6501.4497663163065</v>
      </c>
      <c r="N2">
        <f>'Potential calculations'!L3</f>
        <v>6501.4497663163065</v>
      </c>
      <c r="O2">
        <f>'Potential calculations'!M3</f>
        <v>6501.4497663163065</v>
      </c>
      <c r="P2">
        <f>'Potential calculations'!N3</f>
        <v>6501.4497663163065</v>
      </c>
      <c r="Q2">
        <f>'Potential calculations'!O3</f>
        <v>6501.4497663163065</v>
      </c>
      <c r="R2">
        <f>Q2</f>
        <v>6501.4497663163065</v>
      </c>
      <c r="S2">
        <f t="shared" ref="S2:AK2" si="0">R2</f>
        <v>6501.4497663163065</v>
      </c>
      <c r="T2">
        <f t="shared" si="0"/>
        <v>6501.4497663163065</v>
      </c>
      <c r="U2">
        <f t="shared" si="0"/>
        <v>6501.4497663163065</v>
      </c>
      <c r="V2">
        <f t="shared" si="0"/>
        <v>6501.4497663163065</v>
      </c>
      <c r="W2">
        <f t="shared" si="0"/>
        <v>6501.4497663163065</v>
      </c>
      <c r="X2">
        <f t="shared" si="0"/>
        <v>6501.4497663163065</v>
      </c>
      <c r="Y2">
        <f t="shared" si="0"/>
        <v>6501.4497663163065</v>
      </c>
      <c r="Z2">
        <f t="shared" si="0"/>
        <v>6501.4497663163065</v>
      </c>
      <c r="AA2">
        <f t="shared" si="0"/>
        <v>6501.4497663163065</v>
      </c>
      <c r="AB2">
        <f t="shared" si="0"/>
        <v>6501.4497663163065</v>
      </c>
      <c r="AC2">
        <f t="shared" si="0"/>
        <v>6501.4497663163065</v>
      </c>
      <c r="AD2">
        <f t="shared" si="0"/>
        <v>6501.4497663163065</v>
      </c>
      <c r="AE2">
        <f t="shared" si="0"/>
        <v>6501.4497663163065</v>
      </c>
      <c r="AF2">
        <f t="shared" si="0"/>
        <v>6501.4497663163065</v>
      </c>
      <c r="AG2">
        <f t="shared" si="0"/>
        <v>6501.4497663163065</v>
      </c>
      <c r="AH2">
        <f t="shared" si="0"/>
        <v>6501.4497663163065</v>
      </c>
      <c r="AI2">
        <f t="shared" si="0"/>
        <v>6501.4497663163065</v>
      </c>
      <c r="AJ2">
        <f t="shared" si="0"/>
        <v>6501.4497663163065</v>
      </c>
      <c r="AK2">
        <f t="shared" si="0"/>
        <v>6501.4497663163065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G6" sqref="G6"/>
    </sheetView>
  </sheetViews>
  <sheetFormatPr defaultRowHeight="14.25" x14ac:dyDescent="0.45"/>
  <sheetData>
    <row r="1" spans="1:17" x14ac:dyDescent="0.45">
      <c r="A1" t="s">
        <v>31</v>
      </c>
    </row>
    <row r="2" spans="1:17" x14ac:dyDescent="0.45">
      <c r="A2" t="s">
        <v>32</v>
      </c>
    </row>
    <row r="3" spans="1:17" x14ac:dyDescent="0.45">
      <c r="A3" t="s">
        <v>33</v>
      </c>
    </row>
    <row r="4" spans="1:17" x14ac:dyDescent="0.45">
      <c r="A4" t="s">
        <v>34</v>
      </c>
    </row>
    <row r="6" spans="1:17" x14ac:dyDescent="0.45">
      <c r="A6" s="8" t="s">
        <v>40</v>
      </c>
      <c r="G6">
        <v>0</v>
      </c>
    </row>
    <row r="7" spans="1:17" x14ac:dyDescent="0.45">
      <c r="A7" s="8"/>
    </row>
    <row r="9" spans="1:17" x14ac:dyDescent="0.45">
      <c r="A9" s="8"/>
    </row>
    <row r="10" spans="1:17" x14ac:dyDescent="0.45">
      <c r="A10" s="8"/>
    </row>
    <row r="11" spans="1:17" x14ac:dyDescent="0.45">
      <c r="A11" s="9" t="s">
        <v>30</v>
      </c>
    </row>
    <row r="12" spans="1:17" x14ac:dyDescent="0.45">
      <c r="O12" t="s">
        <v>13</v>
      </c>
      <c r="Q12">
        <v>1752</v>
      </c>
    </row>
    <row r="13" spans="1:17" x14ac:dyDescent="0.35">
      <c r="O13" t="s">
        <v>14</v>
      </c>
      <c r="Q13">
        <v>1754</v>
      </c>
    </row>
    <row r="14" spans="1:17" x14ac:dyDescent="0.35">
      <c r="P14" t="s">
        <v>15</v>
      </c>
      <c r="Q14">
        <f>1753</f>
        <v>1753</v>
      </c>
    </row>
  </sheetData>
  <hyperlinks>
    <hyperlink ref="A11" r:id="rId1" display="https://www.cpuc.ca.gov/uploadedFiles/CPUCWebsite/Content/UtilitiesIndustries/Energy/EnergyPrograms/ElectPowerProcurementGeneration/irp/2018/2019 IRP Proposed Reference System Plan_20191106.pdf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10" workbookViewId="0">
      <selection activeCell="A17" sqref="A17"/>
    </sheetView>
  </sheetViews>
  <sheetFormatPr defaultRowHeight="14.25" x14ac:dyDescent="0.45"/>
  <cols>
    <col min="1" max="1" width="37.1328125" customWidth="1"/>
  </cols>
  <sheetData>
    <row r="1" spans="1:15" ht="1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f>F1+1</f>
        <v>2022</v>
      </c>
      <c r="H1">
        <f t="shared" ref="H1:K1" si="0">G1+1</f>
        <v>2023</v>
      </c>
      <c r="I1">
        <f t="shared" si="0"/>
        <v>2024</v>
      </c>
      <c r="J1">
        <f t="shared" si="0"/>
        <v>2025</v>
      </c>
      <c r="K1">
        <f t="shared" si="0"/>
        <v>2026</v>
      </c>
      <c r="L1">
        <f t="shared" ref="L1:O1" si="1">K1+1</f>
        <v>2027</v>
      </c>
      <c r="M1">
        <f t="shared" si="1"/>
        <v>2028</v>
      </c>
      <c r="N1">
        <f t="shared" si="1"/>
        <v>2029</v>
      </c>
      <c r="O1">
        <f t="shared" si="1"/>
        <v>2030</v>
      </c>
    </row>
    <row r="2" spans="1:15" ht="15" x14ac:dyDescent="0.25">
      <c r="A2" t="s">
        <v>24</v>
      </c>
      <c r="B2">
        <v>0</v>
      </c>
      <c r="C2">
        <v>0</v>
      </c>
      <c r="D2">
        <v>0</v>
      </c>
      <c r="E2">
        <v>0.5</v>
      </c>
      <c r="F2">
        <f>C25</f>
        <v>0.83529125464161036</v>
      </c>
      <c r="G2">
        <f>D25</f>
        <v>1.3951824468631699</v>
      </c>
      <c r="H2">
        <f>E25</f>
        <v>2.3303656649323838</v>
      </c>
      <c r="I2">
        <f>F25</f>
        <v>3.8923971158793886</v>
      </c>
      <c r="J2">
        <f>G25</f>
        <v>6.5014497663163064</v>
      </c>
      <c r="K2">
        <f>J2</f>
        <v>6.5014497663163064</v>
      </c>
      <c r="L2">
        <f t="shared" ref="L2:N2" si="2">K2</f>
        <v>6.5014497663163064</v>
      </c>
      <c r="M2">
        <f t="shared" si="2"/>
        <v>6.5014497663163064</v>
      </c>
      <c r="N2">
        <f t="shared" si="2"/>
        <v>6.5014497663163064</v>
      </c>
      <c r="O2">
        <f>N2</f>
        <v>6.5014497663163064</v>
      </c>
    </row>
    <row r="3" spans="1:15" ht="15" x14ac:dyDescent="0.25">
      <c r="A3" t="s">
        <v>29</v>
      </c>
      <c r="E3">
        <f>E2*1000</f>
        <v>500</v>
      </c>
      <c r="F3">
        <f t="shared" ref="F3:O3" si="3">F2*1000</f>
        <v>835.29125464161041</v>
      </c>
      <c r="G3">
        <f t="shared" si="3"/>
        <v>1395.1824468631698</v>
      </c>
      <c r="H3">
        <f t="shared" si="3"/>
        <v>2330.3656649323839</v>
      </c>
      <c r="I3">
        <f t="shared" si="3"/>
        <v>3892.3971158793888</v>
      </c>
      <c r="J3">
        <f t="shared" si="3"/>
        <v>6501.4497663163065</v>
      </c>
      <c r="K3">
        <f t="shared" si="3"/>
        <v>6501.4497663163065</v>
      </c>
      <c r="L3">
        <f t="shared" si="3"/>
        <v>6501.4497663163065</v>
      </c>
      <c r="M3">
        <f t="shared" si="3"/>
        <v>6501.4497663163065</v>
      </c>
      <c r="N3">
        <f t="shared" si="3"/>
        <v>6501.4497663163065</v>
      </c>
      <c r="O3">
        <f t="shared" si="3"/>
        <v>6501.4497663163065</v>
      </c>
    </row>
    <row r="6" spans="1:15" ht="15" x14ac:dyDescent="0.25">
      <c r="A6" s="1" t="s">
        <v>25</v>
      </c>
    </row>
    <row r="8" spans="1:15" ht="15" x14ac:dyDescent="0.25">
      <c r="A8" t="s">
        <v>16</v>
      </c>
    </row>
    <row r="9" spans="1:15" x14ac:dyDescent="0.45">
      <c r="A9" t="s">
        <v>17</v>
      </c>
    </row>
    <row r="10" spans="1:15" ht="15" x14ac:dyDescent="0.25">
      <c r="A10" t="s">
        <v>18</v>
      </c>
    </row>
    <row r="11" spans="1:15" ht="15" x14ac:dyDescent="0.25">
      <c r="A11" t="s">
        <v>20</v>
      </c>
    </row>
    <row r="12" spans="1:15" ht="15" x14ac:dyDescent="0.25">
      <c r="A12" t="s">
        <v>26</v>
      </c>
    </row>
    <row r="13" spans="1:15" ht="15" x14ac:dyDescent="0.25">
      <c r="B13">
        <v>2020</v>
      </c>
      <c r="C13">
        <v>2025</v>
      </c>
    </row>
    <row r="14" spans="1:15" ht="15" x14ac:dyDescent="0.25">
      <c r="A14" t="s">
        <v>21</v>
      </c>
      <c r="B14">
        <v>0.5</v>
      </c>
      <c r="C14">
        <v>6.5</v>
      </c>
    </row>
    <row r="16" spans="1:15" ht="15" x14ac:dyDescent="0.25">
      <c r="A16" t="s">
        <v>27</v>
      </c>
    </row>
    <row r="18" spans="1:7" ht="15" x14ac:dyDescent="0.25">
      <c r="A18" t="s">
        <v>28</v>
      </c>
    </row>
    <row r="20" spans="1:7" x14ac:dyDescent="0.45">
      <c r="B20">
        <v>2020</v>
      </c>
      <c r="C20">
        <f t="shared" ref="C20:G21" si="4">B20+1</f>
        <v>2021</v>
      </c>
      <c r="D20">
        <f t="shared" si="4"/>
        <v>2022</v>
      </c>
      <c r="E20">
        <f t="shared" si="4"/>
        <v>2023</v>
      </c>
      <c r="F20">
        <f t="shared" si="4"/>
        <v>2024</v>
      </c>
      <c r="G20">
        <f t="shared" si="4"/>
        <v>2025</v>
      </c>
    </row>
    <row r="21" spans="1:7" x14ac:dyDescent="0.45">
      <c r="B21">
        <f>1</f>
        <v>1</v>
      </c>
      <c r="C21">
        <f t="shared" si="4"/>
        <v>2</v>
      </c>
      <c r="D21">
        <f t="shared" si="4"/>
        <v>3</v>
      </c>
      <c r="E21">
        <f t="shared" si="4"/>
        <v>4</v>
      </c>
      <c r="F21">
        <f t="shared" si="4"/>
        <v>5</v>
      </c>
      <c r="G21">
        <f t="shared" si="4"/>
        <v>6</v>
      </c>
    </row>
    <row r="22" spans="1:7" x14ac:dyDescent="0.45">
      <c r="A22" t="s">
        <v>22</v>
      </c>
      <c r="B22">
        <f>0.513*B21</f>
        <v>0.51300000000000001</v>
      </c>
      <c r="C22">
        <f t="shared" ref="C22:G22" si="5">0.513*C21</f>
        <v>1.026</v>
      </c>
      <c r="D22">
        <f t="shared" si="5"/>
        <v>1.5390000000000001</v>
      </c>
      <c r="E22">
        <f t="shared" si="5"/>
        <v>2.052</v>
      </c>
      <c r="F22">
        <f t="shared" si="5"/>
        <v>2.5649999999999999</v>
      </c>
      <c r="G22">
        <f t="shared" si="5"/>
        <v>3.0780000000000003</v>
      </c>
    </row>
    <row r="23" spans="1:7" x14ac:dyDescent="0.45">
      <c r="B23">
        <f>EXP(B22)</f>
        <v>1.6702945698405354</v>
      </c>
      <c r="C23">
        <f t="shared" ref="C23:G23" si="6">EXP(C22)</f>
        <v>2.7898839500387789</v>
      </c>
      <c r="D23">
        <f t="shared" si="6"/>
        <v>4.6599280122350368</v>
      </c>
      <c r="E23">
        <f t="shared" si="6"/>
        <v>7.7834524546839807</v>
      </c>
      <c r="F23">
        <f t="shared" si="6"/>
        <v>13.000658369670637</v>
      </c>
      <c r="G23">
        <f t="shared" si="6"/>
        <v>21.71492907921278</v>
      </c>
    </row>
    <row r="25" spans="1:7" x14ac:dyDescent="0.45">
      <c r="A25" t="s">
        <v>23</v>
      </c>
      <c r="B25">
        <f>0.2994*B23</f>
        <v>0.50008619421025624</v>
      </c>
      <c r="C25">
        <f t="shared" ref="C25:G25" si="7">0.2994*C23</f>
        <v>0.83529125464161036</v>
      </c>
      <c r="D25">
        <f t="shared" si="7"/>
        <v>1.3951824468631699</v>
      </c>
      <c r="E25">
        <f t="shared" si="7"/>
        <v>2.3303656649323838</v>
      </c>
      <c r="F25">
        <f t="shared" si="7"/>
        <v>3.8923971158793886</v>
      </c>
      <c r="G25">
        <f t="shared" si="7"/>
        <v>6.5014497663163064</v>
      </c>
    </row>
    <row r="43" spans="1:2" x14ac:dyDescent="0.45">
      <c r="A43">
        <f>B13</f>
        <v>2020</v>
      </c>
      <c r="B43">
        <f>C13</f>
        <v>2025</v>
      </c>
    </row>
    <row r="44" spans="1:2" x14ac:dyDescent="0.45">
      <c r="A44">
        <v>1</v>
      </c>
      <c r="B44">
        <v>6</v>
      </c>
    </row>
    <row r="45" spans="1:2" x14ac:dyDescent="0.45">
      <c r="A45">
        <v>0.5</v>
      </c>
      <c r="B45">
        <v>6.5</v>
      </c>
    </row>
    <row r="66" spans="1:1" x14ac:dyDescent="0.45">
      <c r="A66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DRC-BDRC</vt:lpstr>
      <vt:lpstr>DRC-PADRC</vt:lpstr>
      <vt:lpstr>CPUC IRP for BAU</vt:lpstr>
      <vt:lpstr>Potential calculations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2014-08-26T00:34:41Z</dcterms:created>
  <dcterms:modified xsi:type="dcterms:W3CDTF">2020-05-05T12:11:10Z</dcterms:modified>
</cp:coreProperties>
</file>