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ChrisB\Dropbox (Energy Innovation)\Desktop\CA EPS\3.0 update\Industry\"/>
    </mc:Choice>
  </mc:AlternateContent>
  <xr:revisionPtr revIDLastSave="0" documentId="13_ncr:1_{02D99B28-3E02-4E03-A008-A3B97AB7D313}" xr6:coauthVersionLast="45" xr6:coauthVersionMax="45" xr10:uidLastSave="{00000000-0000-0000-0000-000000000000}"/>
  <bookViews>
    <workbookView xWindow="-110" yWindow="-110" windowWidth="19420" windowHeight="10420" tabRatio="699" xr2:uid="{00000000-000D-0000-FFFF-FFFF00000000}"/>
  </bookViews>
  <sheets>
    <sheet name="About" sheetId="1" r:id="rId1"/>
    <sheet name="Natural gas (pipeline)-Pathways" sheetId="32" r:id="rId2"/>
    <sheet name="Pathways-EPS natural gas" sheetId="46" r:id="rId3"/>
    <sheet name="Electricity-Pathways" sheetId="33" r:id="rId4"/>
    <sheet name="Pathways-EPS electricity" sheetId="47" r:id="rId5"/>
    <sheet name="Pet Coke-Pathways" sheetId="39" r:id="rId6"/>
    <sheet name="Refinery Gas-Pathways" sheetId="38" r:id="rId7"/>
    <sheet name="Petroleum Diesel - Pathways" sheetId="49" r:id="rId8"/>
    <sheet name="Hydrogen-Pathways" sheetId="61" r:id="rId9"/>
    <sheet name="Calcs" sheetId="48" r:id="rId10"/>
    <sheet name="Global Eff Intel cement" sheetId="29" r:id="rId11"/>
    <sheet name="Cement start year" sheetId="28" r:id="rId12"/>
    <sheet name="Cement to 2050" sheetId="27" r:id="rId13"/>
    <sheet name="Waste" sheetId="21" r:id="rId14"/>
    <sheet name="Non-energy fuel inputs" sheetId="60" r:id="rId15"/>
    <sheet name="About state downscaling" sheetId="54" r:id="rId16"/>
    <sheet name="Refineries" sheetId="55" r:id="rId17"/>
    <sheet name="Scaling Parameters" sheetId="56" r:id="rId18"/>
    <sheet name="Pipelines &amp; Military" sheetId="57" r:id="rId19"/>
    <sheet name="AEO Table 73" sheetId="58" r:id="rId20"/>
    <sheet name="Data" sheetId="59" r:id="rId21"/>
    <sheet name="EIA Calif. Table CT6. Industry" sheetId="64" r:id="rId22"/>
    <sheet name="BIFUbC-electricity" sheetId="15" r:id="rId23"/>
    <sheet name="BIFUbC-coal" sheetId="16" r:id="rId24"/>
    <sheet name="BIFUbC-heavy-or-residual-oil" sheetId="51" r:id="rId25"/>
    <sheet name="BIFUbC-LPG-propane-or-butane" sheetId="52" r:id="rId26"/>
    <sheet name="BIFUbC-natural-gas" sheetId="17" r:id="rId27"/>
    <sheet name="BIFUbC-biomass" sheetId="18" r:id="rId28"/>
    <sheet name="BIFUbC-petroleum-diesel" sheetId="19" r:id="rId29"/>
    <sheet name="BIFUbC-heat" sheetId="36" r:id="rId30"/>
    <sheet name="BIFUbC-crude-oil" sheetId="50" r:id="rId31"/>
    <sheet name="BIFUbC-hydrogen" sheetId="53" r:id="rId32"/>
  </sheets>
  <definedNames>
    <definedName name="gal_per_barrel">'About state downscaling'!$A$78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" i="53" l="1"/>
  <c r="E9" i="53"/>
  <c r="F9" i="53"/>
  <c r="G9" i="53"/>
  <c r="H9" i="53"/>
  <c r="I9" i="53"/>
  <c r="J9" i="53"/>
  <c r="K9" i="53"/>
  <c r="L9" i="53"/>
  <c r="M9" i="53"/>
  <c r="N9" i="53"/>
  <c r="O9" i="53"/>
  <c r="P9" i="53"/>
  <c r="Q9" i="53"/>
  <c r="R9" i="53"/>
  <c r="S9" i="53"/>
  <c r="T9" i="53"/>
  <c r="U9" i="53"/>
  <c r="V9" i="53"/>
  <c r="W9" i="53"/>
  <c r="X9" i="53"/>
  <c r="Y9" i="53"/>
  <c r="Z9" i="53"/>
  <c r="AA9" i="53"/>
  <c r="AB9" i="53"/>
  <c r="AC9" i="53"/>
  <c r="AD9" i="53"/>
  <c r="AE9" i="53"/>
  <c r="AF9" i="53"/>
  <c r="AG9" i="53"/>
  <c r="AH9" i="53"/>
  <c r="AI9" i="53"/>
  <c r="D8" i="53"/>
  <c r="E8" i="53"/>
  <c r="F8" i="53"/>
  <c r="G8" i="53"/>
  <c r="H8" i="53"/>
  <c r="I8" i="53"/>
  <c r="J8" i="53"/>
  <c r="K8" i="53"/>
  <c r="L8" i="53"/>
  <c r="M8" i="53"/>
  <c r="N8" i="53"/>
  <c r="O8" i="53"/>
  <c r="P8" i="53"/>
  <c r="Q8" i="53"/>
  <c r="R8" i="53"/>
  <c r="S8" i="53"/>
  <c r="T8" i="53"/>
  <c r="U8" i="53"/>
  <c r="V8" i="53"/>
  <c r="W8" i="53"/>
  <c r="X8" i="53"/>
  <c r="Y8" i="53"/>
  <c r="Z8" i="53"/>
  <c r="AA8" i="53"/>
  <c r="AB8" i="53"/>
  <c r="AC8" i="53"/>
  <c r="AD8" i="53"/>
  <c r="AE8" i="53"/>
  <c r="AF8" i="53"/>
  <c r="AG8" i="53"/>
  <c r="AH8" i="53"/>
  <c r="AI8" i="53"/>
  <c r="D7" i="53"/>
  <c r="E7" i="53"/>
  <c r="F7" i="53"/>
  <c r="G7" i="53"/>
  <c r="H7" i="53"/>
  <c r="I7" i="53"/>
  <c r="J7" i="53"/>
  <c r="K7" i="53"/>
  <c r="L7" i="53"/>
  <c r="M7" i="53"/>
  <c r="N7" i="53"/>
  <c r="O7" i="53"/>
  <c r="P7" i="53"/>
  <c r="Q7" i="53"/>
  <c r="R7" i="53"/>
  <c r="S7" i="53"/>
  <c r="T7" i="53"/>
  <c r="U7" i="53"/>
  <c r="V7" i="53"/>
  <c r="W7" i="53"/>
  <c r="X7" i="53"/>
  <c r="Y7" i="53"/>
  <c r="Z7" i="53"/>
  <c r="AA7" i="53"/>
  <c r="AB7" i="53"/>
  <c r="AC7" i="53"/>
  <c r="AD7" i="53"/>
  <c r="AE7" i="53"/>
  <c r="AF7" i="53"/>
  <c r="AG7" i="53"/>
  <c r="AH7" i="53"/>
  <c r="AI7" i="53"/>
  <c r="D6" i="53"/>
  <c r="E6" i="53"/>
  <c r="F6" i="53"/>
  <c r="G6" i="53"/>
  <c r="H6" i="53"/>
  <c r="I6" i="53"/>
  <c r="J6" i="53"/>
  <c r="K6" i="53"/>
  <c r="L6" i="53"/>
  <c r="M6" i="53"/>
  <c r="N6" i="53"/>
  <c r="O6" i="53"/>
  <c r="P6" i="53"/>
  <c r="Q6" i="53"/>
  <c r="R6" i="53"/>
  <c r="S6" i="53"/>
  <c r="T6" i="53"/>
  <c r="U6" i="53"/>
  <c r="V6" i="53"/>
  <c r="W6" i="53"/>
  <c r="X6" i="53"/>
  <c r="Y6" i="53"/>
  <c r="Z6" i="53"/>
  <c r="AA6" i="53"/>
  <c r="AB6" i="53"/>
  <c r="AC6" i="53"/>
  <c r="AD6" i="53"/>
  <c r="AE6" i="53"/>
  <c r="AF6" i="53"/>
  <c r="AG6" i="53"/>
  <c r="AH6" i="53"/>
  <c r="AI6" i="53"/>
  <c r="D5" i="53"/>
  <c r="E5" i="53"/>
  <c r="F5" i="53"/>
  <c r="G5" i="53"/>
  <c r="H5" i="53"/>
  <c r="I5" i="53"/>
  <c r="J5" i="53"/>
  <c r="K5" i="53"/>
  <c r="L5" i="53"/>
  <c r="M5" i="53"/>
  <c r="N5" i="53"/>
  <c r="O5" i="53"/>
  <c r="P5" i="53"/>
  <c r="Q5" i="53"/>
  <c r="R5" i="53"/>
  <c r="S5" i="53"/>
  <c r="T5" i="53"/>
  <c r="U5" i="53"/>
  <c r="V5" i="53"/>
  <c r="W5" i="53"/>
  <c r="X5" i="53"/>
  <c r="Y5" i="53"/>
  <c r="Z5" i="53"/>
  <c r="AA5" i="53"/>
  <c r="AB5" i="53"/>
  <c r="AC5" i="53"/>
  <c r="AD5" i="53"/>
  <c r="AE5" i="53"/>
  <c r="AF5" i="53"/>
  <c r="AG5" i="53"/>
  <c r="AH5" i="53"/>
  <c r="AI5" i="53"/>
  <c r="D4" i="53"/>
  <c r="E4" i="53"/>
  <c r="F4" i="53"/>
  <c r="G4" i="53"/>
  <c r="H4" i="53"/>
  <c r="I4" i="53"/>
  <c r="J4" i="53"/>
  <c r="K4" i="53"/>
  <c r="L4" i="53"/>
  <c r="M4" i="53"/>
  <c r="N4" i="53"/>
  <c r="O4" i="53"/>
  <c r="P4" i="53"/>
  <c r="Q4" i="53"/>
  <c r="R4" i="53"/>
  <c r="S4" i="53"/>
  <c r="T4" i="53"/>
  <c r="U4" i="53"/>
  <c r="V4" i="53"/>
  <c r="W4" i="53"/>
  <c r="X4" i="53"/>
  <c r="Y4" i="53"/>
  <c r="Z4" i="53"/>
  <c r="AA4" i="53"/>
  <c r="AB4" i="53"/>
  <c r="AC4" i="53"/>
  <c r="AD4" i="53"/>
  <c r="AE4" i="53"/>
  <c r="AF4" i="53"/>
  <c r="AG4" i="53"/>
  <c r="AH4" i="53"/>
  <c r="AI4" i="53"/>
  <c r="D2" i="53"/>
  <c r="E2" i="53"/>
  <c r="F2" i="53"/>
  <c r="G2" i="53"/>
  <c r="H2" i="53"/>
  <c r="I2" i="53"/>
  <c r="J2" i="53"/>
  <c r="K2" i="53"/>
  <c r="L2" i="53"/>
  <c r="M2" i="53"/>
  <c r="N2" i="53"/>
  <c r="O2" i="53"/>
  <c r="P2" i="53"/>
  <c r="Q2" i="53"/>
  <c r="R2" i="53"/>
  <c r="S2" i="53"/>
  <c r="T2" i="53"/>
  <c r="U2" i="53"/>
  <c r="V2" i="53"/>
  <c r="W2" i="53"/>
  <c r="X2" i="53"/>
  <c r="Y2" i="53"/>
  <c r="Z2" i="53"/>
  <c r="AA2" i="53"/>
  <c r="AB2" i="53"/>
  <c r="AC2" i="53"/>
  <c r="AD2" i="53"/>
  <c r="AE2" i="53"/>
  <c r="AF2" i="53"/>
  <c r="AG2" i="53"/>
  <c r="AH2" i="53"/>
  <c r="AI2" i="53"/>
  <c r="D3" i="53"/>
  <c r="E3" i="53"/>
  <c r="F3" i="53"/>
  <c r="G3" i="53"/>
  <c r="H3" i="53"/>
  <c r="I3" i="53"/>
  <c r="J3" i="53"/>
  <c r="K3" i="53"/>
  <c r="L3" i="53"/>
  <c r="M3" i="53"/>
  <c r="N3" i="53"/>
  <c r="O3" i="53"/>
  <c r="P3" i="53"/>
  <c r="Q3" i="53"/>
  <c r="R3" i="53"/>
  <c r="S3" i="53"/>
  <c r="T3" i="53"/>
  <c r="U3" i="53"/>
  <c r="V3" i="53"/>
  <c r="W3" i="53"/>
  <c r="X3" i="53"/>
  <c r="Y3" i="53"/>
  <c r="Z3" i="53"/>
  <c r="AA3" i="53"/>
  <c r="AB3" i="53"/>
  <c r="AC3" i="53"/>
  <c r="AD3" i="53"/>
  <c r="AE3" i="53"/>
  <c r="AF3" i="53"/>
  <c r="AG3" i="53"/>
  <c r="AH3" i="53"/>
  <c r="AI3" i="53"/>
  <c r="B2" i="36"/>
  <c r="C2" i="36"/>
  <c r="D2" i="36"/>
  <c r="E2" i="36"/>
  <c r="F2" i="36"/>
  <c r="G2" i="36"/>
  <c r="H2" i="36"/>
  <c r="I2" i="36"/>
  <c r="J2" i="36"/>
  <c r="K2" i="36"/>
  <c r="L2" i="36"/>
  <c r="M2" i="36"/>
  <c r="N2" i="36"/>
  <c r="O2" i="36"/>
  <c r="P2" i="36"/>
  <c r="Q2" i="36"/>
  <c r="R2" i="36"/>
  <c r="S2" i="36"/>
  <c r="T2" i="36"/>
  <c r="U2" i="36"/>
  <c r="V2" i="36"/>
  <c r="W2" i="36"/>
  <c r="X2" i="36"/>
  <c r="Y2" i="36"/>
  <c r="Z2" i="36"/>
  <c r="AA2" i="36"/>
  <c r="AB2" i="36"/>
  <c r="AC2" i="36"/>
  <c r="AD2" i="36"/>
  <c r="AE2" i="36"/>
  <c r="AF2" i="36"/>
  <c r="AG2" i="36"/>
  <c r="AH2" i="36"/>
  <c r="AI2" i="36"/>
  <c r="B3" i="36"/>
  <c r="C3" i="36"/>
  <c r="D3" i="36"/>
  <c r="E3" i="36"/>
  <c r="F3" i="36"/>
  <c r="G3" i="36"/>
  <c r="H3" i="36"/>
  <c r="I3" i="36"/>
  <c r="J3" i="36"/>
  <c r="K3" i="36"/>
  <c r="L3" i="36"/>
  <c r="M3" i="36"/>
  <c r="N3" i="36"/>
  <c r="O3" i="36"/>
  <c r="P3" i="36"/>
  <c r="Q3" i="36"/>
  <c r="R3" i="36"/>
  <c r="S3" i="36"/>
  <c r="T3" i="36"/>
  <c r="U3" i="36"/>
  <c r="V3" i="36"/>
  <c r="W3" i="36"/>
  <c r="X3" i="36"/>
  <c r="Y3" i="36"/>
  <c r="Z3" i="36"/>
  <c r="AA3" i="36"/>
  <c r="AB3" i="36"/>
  <c r="AC3" i="36"/>
  <c r="AD3" i="36"/>
  <c r="AE3" i="36"/>
  <c r="AF3" i="36"/>
  <c r="AG3" i="36"/>
  <c r="AH3" i="36"/>
  <c r="AI3" i="36"/>
  <c r="B4" i="36"/>
  <c r="C4" i="36"/>
  <c r="D4" i="36"/>
  <c r="E4" i="36"/>
  <c r="F4" i="36"/>
  <c r="G4" i="36"/>
  <c r="H4" i="36"/>
  <c r="I4" i="36"/>
  <c r="J4" i="36"/>
  <c r="K4" i="36"/>
  <c r="L4" i="36"/>
  <c r="M4" i="36"/>
  <c r="N4" i="36"/>
  <c r="O4" i="36"/>
  <c r="P4" i="36"/>
  <c r="Q4" i="36"/>
  <c r="R4" i="36"/>
  <c r="S4" i="36"/>
  <c r="T4" i="36"/>
  <c r="U4" i="36"/>
  <c r="V4" i="36"/>
  <c r="W4" i="36"/>
  <c r="X4" i="36"/>
  <c r="Y4" i="36"/>
  <c r="Z4" i="36"/>
  <c r="AA4" i="36"/>
  <c r="AB4" i="36"/>
  <c r="AC4" i="36"/>
  <c r="AD4" i="36"/>
  <c r="AE4" i="36"/>
  <c r="AF4" i="36"/>
  <c r="AG4" i="36"/>
  <c r="AH4" i="36"/>
  <c r="AI4" i="36"/>
  <c r="B5" i="36"/>
  <c r="C5" i="36"/>
  <c r="D5" i="36"/>
  <c r="E5" i="36"/>
  <c r="F5" i="36"/>
  <c r="G5" i="36"/>
  <c r="H5" i="36"/>
  <c r="I5" i="36"/>
  <c r="J5" i="36"/>
  <c r="K5" i="36"/>
  <c r="L5" i="36"/>
  <c r="M5" i="36"/>
  <c r="N5" i="36"/>
  <c r="O5" i="36"/>
  <c r="P5" i="36"/>
  <c r="Q5" i="36"/>
  <c r="R5" i="36"/>
  <c r="S5" i="36"/>
  <c r="T5" i="36"/>
  <c r="U5" i="36"/>
  <c r="V5" i="36"/>
  <c r="W5" i="36"/>
  <c r="X5" i="36"/>
  <c r="Y5" i="36"/>
  <c r="Z5" i="36"/>
  <c r="AA5" i="36"/>
  <c r="AB5" i="36"/>
  <c r="AC5" i="36"/>
  <c r="AD5" i="36"/>
  <c r="AE5" i="36"/>
  <c r="AF5" i="36"/>
  <c r="AG5" i="36"/>
  <c r="AH5" i="36"/>
  <c r="AI5" i="36"/>
  <c r="B6" i="36"/>
  <c r="C6" i="36"/>
  <c r="D6" i="36"/>
  <c r="E6" i="36"/>
  <c r="F6" i="36"/>
  <c r="G6" i="36"/>
  <c r="H6" i="36"/>
  <c r="I6" i="36"/>
  <c r="J6" i="36"/>
  <c r="K6" i="36"/>
  <c r="L6" i="36"/>
  <c r="M6" i="36"/>
  <c r="N6" i="36"/>
  <c r="O6" i="36"/>
  <c r="P6" i="36"/>
  <c r="Q6" i="36"/>
  <c r="R6" i="36"/>
  <c r="S6" i="36"/>
  <c r="T6" i="36"/>
  <c r="U6" i="36"/>
  <c r="V6" i="36"/>
  <c r="W6" i="36"/>
  <c r="X6" i="36"/>
  <c r="Y6" i="36"/>
  <c r="Z6" i="36"/>
  <c r="AA6" i="36"/>
  <c r="AB6" i="36"/>
  <c r="AC6" i="36"/>
  <c r="AD6" i="36"/>
  <c r="AE6" i="36"/>
  <c r="AF6" i="36"/>
  <c r="AG6" i="36"/>
  <c r="AH6" i="36"/>
  <c r="AI6" i="36"/>
  <c r="B7" i="36"/>
  <c r="C7" i="36"/>
  <c r="D7" i="36"/>
  <c r="E7" i="36"/>
  <c r="F7" i="36"/>
  <c r="G7" i="36"/>
  <c r="H7" i="36"/>
  <c r="I7" i="36"/>
  <c r="J7" i="36"/>
  <c r="K7" i="36"/>
  <c r="L7" i="36"/>
  <c r="M7" i="36"/>
  <c r="N7" i="36"/>
  <c r="O7" i="36"/>
  <c r="P7" i="36"/>
  <c r="Q7" i="36"/>
  <c r="R7" i="36"/>
  <c r="S7" i="36"/>
  <c r="T7" i="36"/>
  <c r="U7" i="36"/>
  <c r="V7" i="36"/>
  <c r="W7" i="36"/>
  <c r="X7" i="36"/>
  <c r="Y7" i="36"/>
  <c r="Z7" i="36"/>
  <c r="AA7" i="36"/>
  <c r="AB7" i="36"/>
  <c r="AC7" i="36"/>
  <c r="AD7" i="36"/>
  <c r="AE7" i="36"/>
  <c r="AF7" i="36"/>
  <c r="AG7" i="36"/>
  <c r="AH7" i="36"/>
  <c r="AI7" i="36"/>
  <c r="B8" i="36"/>
  <c r="C8" i="36"/>
  <c r="D8" i="36"/>
  <c r="E8" i="36"/>
  <c r="F8" i="36"/>
  <c r="G8" i="36"/>
  <c r="H8" i="36"/>
  <c r="I8" i="36"/>
  <c r="J8" i="36"/>
  <c r="K8" i="36"/>
  <c r="L8" i="36"/>
  <c r="M8" i="36"/>
  <c r="N8" i="36"/>
  <c r="O8" i="36"/>
  <c r="P8" i="36"/>
  <c r="Q8" i="36"/>
  <c r="R8" i="36"/>
  <c r="S8" i="36"/>
  <c r="T8" i="36"/>
  <c r="U8" i="36"/>
  <c r="V8" i="36"/>
  <c r="W8" i="36"/>
  <c r="X8" i="36"/>
  <c r="Y8" i="36"/>
  <c r="Z8" i="36"/>
  <c r="AA8" i="36"/>
  <c r="AB8" i="36"/>
  <c r="AC8" i="36"/>
  <c r="AD8" i="36"/>
  <c r="AE8" i="36"/>
  <c r="AF8" i="36"/>
  <c r="AG8" i="36"/>
  <c r="AH8" i="36"/>
  <c r="AI8" i="36"/>
  <c r="B9" i="36"/>
  <c r="C9" i="36"/>
  <c r="D9" i="36"/>
  <c r="E9" i="36"/>
  <c r="F9" i="36"/>
  <c r="G9" i="36"/>
  <c r="H9" i="36"/>
  <c r="I9" i="36"/>
  <c r="J9" i="36"/>
  <c r="K9" i="36"/>
  <c r="L9" i="36"/>
  <c r="M9" i="36"/>
  <c r="N9" i="36"/>
  <c r="O9" i="36"/>
  <c r="P9" i="36"/>
  <c r="Q9" i="36"/>
  <c r="R9" i="36"/>
  <c r="S9" i="36"/>
  <c r="T9" i="36"/>
  <c r="U9" i="36"/>
  <c r="V9" i="36"/>
  <c r="W9" i="36"/>
  <c r="X9" i="36"/>
  <c r="Y9" i="36"/>
  <c r="Z9" i="36"/>
  <c r="AA9" i="36"/>
  <c r="AB9" i="36"/>
  <c r="AC9" i="36"/>
  <c r="AD9" i="36"/>
  <c r="AE9" i="36"/>
  <c r="AF9" i="36"/>
  <c r="AG9" i="36"/>
  <c r="AH9" i="36"/>
  <c r="AI9" i="36"/>
  <c r="C26" i="46" l="1"/>
  <c r="D26" i="46"/>
  <c r="B3" i="17" s="1"/>
  <c r="E26" i="46"/>
  <c r="C3" i="17" s="1"/>
  <c r="F26" i="46"/>
  <c r="D3" i="17" s="1"/>
  <c r="G26" i="46"/>
  <c r="E3" i="17" s="1"/>
  <c r="H26" i="46"/>
  <c r="F3" i="17" s="1"/>
  <c r="I26" i="46"/>
  <c r="G3" i="17" s="1"/>
  <c r="J26" i="46"/>
  <c r="H3" i="17" s="1"/>
  <c r="K26" i="46"/>
  <c r="I3" i="17" s="1"/>
  <c r="L26" i="46"/>
  <c r="J3" i="17" s="1"/>
  <c r="M26" i="46"/>
  <c r="K3" i="17" s="1"/>
  <c r="N26" i="46"/>
  <c r="L3" i="17" s="1"/>
  <c r="O26" i="46"/>
  <c r="M3" i="17" s="1"/>
  <c r="P26" i="46"/>
  <c r="N3" i="17" s="1"/>
  <c r="Q26" i="46"/>
  <c r="O3" i="17" s="1"/>
  <c r="R26" i="46"/>
  <c r="P3" i="17" s="1"/>
  <c r="S26" i="46"/>
  <c r="Q3" i="17" s="1"/>
  <c r="T26" i="46"/>
  <c r="R3" i="17" s="1"/>
  <c r="U26" i="46"/>
  <c r="S3" i="17" s="1"/>
  <c r="V26" i="46"/>
  <c r="T3" i="17" s="1"/>
  <c r="W26" i="46"/>
  <c r="U3" i="17" s="1"/>
  <c r="X26" i="46"/>
  <c r="V3" i="17" s="1"/>
  <c r="Y26" i="46"/>
  <c r="W3" i="17" s="1"/>
  <c r="Z26" i="46"/>
  <c r="X3" i="17" s="1"/>
  <c r="AA26" i="46"/>
  <c r="Y3" i="17" s="1"/>
  <c r="AB26" i="46"/>
  <c r="Z3" i="17" s="1"/>
  <c r="AC26" i="46"/>
  <c r="AA3" i="17" s="1"/>
  <c r="AD26" i="46"/>
  <c r="AB3" i="17" s="1"/>
  <c r="AE26" i="46"/>
  <c r="AC3" i="17" s="1"/>
  <c r="AF26" i="46"/>
  <c r="AD3" i="17" s="1"/>
  <c r="AG26" i="46"/>
  <c r="AE3" i="17" s="1"/>
  <c r="AH26" i="46"/>
  <c r="AF3" i="17" s="1"/>
  <c r="AI26" i="46"/>
  <c r="AG3" i="17" s="1"/>
  <c r="AJ26" i="46"/>
  <c r="AH3" i="17" s="1"/>
  <c r="AK26" i="46"/>
  <c r="AI3" i="17" s="1"/>
  <c r="B26" i="46"/>
  <c r="D18" i="60"/>
  <c r="C17" i="60"/>
  <c r="D3" i="51"/>
  <c r="E3" i="51"/>
  <c r="F3" i="51"/>
  <c r="G3" i="51"/>
  <c r="H3" i="51"/>
  <c r="I3" i="51"/>
  <c r="J3" i="51"/>
  <c r="K3" i="51"/>
  <c r="L3" i="51"/>
  <c r="M3" i="51"/>
  <c r="N3" i="51"/>
  <c r="O3" i="51"/>
  <c r="P3" i="51"/>
  <c r="Q3" i="51"/>
  <c r="R3" i="51"/>
  <c r="S3" i="51"/>
  <c r="T3" i="51"/>
  <c r="U3" i="51"/>
  <c r="V3" i="51"/>
  <c r="W3" i="51"/>
  <c r="X3" i="51"/>
  <c r="Y3" i="51"/>
  <c r="Z3" i="51"/>
  <c r="AA3" i="51"/>
  <c r="AB3" i="51"/>
  <c r="AC3" i="51"/>
  <c r="AD3" i="51"/>
  <c r="AE3" i="51"/>
  <c r="AF3" i="51"/>
  <c r="AG3" i="51"/>
  <c r="AH3" i="51"/>
  <c r="AI3" i="51"/>
  <c r="B5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AF5" i="17"/>
  <c r="AG5" i="17"/>
  <c r="AH5" i="17"/>
  <c r="AI5" i="17"/>
  <c r="D20" i="60"/>
  <c r="B5" i="28"/>
  <c r="AC194" i="59"/>
  <c r="U194" i="59"/>
  <c r="M194" i="59"/>
  <c r="E194" i="59"/>
  <c r="AJ192" i="59"/>
  <c r="AI192" i="59"/>
  <c r="AI194" i="59" s="1"/>
  <c r="AH192" i="59"/>
  <c r="AH194" i="59" s="1"/>
  <c r="AG192" i="59"/>
  <c r="AG194" i="59" s="1"/>
  <c r="AF192" i="59"/>
  <c r="AF194" i="59" s="1"/>
  <c r="AE192" i="59"/>
  <c r="AE194" i="59" s="1"/>
  <c r="AD192" i="59"/>
  <c r="AC192" i="59"/>
  <c r="AB192" i="59"/>
  <c r="AA192" i="59"/>
  <c r="AA194" i="59" s="1"/>
  <c r="Z192" i="59"/>
  <c r="Z194" i="59" s="1"/>
  <c r="Y192" i="59"/>
  <c r="Y194" i="59" s="1"/>
  <c r="X192" i="59"/>
  <c r="X194" i="59" s="1"/>
  <c r="W192" i="59"/>
  <c r="W194" i="59" s="1"/>
  <c r="V192" i="59"/>
  <c r="U192" i="59"/>
  <c r="T192" i="59"/>
  <c r="S192" i="59"/>
  <c r="S194" i="59" s="1"/>
  <c r="R192" i="59"/>
  <c r="R194" i="59" s="1"/>
  <c r="Q192" i="59"/>
  <c r="Q194" i="59" s="1"/>
  <c r="P192" i="59"/>
  <c r="P194" i="59" s="1"/>
  <c r="O192" i="59"/>
  <c r="O194" i="59" s="1"/>
  <c r="N192" i="59"/>
  <c r="M192" i="59"/>
  <c r="L192" i="59"/>
  <c r="K192" i="59"/>
  <c r="K194" i="59" s="1"/>
  <c r="J192" i="59"/>
  <c r="J194" i="59" s="1"/>
  <c r="I192" i="59"/>
  <c r="I194" i="59" s="1"/>
  <c r="H192" i="59"/>
  <c r="H194" i="59" s="1"/>
  <c r="G192" i="59"/>
  <c r="G194" i="59" s="1"/>
  <c r="F192" i="59"/>
  <c r="E192" i="59"/>
  <c r="D192" i="59"/>
  <c r="C192" i="59"/>
  <c r="C194" i="59" s="1"/>
  <c r="AI190" i="59"/>
  <c r="S190" i="59"/>
  <c r="K190" i="59"/>
  <c r="C190" i="59"/>
  <c r="AA190" i="59"/>
  <c r="AJ188" i="59"/>
  <c r="AJ190" i="59" s="1"/>
  <c r="AI188" i="59"/>
  <c r="AH188" i="59"/>
  <c r="AH190" i="59" s="1"/>
  <c r="AG188" i="59"/>
  <c r="AG190" i="59" s="1"/>
  <c r="AF188" i="59"/>
  <c r="AF190" i="59" s="1"/>
  <c r="AE188" i="59"/>
  <c r="AD188" i="59"/>
  <c r="AC188" i="59"/>
  <c r="AB188" i="59"/>
  <c r="AB190" i="59" s="1"/>
  <c r="AA188" i="59"/>
  <c r="Z188" i="59"/>
  <c r="Z190" i="59" s="1"/>
  <c r="Y188" i="59"/>
  <c r="Y190" i="59" s="1"/>
  <c r="X188" i="59"/>
  <c r="X190" i="59" s="1"/>
  <c r="W188" i="59"/>
  <c r="V188" i="59"/>
  <c r="U188" i="59"/>
  <c r="T188" i="59"/>
  <c r="T190" i="59" s="1"/>
  <c r="S188" i="59"/>
  <c r="R188" i="59"/>
  <c r="R190" i="59" s="1"/>
  <c r="Q188" i="59"/>
  <c r="Q190" i="59" s="1"/>
  <c r="P188" i="59"/>
  <c r="P190" i="59" s="1"/>
  <c r="O188" i="59"/>
  <c r="N188" i="59"/>
  <c r="M188" i="59"/>
  <c r="L188" i="59"/>
  <c r="L190" i="59" s="1"/>
  <c r="K188" i="59"/>
  <c r="J188" i="59"/>
  <c r="J190" i="59" s="1"/>
  <c r="I188" i="59"/>
  <c r="I190" i="59" s="1"/>
  <c r="H188" i="59"/>
  <c r="H190" i="59" s="1"/>
  <c r="G188" i="59"/>
  <c r="F188" i="59"/>
  <c r="E188" i="59"/>
  <c r="D188" i="59"/>
  <c r="D190" i="59" s="1"/>
  <c r="C188" i="59"/>
  <c r="Y186" i="59"/>
  <c r="AG186" i="59"/>
  <c r="Q186" i="59"/>
  <c r="I186" i="59"/>
  <c r="AJ184" i="59"/>
  <c r="AJ186" i="59" s="1"/>
  <c r="AI184" i="59"/>
  <c r="AI186" i="59" s="1"/>
  <c r="AH184" i="59"/>
  <c r="AH186" i="59" s="1"/>
  <c r="AG184" i="59"/>
  <c r="AF184" i="59"/>
  <c r="AF186" i="59" s="1"/>
  <c r="AE184" i="59"/>
  <c r="AD184" i="59"/>
  <c r="AD186" i="59" s="1"/>
  <c r="AC184" i="59"/>
  <c r="AC186" i="59" s="1"/>
  <c r="AB184" i="59"/>
  <c r="AB186" i="59" s="1"/>
  <c r="AA184" i="59"/>
  <c r="AA186" i="59" s="1"/>
  <c r="Z184" i="59"/>
  <c r="Z186" i="59" s="1"/>
  <c r="Y184" i="59"/>
  <c r="X184" i="59"/>
  <c r="X186" i="59" s="1"/>
  <c r="W184" i="59"/>
  <c r="V184" i="59"/>
  <c r="V186" i="59" s="1"/>
  <c r="U184" i="59"/>
  <c r="U186" i="59" s="1"/>
  <c r="T184" i="59"/>
  <c r="T186" i="59" s="1"/>
  <c r="S184" i="59"/>
  <c r="S186" i="59" s="1"/>
  <c r="R184" i="59"/>
  <c r="R186" i="59" s="1"/>
  <c r="Q184" i="59"/>
  <c r="P184" i="59"/>
  <c r="P186" i="59" s="1"/>
  <c r="O184" i="59"/>
  <c r="N184" i="59"/>
  <c r="N186" i="59" s="1"/>
  <c r="M184" i="59"/>
  <c r="M186" i="59" s="1"/>
  <c r="L184" i="59"/>
  <c r="L186" i="59" s="1"/>
  <c r="K184" i="59"/>
  <c r="K186" i="59" s="1"/>
  <c r="J184" i="59"/>
  <c r="J186" i="59" s="1"/>
  <c r="I184" i="59"/>
  <c r="H184" i="59"/>
  <c r="H186" i="59" s="1"/>
  <c r="G184" i="59"/>
  <c r="F184" i="59"/>
  <c r="E184" i="59"/>
  <c r="E186" i="59" s="1"/>
  <c r="D184" i="59"/>
  <c r="D186" i="59" s="1"/>
  <c r="C184" i="59"/>
  <c r="C186" i="59" s="1"/>
  <c r="AE182" i="59"/>
  <c r="W182" i="59"/>
  <c r="O182" i="59"/>
  <c r="G182" i="59"/>
  <c r="AJ180" i="59"/>
  <c r="AJ182" i="59" s="1"/>
  <c r="AI180" i="59"/>
  <c r="AI182" i="59" s="1"/>
  <c r="AH180" i="59"/>
  <c r="AH182" i="59" s="1"/>
  <c r="AG180" i="59"/>
  <c r="AG182" i="59" s="1"/>
  <c r="AF180" i="59"/>
  <c r="AF182" i="59" s="1"/>
  <c r="AE180" i="59"/>
  <c r="AD180" i="59"/>
  <c r="AD182" i="59" s="1"/>
  <c r="AC180" i="59"/>
  <c r="AC182" i="59" s="1"/>
  <c r="AB180" i="59"/>
  <c r="AB182" i="59" s="1"/>
  <c r="AA180" i="59"/>
  <c r="AA182" i="59" s="1"/>
  <c r="Z180" i="59"/>
  <c r="Z182" i="59" s="1"/>
  <c r="Y180" i="59"/>
  <c r="Y182" i="59" s="1"/>
  <c r="X180" i="59"/>
  <c r="X182" i="59" s="1"/>
  <c r="W180" i="59"/>
  <c r="V180" i="59"/>
  <c r="V182" i="59" s="1"/>
  <c r="U180" i="59"/>
  <c r="U182" i="59" s="1"/>
  <c r="T180" i="59"/>
  <c r="T182" i="59" s="1"/>
  <c r="S180" i="59"/>
  <c r="S182" i="59" s="1"/>
  <c r="R180" i="59"/>
  <c r="R182" i="59" s="1"/>
  <c r="Q180" i="59"/>
  <c r="Q182" i="59" s="1"/>
  <c r="P180" i="59"/>
  <c r="P182" i="59" s="1"/>
  <c r="O180" i="59"/>
  <c r="N180" i="59"/>
  <c r="N182" i="59" s="1"/>
  <c r="M180" i="59"/>
  <c r="M182" i="59" s="1"/>
  <c r="L180" i="59"/>
  <c r="L182" i="59" s="1"/>
  <c r="K180" i="59"/>
  <c r="K182" i="59" s="1"/>
  <c r="J180" i="59"/>
  <c r="J182" i="59" s="1"/>
  <c r="I180" i="59"/>
  <c r="I182" i="59" s="1"/>
  <c r="H180" i="59"/>
  <c r="H182" i="59" s="1"/>
  <c r="G180" i="59"/>
  <c r="F180" i="59"/>
  <c r="F182" i="59" s="1"/>
  <c r="E180" i="59"/>
  <c r="E182" i="59" s="1"/>
  <c r="D180" i="59"/>
  <c r="D182" i="59" s="1"/>
  <c r="C180" i="59"/>
  <c r="C182" i="59" s="1"/>
  <c r="AJ176" i="59"/>
  <c r="AJ178" i="59" s="1"/>
  <c r="AI176" i="59"/>
  <c r="AH176" i="59"/>
  <c r="AH178" i="59" s="1"/>
  <c r="AG176" i="59"/>
  <c r="AG178" i="59" s="1"/>
  <c r="AF176" i="59"/>
  <c r="AF178" i="59" s="1"/>
  <c r="AE176" i="59"/>
  <c r="AE178" i="59" s="1"/>
  <c r="AD176" i="59"/>
  <c r="AD178" i="59" s="1"/>
  <c r="AC176" i="59"/>
  <c r="AC178" i="59" s="1"/>
  <c r="AB176" i="59"/>
  <c r="AB178" i="59" s="1"/>
  <c r="AA176" i="59"/>
  <c r="Z176" i="59"/>
  <c r="Z178" i="59" s="1"/>
  <c r="Y176" i="59"/>
  <c r="Y178" i="59" s="1"/>
  <c r="X176" i="59"/>
  <c r="X178" i="59" s="1"/>
  <c r="W176" i="59"/>
  <c r="W178" i="59" s="1"/>
  <c r="V176" i="59"/>
  <c r="V178" i="59" s="1"/>
  <c r="U176" i="59"/>
  <c r="U178" i="59" s="1"/>
  <c r="T176" i="59"/>
  <c r="T178" i="59" s="1"/>
  <c r="S176" i="59"/>
  <c r="R176" i="59"/>
  <c r="R178" i="59" s="1"/>
  <c r="Q176" i="59"/>
  <c r="Q178" i="59" s="1"/>
  <c r="P176" i="59"/>
  <c r="P178" i="59" s="1"/>
  <c r="O176" i="59"/>
  <c r="O178" i="59" s="1"/>
  <c r="N176" i="59"/>
  <c r="N178" i="59" s="1"/>
  <c r="M176" i="59"/>
  <c r="M178" i="59" s="1"/>
  <c r="L176" i="59"/>
  <c r="L178" i="59" s="1"/>
  <c r="K176" i="59"/>
  <c r="J176" i="59"/>
  <c r="J178" i="59" s="1"/>
  <c r="I176" i="59"/>
  <c r="I178" i="59" s="1"/>
  <c r="H176" i="59"/>
  <c r="H178" i="59" s="1"/>
  <c r="G176" i="59"/>
  <c r="G178" i="59" s="1"/>
  <c r="F176" i="59"/>
  <c r="F178" i="59" s="1"/>
  <c r="E176" i="59"/>
  <c r="E178" i="59" s="1"/>
  <c r="D176" i="59"/>
  <c r="D178" i="59" s="1"/>
  <c r="C176" i="59"/>
  <c r="AF174" i="59"/>
  <c r="X174" i="59"/>
  <c r="P174" i="59"/>
  <c r="H174" i="59"/>
  <c r="AJ172" i="59"/>
  <c r="AJ174" i="59" s="1"/>
  <c r="AI172" i="59"/>
  <c r="AH172" i="59"/>
  <c r="AH174" i="59" s="1"/>
  <c r="AG172" i="59"/>
  <c r="AG174" i="59" s="1"/>
  <c r="AF172" i="59"/>
  <c r="AE172" i="59"/>
  <c r="AE174" i="59" s="1"/>
  <c r="AD172" i="59"/>
  <c r="AD174" i="59" s="1"/>
  <c r="AC172" i="59"/>
  <c r="AC174" i="59" s="1"/>
  <c r="AB172" i="59"/>
  <c r="AB174" i="59" s="1"/>
  <c r="AA172" i="59"/>
  <c r="Z172" i="59"/>
  <c r="Z174" i="59" s="1"/>
  <c r="Y172" i="59"/>
  <c r="Y174" i="59" s="1"/>
  <c r="X172" i="59"/>
  <c r="W172" i="59"/>
  <c r="W174" i="59" s="1"/>
  <c r="V172" i="59"/>
  <c r="V174" i="59" s="1"/>
  <c r="U172" i="59"/>
  <c r="U174" i="59" s="1"/>
  <c r="T172" i="59"/>
  <c r="T174" i="59" s="1"/>
  <c r="S172" i="59"/>
  <c r="R172" i="59"/>
  <c r="R174" i="59" s="1"/>
  <c r="Q172" i="59"/>
  <c r="Q174" i="59" s="1"/>
  <c r="P172" i="59"/>
  <c r="O172" i="59"/>
  <c r="O174" i="59" s="1"/>
  <c r="N172" i="59"/>
  <c r="N174" i="59" s="1"/>
  <c r="M172" i="59"/>
  <c r="M174" i="59" s="1"/>
  <c r="L172" i="59"/>
  <c r="L174" i="59" s="1"/>
  <c r="K172" i="59"/>
  <c r="J172" i="59"/>
  <c r="J174" i="59" s="1"/>
  <c r="I172" i="59"/>
  <c r="I174" i="59" s="1"/>
  <c r="H172" i="59"/>
  <c r="G172" i="59"/>
  <c r="G174" i="59" s="1"/>
  <c r="F172" i="59"/>
  <c r="F174" i="59" s="1"/>
  <c r="E172" i="59"/>
  <c r="E174" i="59" s="1"/>
  <c r="D172" i="59"/>
  <c r="D174" i="59" s="1"/>
  <c r="C172" i="59"/>
  <c r="AJ168" i="59"/>
  <c r="AJ170" i="59" s="1"/>
  <c r="AI168" i="59"/>
  <c r="AI170" i="59" s="1"/>
  <c r="AH168" i="59"/>
  <c r="AH170" i="59" s="1"/>
  <c r="AG168" i="59"/>
  <c r="AG170" i="59" s="1"/>
  <c r="AF168" i="59"/>
  <c r="AF170" i="59" s="1"/>
  <c r="AE168" i="59"/>
  <c r="AD168" i="59"/>
  <c r="AD170" i="59" s="1"/>
  <c r="AC168" i="59"/>
  <c r="AC170" i="59" s="1"/>
  <c r="AB168" i="59"/>
  <c r="AB170" i="59" s="1"/>
  <c r="AA168" i="59"/>
  <c r="AA170" i="59" s="1"/>
  <c r="Z168" i="59"/>
  <c r="Z170" i="59" s="1"/>
  <c r="Y168" i="59"/>
  <c r="Y170" i="59" s="1"/>
  <c r="X168" i="59"/>
  <c r="X170" i="59" s="1"/>
  <c r="W168" i="59"/>
  <c r="V168" i="59"/>
  <c r="V170" i="59" s="1"/>
  <c r="U168" i="59"/>
  <c r="U170" i="59" s="1"/>
  <c r="T168" i="59"/>
  <c r="T170" i="59" s="1"/>
  <c r="S168" i="59"/>
  <c r="S170" i="59" s="1"/>
  <c r="R168" i="59"/>
  <c r="R170" i="59" s="1"/>
  <c r="Q168" i="59"/>
  <c r="Q170" i="59" s="1"/>
  <c r="P168" i="59"/>
  <c r="P170" i="59" s="1"/>
  <c r="O168" i="59"/>
  <c r="N168" i="59"/>
  <c r="N170" i="59" s="1"/>
  <c r="M168" i="59"/>
  <c r="M170" i="59" s="1"/>
  <c r="L168" i="59"/>
  <c r="L170" i="59" s="1"/>
  <c r="K168" i="59"/>
  <c r="K170" i="59" s="1"/>
  <c r="J168" i="59"/>
  <c r="J170" i="59" s="1"/>
  <c r="I168" i="59"/>
  <c r="I170" i="59" s="1"/>
  <c r="H168" i="59"/>
  <c r="H170" i="59" s="1"/>
  <c r="G168" i="59"/>
  <c r="F168" i="59"/>
  <c r="F170" i="59" s="1"/>
  <c r="E168" i="59"/>
  <c r="E170" i="59" s="1"/>
  <c r="D168" i="59"/>
  <c r="D170" i="59" s="1"/>
  <c r="C168" i="59"/>
  <c r="C170" i="59" s="1"/>
  <c r="D164" i="59"/>
  <c r="C164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R143" i="59"/>
  <c r="Q143" i="59"/>
  <c r="P143" i="59"/>
  <c r="O143" i="59"/>
  <c r="N143" i="59"/>
  <c r="M143" i="59"/>
  <c r="L143" i="59"/>
  <c r="K143" i="59"/>
  <c r="J143" i="59"/>
  <c r="I143" i="59"/>
  <c r="H143" i="59"/>
  <c r="G143" i="59"/>
  <c r="F143" i="59"/>
  <c r="E143" i="59"/>
  <c r="AJ141" i="59"/>
  <c r="AI141" i="59"/>
  <c r="AH141" i="59"/>
  <c r="AG141" i="59"/>
  <c r="AF141" i="59"/>
  <c r="AE141" i="59"/>
  <c r="AD141" i="59"/>
  <c r="AC141" i="59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AJ140" i="59"/>
  <c r="AI140" i="59"/>
  <c r="AH140" i="59"/>
  <c r="AG140" i="59"/>
  <c r="AF140" i="59"/>
  <c r="AE140" i="59"/>
  <c r="AD140" i="59"/>
  <c r="AC140" i="59"/>
  <c r="AB140" i="59"/>
  <c r="AA140" i="59"/>
  <c r="Z140" i="59"/>
  <c r="Y140" i="59"/>
  <c r="X140" i="59"/>
  <c r="W140" i="59"/>
  <c r="V140" i="59"/>
  <c r="U140" i="59"/>
  <c r="T140" i="59"/>
  <c r="S140" i="59"/>
  <c r="R140" i="59"/>
  <c r="Q140" i="59"/>
  <c r="P140" i="59"/>
  <c r="O140" i="59"/>
  <c r="N140" i="59"/>
  <c r="M140" i="59"/>
  <c r="L140" i="59"/>
  <c r="K140" i="59"/>
  <c r="J140" i="59"/>
  <c r="I140" i="59"/>
  <c r="H140" i="59"/>
  <c r="G140" i="59"/>
  <c r="F140" i="59"/>
  <c r="E140" i="59"/>
  <c r="AJ139" i="59"/>
  <c r="AI139" i="59"/>
  <c r="AH139" i="59"/>
  <c r="AG139" i="59"/>
  <c r="AF139" i="59"/>
  <c r="AE139" i="59"/>
  <c r="AD139" i="59"/>
  <c r="AC139" i="59"/>
  <c r="AB139" i="59"/>
  <c r="AA139" i="59"/>
  <c r="Z139" i="59"/>
  <c r="Y139" i="59"/>
  <c r="X139" i="59"/>
  <c r="W139" i="59"/>
  <c r="V139" i="59"/>
  <c r="U139" i="59"/>
  <c r="T139" i="59"/>
  <c r="S139" i="59"/>
  <c r="R139" i="59"/>
  <c r="Q139" i="59"/>
  <c r="P139" i="59"/>
  <c r="O139" i="59"/>
  <c r="N139" i="59"/>
  <c r="M139" i="59"/>
  <c r="L139" i="59"/>
  <c r="K139" i="59"/>
  <c r="J139" i="59"/>
  <c r="I139" i="59"/>
  <c r="H139" i="59"/>
  <c r="G139" i="59"/>
  <c r="F139" i="59"/>
  <c r="E139" i="59"/>
  <c r="AJ137" i="59"/>
  <c r="AI137" i="59"/>
  <c r="AH137" i="59"/>
  <c r="AG137" i="59"/>
  <c r="AF137" i="59"/>
  <c r="AE137" i="59"/>
  <c r="AD137" i="59"/>
  <c r="AC137" i="59"/>
  <c r="AB137" i="59"/>
  <c r="AA137" i="59"/>
  <c r="Z137" i="59"/>
  <c r="Y137" i="59"/>
  <c r="X137" i="59"/>
  <c r="W137" i="59"/>
  <c r="V137" i="59"/>
  <c r="U137" i="59"/>
  <c r="T137" i="59"/>
  <c r="S137" i="59"/>
  <c r="R137" i="59"/>
  <c r="Q137" i="59"/>
  <c r="P137" i="59"/>
  <c r="O137" i="59"/>
  <c r="N137" i="59"/>
  <c r="M137" i="59"/>
  <c r="L137" i="59"/>
  <c r="K137" i="59"/>
  <c r="J137" i="59"/>
  <c r="I137" i="59"/>
  <c r="H137" i="59"/>
  <c r="G137" i="59"/>
  <c r="F137" i="59"/>
  <c r="E137" i="59"/>
  <c r="AJ136" i="59"/>
  <c r="AJ138" i="59" s="1"/>
  <c r="AI136" i="59"/>
  <c r="AI138" i="59" s="1"/>
  <c r="AH136" i="59"/>
  <c r="AH138" i="59" s="1"/>
  <c r="AG136" i="59"/>
  <c r="AG138" i="59" s="1"/>
  <c r="AF136" i="59"/>
  <c r="AF138" i="59" s="1"/>
  <c r="AE136" i="59"/>
  <c r="AE138" i="59" s="1"/>
  <c r="AD136" i="59"/>
  <c r="AD138" i="59" s="1"/>
  <c r="AC136" i="59"/>
  <c r="AC138" i="59" s="1"/>
  <c r="AB136" i="59"/>
  <c r="AB138" i="59" s="1"/>
  <c r="AA136" i="59"/>
  <c r="AA138" i="59" s="1"/>
  <c r="Z136" i="59"/>
  <c r="Z138" i="59" s="1"/>
  <c r="Y136" i="59"/>
  <c r="Y138" i="59" s="1"/>
  <c r="X136" i="59"/>
  <c r="X138" i="59" s="1"/>
  <c r="W136" i="59"/>
  <c r="W138" i="59" s="1"/>
  <c r="V136" i="59"/>
  <c r="V138" i="59" s="1"/>
  <c r="U136" i="59"/>
  <c r="U138" i="59" s="1"/>
  <c r="T136" i="59"/>
  <c r="T138" i="59" s="1"/>
  <c r="S136" i="59"/>
  <c r="S138" i="59" s="1"/>
  <c r="R136" i="59"/>
  <c r="R138" i="59" s="1"/>
  <c r="Q136" i="59"/>
  <c r="Q138" i="59" s="1"/>
  <c r="P136" i="59"/>
  <c r="P138" i="59" s="1"/>
  <c r="O136" i="59"/>
  <c r="O138" i="59" s="1"/>
  <c r="N136" i="59"/>
  <c r="N138" i="59" s="1"/>
  <c r="M136" i="59"/>
  <c r="M138" i="59" s="1"/>
  <c r="L136" i="59"/>
  <c r="L138" i="59" s="1"/>
  <c r="K136" i="59"/>
  <c r="K138" i="59" s="1"/>
  <c r="J136" i="59"/>
  <c r="J138" i="59" s="1"/>
  <c r="I136" i="59"/>
  <c r="I138" i="59" s="1"/>
  <c r="H136" i="59"/>
  <c r="H138" i="59" s="1"/>
  <c r="G136" i="59"/>
  <c r="G138" i="59" s="1"/>
  <c r="F136" i="59"/>
  <c r="F138" i="59" s="1"/>
  <c r="E136" i="59"/>
  <c r="E138" i="59" s="1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AJ132" i="59"/>
  <c r="AI132" i="59"/>
  <c r="AH132" i="59"/>
  <c r="AG132" i="59"/>
  <c r="AF132" i="59"/>
  <c r="AE132" i="59"/>
  <c r="AD132" i="59"/>
  <c r="AC132" i="59"/>
  <c r="AB132" i="59"/>
  <c r="AA132" i="59"/>
  <c r="Z132" i="59"/>
  <c r="Y132" i="59"/>
  <c r="X132" i="59"/>
  <c r="W132" i="59"/>
  <c r="V132" i="59"/>
  <c r="U132" i="59"/>
  <c r="T132" i="59"/>
  <c r="S132" i="59"/>
  <c r="R132" i="59"/>
  <c r="Q132" i="59"/>
  <c r="P132" i="59"/>
  <c r="O132" i="59"/>
  <c r="N132" i="59"/>
  <c r="M132" i="59"/>
  <c r="L132" i="59"/>
  <c r="K132" i="59"/>
  <c r="J132" i="59"/>
  <c r="I132" i="59"/>
  <c r="H132" i="59"/>
  <c r="G132" i="59"/>
  <c r="F132" i="59"/>
  <c r="E132" i="59"/>
  <c r="AJ131" i="59"/>
  <c r="AJ135" i="59" s="1"/>
  <c r="AI131" i="59"/>
  <c r="AI135" i="59" s="1"/>
  <c r="AH131" i="59"/>
  <c r="AH135" i="59" s="1"/>
  <c r="AG131" i="59"/>
  <c r="AG135" i="59" s="1"/>
  <c r="AF131" i="59"/>
  <c r="AF135" i="59" s="1"/>
  <c r="AE131" i="59"/>
  <c r="AE135" i="59" s="1"/>
  <c r="AD131" i="59"/>
  <c r="AD135" i="59" s="1"/>
  <c r="AC131" i="59"/>
  <c r="AC135" i="59" s="1"/>
  <c r="AB131" i="59"/>
  <c r="AB135" i="59" s="1"/>
  <c r="AA131" i="59"/>
  <c r="AA135" i="59" s="1"/>
  <c r="Z131" i="59"/>
  <c r="Z135" i="59" s="1"/>
  <c r="Y131" i="59"/>
  <c r="Y135" i="59" s="1"/>
  <c r="X131" i="59"/>
  <c r="X135" i="59" s="1"/>
  <c r="W131" i="59"/>
  <c r="W135" i="59" s="1"/>
  <c r="V131" i="59"/>
  <c r="V135" i="59" s="1"/>
  <c r="U131" i="59"/>
  <c r="U135" i="59" s="1"/>
  <c r="T131" i="59"/>
  <c r="T135" i="59" s="1"/>
  <c r="S131" i="59"/>
  <c r="S135" i="59" s="1"/>
  <c r="R131" i="59"/>
  <c r="R135" i="59" s="1"/>
  <c r="Q131" i="59"/>
  <c r="Q135" i="59" s="1"/>
  <c r="P131" i="59"/>
  <c r="P135" i="59" s="1"/>
  <c r="O131" i="59"/>
  <c r="O135" i="59" s="1"/>
  <c r="N131" i="59"/>
  <c r="N135" i="59" s="1"/>
  <c r="M131" i="59"/>
  <c r="M135" i="59" s="1"/>
  <c r="L131" i="59"/>
  <c r="L135" i="59" s="1"/>
  <c r="K131" i="59"/>
  <c r="K135" i="59" s="1"/>
  <c r="J131" i="59"/>
  <c r="J135" i="59" s="1"/>
  <c r="I131" i="59"/>
  <c r="I135" i="59" s="1"/>
  <c r="H131" i="59"/>
  <c r="H135" i="59" s="1"/>
  <c r="G131" i="59"/>
  <c r="G135" i="59" s="1"/>
  <c r="F131" i="59"/>
  <c r="F135" i="59" s="1"/>
  <c r="E131" i="59"/>
  <c r="E135" i="59" s="1"/>
  <c r="AJ129" i="59"/>
  <c r="AI129" i="59"/>
  <c r="AH129" i="59"/>
  <c r="AG129" i="59"/>
  <c r="AF129" i="59"/>
  <c r="AE129" i="59"/>
  <c r="AD129" i="59"/>
  <c r="AC129" i="59"/>
  <c r="AB129" i="59"/>
  <c r="AA129" i="59"/>
  <c r="Z129" i="59"/>
  <c r="Y129" i="59"/>
  <c r="X129" i="59"/>
  <c r="W129" i="59"/>
  <c r="V129" i="59"/>
  <c r="U129" i="59"/>
  <c r="T129" i="59"/>
  <c r="S129" i="59"/>
  <c r="R129" i="59"/>
  <c r="Q129" i="59"/>
  <c r="P129" i="59"/>
  <c r="O129" i="59"/>
  <c r="N129" i="59"/>
  <c r="M129" i="59"/>
  <c r="L129" i="59"/>
  <c r="K129" i="59"/>
  <c r="J129" i="59"/>
  <c r="I129" i="59"/>
  <c r="H129" i="59"/>
  <c r="G129" i="59"/>
  <c r="F129" i="59"/>
  <c r="E129" i="59"/>
  <c r="AJ128" i="59"/>
  <c r="AI128" i="59"/>
  <c r="AH128" i="59"/>
  <c r="AG128" i="59"/>
  <c r="AF128" i="59"/>
  <c r="AE128" i="59"/>
  <c r="AD128" i="59"/>
  <c r="AC128" i="59"/>
  <c r="AB128" i="59"/>
  <c r="AA128" i="59"/>
  <c r="Z128" i="59"/>
  <c r="Y128" i="59"/>
  <c r="X128" i="59"/>
  <c r="W128" i="59"/>
  <c r="V128" i="59"/>
  <c r="U128" i="59"/>
  <c r="T128" i="59"/>
  <c r="S128" i="59"/>
  <c r="R128" i="59"/>
  <c r="Q128" i="59"/>
  <c r="P128" i="59"/>
  <c r="O128" i="59"/>
  <c r="N128" i="59"/>
  <c r="M128" i="59"/>
  <c r="L128" i="59"/>
  <c r="K128" i="59"/>
  <c r="J128" i="59"/>
  <c r="I128" i="59"/>
  <c r="H128" i="59"/>
  <c r="G128" i="59"/>
  <c r="F128" i="59"/>
  <c r="E128" i="59"/>
  <c r="AJ127" i="59"/>
  <c r="AI127" i="59"/>
  <c r="AH127" i="59"/>
  <c r="AG127" i="59"/>
  <c r="AF127" i="59"/>
  <c r="AE127" i="59"/>
  <c r="AD127" i="59"/>
  <c r="AC127" i="59"/>
  <c r="AB127" i="59"/>
  <c r="AA127" i="59"/>
  <c r="Z127" i="59"/>
  <c r="Y127" i="59"/>
  <c r="X127" i="59"/>
  <c r="W127" i="59"/>
  <c r="V127" i="59"/>
  <c r="U127" i="59"/>
  <c r="T127" i="59"/>
  <c r="S127" i="59"/>
  <c r="R127" i="59"/>
  <c r="Q127" i="59"/>
  <c r="P127" i="59"/>
  <c r="O127" i="59"/>
  <c r="N127" i="59"/>
  <c r="M127" i="59"/>
  <c r="L127" i="59"/>
  <c r="K127" i="59"/>
  <c r="J127" i="59"/>
  <c r="I127" i="59"/>
  <c r="H127" i="59"/>
  <c r="G127" i="59"/>
  <c r="F127" i="59"/>
  <c r="E127" i="59"/>
  <c r="AJ126" i="59"/>
  <c r="AI126" i="59"/>
  <c r="AH126" i="59"/>
  <c r="AG126" i="59"/>
  <c r="AF126" i="59"/>
  <c r="AE126" i="59"/>
  <c r="AD126" i="59"/>
  <c r="AC126" i="59"/>
  <c r="AB126" i="59"/>
  <c r="AA126" i="59"/>
  <c r="Z126" i="59"/>
  <c r="Y126" i="59"/>
  <c r="X126" i="59"/>
  <c r="W126" i="59"/>
  <c r="V126" i="59"/>
  <c r="U126" i="59"/>
  <c r="T126" i="59"/>
  <c r="S126" i="59"/>
  <c r="R126" i="59"/>
  <c r="Q126" i="59"/>
  <c r="P126" i="59"/>
  <c r="O126" i="59"/>
  <c r="N126" i="59"/>
  <c r="M126" i="59"/>
  <c r="L126" i="59"/>
  <c r="K126" i="59"/>
  <c r="J126" i="59"/>
  <c r="I126" i="59"/>
  <c r="H126" i="59"/>
  <c r="G126" i="59"/>
  <c r="F126" i="59"/>
  <c r="E126" i="59"/>
  <c r="AJ125" i="59"/>
  <c r="AI125" i="59"/>
  <c r="AH125" i="59"/>
  <c r="AG125" i="59"/>
  <c r="AF125" i="59"/>
  <c r="AE125" i="59"/>
  <c r="AD125" i="59"/>
  <c r="AC125" i="59"/>
  <c r="AB125" i="59"/>
  <c r="AA125" i="59"/>
  <c r="Z125" i="59"/>
  <c r="Y125" i="59"/>
  <c r="X125" i="59"/>
  <c r="W125" i="59"/>
  <c r="V125" i="59"/>
  <c r="U125" i="59"/>
  <c r="T125" i="59"/>
  <c r="S125" i="59"/>
  <c r="R125" i="59"/>
  <c r="Q125" i="59"/>
  <c r="P125" i="59"/>
  <c r="O125" i="59"/>
  <c r="N125" i="59"/>
  <c r="M125" i="59"/>
  <c r="L125" i="59"/>
  <c r="K125" i="59"/>
  <c r="J125" i="59"/>
  <c r="I125" i="59"/>
  <c r="H125" i="59"/>
  <c r="G125" i="59"/>
  <c r="F125" i="59"/>
  <c r="E125" i="59"/>
  <c r="AJ124" i="59"/>
  <c r="AI124" i="59"/>
  <c r="AH124" i="59"/>
  <c r="AG124" i="59"/>
  <c r="AF124" i="59"/>
  <c r="AE124" i="59"/>
  <c r="AD124" i="59"/>
  <c r="AC124" i="59"/>
  <c r="AB124" i="59"/>
  <c r="AA124" i="59"/>
  <c r="Z124" i="59"/>
  <c r="Y124" i="59"/>
  <c r="X124" i="59"/>
  <c r="W124" i="59"/>
  <c r="V124" i="59"/>
  <c r="U124" i="59"/>
  <c r="T124" i="59"/>
  <c r="S124" i="59"/>
  <c r="R124" i="59"/>
  <c r="Q124" i="59"/>
  <c r="P124" i="59"/>
  <c r="O124" i="59"/>
  <c r="N124" i="59"/>
  <c r="M124" i="59"/>
  <c r="L124" i="59"/>
  <c r="K124" i="59"/>
  <c r="J124" i="59"/>
  <c r="I124" i="59"/>
  <c r="H124" i="59"/>
  <c r="G124" i="59"/>
  <c r="F124" i="59"/>
  <c r="E124" i="59"/>
  <c r="AJ123" i="59"/>
  <c r="AI123" i="59"/>
  <c r="AH123" i="59"/>
  <c r="AG123" i="59"/>
  <c r="AF123" i="59"/>
  <c r="AE123" i="59"/>
  <c r="AD123" i="59"/>
  <c r="AC123" i="59"/>
  <c r="AB123" i="59"/>
  <c r="AA123" i="59"/>
  <c r="Z123" i="59"/>
  <c r="Y123" i="59"/>
  <c r="X123" i="59"/>
  <c r="W123" i="59"/>
  <c r="V123" i="59"/>
  <c r="U123" i="59"/>
  <c r="T123" i="59"/>
  <c r="S123" i="59"/>
  <c r="R123" i="59"/>
  <c r="Q123" i="59"/>
  <c r="P123" i="59"/>
  <c r="O123" i="59"/>
  <c r="N123" i="59"/>
  <c r="M123" i="59"/>
  <c r="L123" i="59"/>
  <c r="K123" i="59"/>
  <c r="J123" i="59"/>
  <c r="I123" i="59"/>
  <c r="H123" i="59"/>
  <c r="G123" i="59"/>
  <c r="F123" i="59"/>
  <c r="E123" i="59"/>
  <c r="AJ122" i="59"/>
  <c r="AI122" i="59"/>
  <c r="AH122" i="59"/>
  <c r="AG122" i="59"/>
  <c r="AF122" i="59"/>
  <c r="AE122" i="59"/>
  <c r="AD122" i="59"/>
  <c r="AC122" i="59"/>
  <c r="AB122" i="59"/>
  <c r="AA122" i="59"/>
  <c r="Z122" i="59"/>
  <c r="Y122" i="59"/>
  <c r="X122" i="59"/>
  <c r="W122" i="59"/>
  <c r="V122" i="59"/>
  <c r="U122" i="59"/>
  <c r="T122" i="59"/>
  <c r="S122" i="59"/>
  <c r="R122" i="59"/>
  <c r="Q122" i="59"/>
  <c r="P122" i="59"/>
  <c r="O122" i="59"/>
  <c r="N122" i="59"/>
  <c r="M122" i="59"/>
  <c r="L122" i="59"/>
  <c r="K122" i="59"/>
  <c r="J122" i="59"/>
  <c r="I122" i="59"/>
  <c r="H122" i="59"/>
  <c r="G122" i="59"/>
  <c r="F122" i="59"/>
  <c r="E122" i="59"/>
  <c r="AJ121" i="59"/>
  <c r="AJ130" i="59" s="1"/>
  <c r="AI121" i="59"/>
  <c r="AI130" i="59" s="1"/>
  <c r="AH121" i="59"/>
  <c r="AH130" i="59" s="1"/>
  <c r="AG121" i="59"/>
  <c r="AG130" i="59" s="1"/>
  <c r="AF121" i="59"/>
  <c r="AF130" i="59" s="1"/>
  <c r="AE121" i="59"/>
  <c r="AE130" i="59" s="1"/>
  <c r="AD121" i="59"/>
  <c r="AD130" i="59" s="1"/>
  <c r="AC121" i="59"/>
  <c r="AC130" i="59" s="1"/>
  <c r="AB121" i="59"/>
  <c r="AB130" i="59" s="1"/>
  <c r="AA121" i="59"/>
  <c r="AA130" i="59" s="1"/>
  <c r="Z121" i="59"/>
  <c r="Z130" i="59" s="1"/>
  <c r="Y121" i="59"/>
  <c r="Y130" i="59" s="1"/>
  <c r="X121" i="59"/>
  <c r="X130" i="59" s="1"/>
  <c r="W121" i="59"/>
  <c r="W130" i="59" s="1"/>
  <c r="V121" i="59"/>
  <c r="V130" i="59" s="1"/>
  <c r="U121" i="59"/>
  <c r="U130" i="59" s="1"/>
  <c r="T121" i="59"/>
  <c r="T130" i="59" s="1"/>
  <c r="S121" i="59"/>
  <c r="S130" i="59" s="1"/>
  <c r="R121" i="59"/>
  <c r="R130" i="59" s="1"/>
  <c r="Q121" i="59"/>
  <c r="Q130" i="59" s="1"/>
  <c r="P121" i="59"/>
  <c r="P130" i="59" s="1"/>
  <c r="O121" i="59"/>
  <c r="O130" i="59" s="1"/>
  <c r="N121" i="59"/>
  <c r="N130" i="59" s="1"/>
  <c r="M121" i="59"/>
  <c r="M130" i="59" s="1"/>
  <c r="L121" i="59"/>
  <c r="L130" i="59" s="1"/>
  <c r="K121" i="59"/>
  <c r="K130" i="59" s="1"/>
  <c r="J121" i="59"/>
  <c r="J130" i="59" s="1"/>
  <c r="I121" i="59"/>
  <c r="I130" i="59" s="1"/>
  <c r="H121" i="59"/>
  <c r="H130" i="59" s="1"/>
  <c r="G121" i="59"/>
  <c r="G130" i="59" s="1"/>
  <c r="F121" i="59"/>
  <c r="F130" i="59" s="1"/>
  <c r="E121" i="59"/>
  <c r="E130" i="59" s="1"/>
  <c r="AJ120" i="59"/>
  <c r="AI120" i="59"/>
  <c r="AH120" i="59"/>
  <c r="AG120" i="59"/>
  <c r="AF120" i="59"/>
  <c r="AE120" i="59"/>
  <c r="AD120" i="59"/>
  <c r="AC120" i="59"/>
  <c r="AB120" i="59"/>
  <c r="AA120" i="59"/>
  <c r="Z120" i="59"/>
  <c r="Y120" i="59"/>
  <c r="X120" i="59"/>
  <c r="W120" i="59"/>
  <c r="V120" i="59"/>
  <c r="U120" i="59"/>
  <c r="T120" i="59"/>
  <c r="S120" i="59"/>
  <c r="R120" i="59"/>
  <c r="Q120" i="59"/>
  <c r="P120" i="59"/>
  <c r="O120" i="59"/>
  <c r="N120" i="59"/>
  <c r="M120" i="59"/>
  <c r="L120" i="59"/>
  <c r="K120" i="59"/>
  <c r="J120" i="59"/>
  <c r="I120" i="59"/>
  <c r="H120" i="59"/>
  <c r="G120" i="59"/>
  <c r="F120" i="59"/>
  <c r="E120" i="59"/>
  <c r="AJ117" i="59"/>
  <c r="AI117" i="59"/>
  <c r="AH117" i="59"/>
  <c r="AG117" i="59"/>
  <c r="AF117" i="59"/>
  <c r="AE117" i="59"/>
  <c r="AD117" i="59"/>
  <c r="AC117" i="59"/>
  <c r="AB117" i="59"/>
  <c r="AA117" i="59"/>
  <c r="Z117" i="59"/>
  <c r="Y117" i="59"/>
  <c r="X117" i="59"/>
  <c r="W117" i="59"/>
  <c r="V117" i="59"/>
  <c r="U117" i="59"/>
  <c r="T117" i="59"/>
  <c r="S117" i="59"/>
  <c r="R117" i="59"/>
  <c r="Q117" i="59"/>
  <c r="P117" i="59"/>
  <c r="O117" i="59"/>
  <c r="N117" i="59"/>
  <c r="M117" i="59"/>
  <c r="L117" i="59"/>
  <c r="K117" i="59"/>
  <c r="J117" i="59"/>
  <c r="I117" i="59"/>
  <c r="H117" i="59"/>
  <c r="G117" i="59"/>
  <c r="F117" i="59"/>
  <c r="E117" i="59"/>
  <c r="AJ112" i="59"/>
  <c r="AJ164" i="59" s="1"/>
  <c r="AJ166" i="59" s="1"/>
  <c r="AI112" i="59"/>
  <c r="AI164" i="59" s="1"/>
  <c r="AH112" i="59"/>
  <c r="AH164" i="59" s="1"/>
  <c r="AH166" i="59" s="1"/>
  <c r="AG112" i="59"/>
  <c r="AG164" i="59" s="1"/>
  <c r="AG166" i="59" s="1"/>
  <c r="AF112" i="59"/>
  <c r="AF164" i="59" s="1"/>
  <c r="AF166" i="59" s="1"/>
  <c r="AE112" i="59"/>
  <c r="AE164" i="59" s="1"/>
  <c r="AE166" i="59" s="1"/>
  <c r="AD112" i="59"/>
  <c r="AD164" i="59" s="1"/>
  <c r="AD166" i="59" s="1"/>
  <c r="AC112" i="59"/>
  <c r="AC164" i="59" s="1"/>
  <c r="AC166" i="59" s="1"/>
  <c r="AB112" i="59"/>
  <c r="AB164" i="59" s="1"/>
  <c r="AB166" i="59" s="1"/>
  <c r="AA112" i="59"/>
  <c r="AA164" i="59" s="1"/>
  <c r="Z112" i="59"/>
  <c r="Z164" i="59" s="1"/>
  <c r="Z166" i="59" s="1"/>
  <c r="Y112" i="59"/>
  <c r="Y164" i="59" s="1"/>
  <c r="Y166" i="59" s="1"/>
  <c r="X112" i="59"/>
  <c r="X164" i="59" s="1"/>
  <c r="X166" i="59" s="1"/>
  <c r="W112" i="59"/>
  <c r="W164" i="59" s="1"/>
  <c r="W166" i="59" s="1"/>
  <c r="V112" i="59"/>
  <c r="V164" i="59" s="1"/>
  <c r="V166" i="59" s="1"/>
  <c r="U112" i="59"/>
  <c r="U164" i="59" s="1"/>
  <c r="U166" i="59" s="1"/>
  <c r="T112" i="59"/>
  <c r="T164" i="59" s="1"/>
  <c r="T166" i="59" s="1"/>
  <c r="S112" i="59"/>
  <c r="S164" i="59" s="1"/>
  <c r="R112" i="59"/>
  <c r="R164" i="59" s="1"/>
  <c r="R166" i="59" s="1"/>
  <c r="Q112" i="59"/>
  <c r="Q164" i="59" s="1"/>
  <c r="Q166" i="59" s="1"/>
  <c r="P112" i="59"/>
  <c r="P164" i="59" s="1"/>
  <c r="P166" i="59" s="1"/>
  <c r="O112" i="59"/>
  <c r="O164" i="59" s="1"/>
  <c r="O166" i="59" s="1"/>
  <c r="N112" i="59"/>
  <c r="N164" i="59" s="1"/>
  <c r="N166" i="59" s="1"/>
  <c r="M112" i="59"/>
  <c r="M164" i="59" s="1"/>
  <c r="M166" i="59" s="1"/>
  <c r="L112" i="59"/>
  <c r="L164" i="59" s="1"/>
  <c r="L166" i="59" s="1"/>
  <c r="K112" i="59"/>
  <c r="K164" i="59" s="1"/>
  <c r="J112" i="59"/>
  <c r="J164" i="59" s="1"/>
  <c r="J166" i="59" s="1"/>
  <c r="I112" i="59"/>
  <c r="I164" i="59" s="1"/>
  <c r="I166" i="59" s="1"/>
  <c r="H112" i="59"/>
  <c r="H164" i="59" s="1"/>
  <c r="H166" i="59" s="1"/>
  <c r="G112" i="59"/>
  <c r="G164" i="59" s="1"/>
  <c r="G166" i="59" s="1"/>
  <c r="F112" i="59"/>
  <c r="F164" i="59" s="1"/>
  <c r="F166" i="59" s="1"/>
  <c r="E112" i="59"/>
  <c r="E164" i="59" s="1"/>
  <c r="E166" i="59" s="1"/>
  <c r="AJ109" i="59"/>
  <c r="AI109" i="59"/>
  <c r="AH109" i="59"/>
  <c r="AG109" i="59"/>
  <c r="AF109" i="59"/>
  <c r="AE109" i="59"/>
  <c r="AD109" i="59"/>
  <c r="AC109" i="59"/>
  <c r="AB109" i="59"/>
  <c r="AA109" i="59"/>
  <c r="Z109" i="59"/>
  <c r="Y109" i="59"/>
  <c r="X109" i="59"/>
  <c r="W109" i="59"/>
  <c r="V109" i="59"/>
  <c r="U109" i="59"/>
  <c r="T109" i="59"/>
  <c r="S109" i="59"/>
  <c r="R109" i="59"/>
  <c r="Q109" i="59"/>
  <c r="P109" i="59"/>
  <c r="O109" i="59"/>
  <c r="N109" i="59"/>
  <c r="M109" i="59"/>
  <c r="L109" i="59"/>
  <c r="K109" i="59"/>
  <c r="J109" i="59"/>
  <c r="I109" i="59"/>
  <c r="H109" i="59"/>
  <c r="G109" i="59"/>
  <c r="F109" i="59"/>
  <c r="E109" i="59"/>
  <c r="AJ104" i="59"/>
  <c r="AI104" i="59"/>
  <c r="AH104" i="59"/>
  <c r="AG104" i="59"/>
  <c r="AF104" i="59"/>
  <c r="AE104" i="59"/>
  <c r="AD104" i="59"/>
  <c r="AC104" i="59"/>
  <c r="AB104" i="59"/>
  <c r="AA104" i="59"/>
  <c r="Z104" i="59"/>
  <c r="Y104" i="59"/>
  <c r="X104" i="59"/>
  <c r="W104" i="59"/>
  <c r="V104" i="59"/>
  <c r="U104" i="59"/>
  <c r="T104" i="59"/>
  <c r="S104" i="59"/>
  <c r="R104" i="59"/>
  <c r="Q104" i="59"/>
  <c r="P104" i="59"/>
  <c r="O104" i="59"/>
  <c r="N104" i="59"/>
  <c r="M104" i="59"/>
  <c r="L104" i="59"/>
  <c r="K104" i="59"/>
  <c r="J104" i="59"/>
  <c r="I104" i="59"/>
  <c r="H104" i="59"/>
  <c r="G104" i="59"/>
  <c r="F104" i="59"/>
  <c r="E104" i="59"/>
  <c r="B103" i="59"/>
  <c r="B129" i="59" s="1"/>
  <c r="B102" i="59"/>
  <c r="B128" i="59" s="1"/>
  <c r="B101" i="59"/>
  <c r="B127" i="59" s="1"/>
  <c r="B100" i="59"/>
  <c r="B126" i="59" s="1"/>
  <c r="B99" i="59"/>
  <c r="B125" i="59" s="1"/>
  <c r="B98" i="59"/>
  <c r="B124" i="59" s="1"/>
  <c r="B97" i="59"/>
  <c r="B123" i="59" s="1"/>
  <c r="B96" i="59"/>
  <c r="B122" i="59" s="1"/>
  <c r="B95" i="59"/>
  <c r="B121" i="59" s="1"/>
  <c r="AJ88" i="59"/>
  <c r="AJ93" i="59" s="1"/>
  <c r="AI88" i="59"/>
  <c r="AI93" i="59" s="1"/>
  <c r="AH88" i="59"/>
  <c r="AH93" i="59" s="1"/>
  <c r="AG88" i="59"/>
  <c r="AG93" i="59" s="1"/>
  <c r="AF88" i="59"/>
  <c r="AF93" i="59" s="1"/>
  <c r="AE88" i="59"/>
  <c r="AE93" i="59" s="1"/>
  <c r="AD88" i="59"/>
  <c r="AD93" i="59" s="1"/>
  <c r="AC88" i="59"/>
  <c r="AC93" i="59" s="1"/>
  <c r="AB88" i="59"/>
  <c r="AB93" i="59" s="1"/>
  <c r="AA88" i="59"/>
  <c r="AA93" i="59" s="1"/>
  <c r="Z88" i="59"/>
  <c r="Z93" i="59" s="1"/>
  <c r="Y88" i="59"/>
  <c r="Y93" i="59" s="1"/>
  <c r="X88" i="59"/>
  <c r="X93" i="59" s="1"/>
  <c r="W88" i="59"/>
  <c r="W93" i="59" s="1"/>
  <c r="V88" i="59"/>
  <c r="V93" i="59" s="1"/>
  <c r="U88" i="59"/>
  <c r="U93" i="59" s="1"/>
  <c r="T88" i="59"/>
  <c r="T93" i="59" s="1"/>
  <c r="S88" i="59"/>
  <c r="S93" i="59" s="1"/>
  <c r="R88" i="59"/>
  <c r="R93" i="59" s="1"/>
  <c r="Q88" i="59"/>
  <c r="Q93" i="59" s="1"/>
  <c r="P88" i="59"/>
  <c r="P93" i="59" s="1"/>
  <c r="O88" i="59"/>
  <c r="O93" i="59" s="1"/>
  <c r="N88" i="59"/>
  <c r="N93" i="59" s="1"/>
  <c r="M88" i="59"/>
  <c r="M93" i="59" s="1"/>
  <c r="L88" i="59"/>
  <c r="L93" i="59" s="1"/>
  <c r="K88" i="59"/>
  <c r="K93" i="59" s="1"/>
  <c r="J88" i="59"/>
  <c r="J93" i="59" s="1"/>
  <c r="I88" i="59"/>
  <c r="I93" i="59" s="1"/>
  <c r="H88" i="59"/>
  <c r="H93" i="59" s="1"/>
  <c r="G88" i="59"/>
  <c r="G93" i="59" s="1"/>
  <c r="F88" i="59"/>
  <c r="F93" i="59" s="1"/>
  <c r="E88" i="59"/>
  <c r="E93" i="59" s="1"/>
  <c r="B87" i="59"/>
  <c r="B86" i="59"/>
  <c r="B85" i="59"/>
  <c r="B84" i="59"/>
  <c r="B83" i="59"/>
  <c r="AH81" i="59"/>
  <c r="AG81" i="59"/>
  <c r="AD81" i="59"/>
  <c r="Z81" i="59"/>
  <c r="Y81" i="59"/>
  <c r="V81" i="59"/>
  <c r="R81" i="59"/>
  <c r="Q81" i="59"/>
  <c r="N81" i="59"/>
  <c r="K81" i="59"/>
  <c r="J81" i="59"/>
  <c r="I81" i="59"/>
  <c r="F81" i="59"/>
  <c r="C80" i="59"/>
  <c r="AI81" i="59" s="1"/>
  <c r="AJ69" i="59"/>
  <c r="AJ76" i="59" s="1"/>
  <c r="AI69" i="59"/>
  <c r="AI76" i="59" s="1"/>
  <c r="AH69" i="59"/>
  <c r="AH76" i="59" s="1"/>
  <c r="AG69" i="59"/>
  <c r="AG76" i="59" s="1"/>
  <c r="AF69" i="59"/>
  <c r="AF76" i="59" s="1"/>
  <c r="AE69" i="59"/>
  <c r="AE76" i="59" s="1"/>
  <c r="AD69" i="59"/>
  <c r="AD76" i="59" s="1"/>
  <c r="AC69" i="59"/>
  <c r="AC76" i="59" s="1"/>
  <c r="AB69" i="59"/>
  <c r="AB76" i="59" s="1"/>
  <c r="AA69" i="59"/>
  <c r="AA76" i="59" s="1"/>
  <c r="Z69" i="59"/>
  <c r="Z76" i="59" s="1"/>
  <c r="Y69" i="59"/>
  <c r="Y76" i="59" s="1"/>
  <c r="X69" i="59"/>
  <c r="X76" i="59" s="1"/>
  <c r="W69" i="59"/>
  <c r="W76" i="59" s="1"/>
  <c r="V69" i="59"/>
  <c r="V76" i="59" s="1"/>
  <c r="U69" i="59"/>
  <c r="U76" i="59" s="1"/>
  <c r="T69" i="59"/>
  <c r="T76" i="59" s="1"/>
  <c r="S69" i="59"/>
  <c r="S76" i="59" s="1"/>
  <c r="R69" i="59"/>
  <c r="R76" i="59" s="1"/>
  <c r="Q69" i="59"/>
  <c r="Q76" i="59" s="1"/>
  <c r="P69" i="59"/>
  <c r="P76" i="59" s="1"/>
  <c r="O69" i="59"/>
  <c r="O76" i="59" s="1"/>
  <c r="N69" i="59"/>
  <c r="N76" i="59" s="1"/>
  <c r="M69" i="59"/>
  <c r="M76" i="59" s="1"/>
  <c r="L69" i="59"/>
  <c r="L76" i="59" s="1"/>
  <c r="K69" i="59"/>
  <c r="K76" i="59" s="1"/>
  <c r="J69" i="59"/>
  <c r="J76" i="59" s="1"/>
  <c r="I69" i="59"/>
  <c r="I76" i="59" s="1"/>
  <c r="H69" i="59"/>
  <c r="H76" i="59" s="1"/>
  <c r="G69" i="59"/>
  <c r="G76" i="59" s="1"/>
  <c r="F69" i="59"/>
  <c r="F76" i="59" s="1"/>
  <c r="E69" i="59"/>
  <c r="E76" i="59" s="1"/>
  <c r="B68" i="59"/>
  <c r="B67" i="59"/>
  <c r="B66" i="59"/>
  <c r="B65" i="59"/>
  <c r="AJ63" i="59"/>
  <c r="AI63" i="59"/>
  <c r="AH63" i="59"/>
  <c r="AG63" i="59"/>
  <c r="AF63" i="59"/>
  <c r="AE63" i="59"/>
  <c r="AD63" i="59"/>
  <c r="AC63" i="59"/>
  <c r="AB63" i="59"/>
  <c r="AA63" i="59"/>
  <c r="Z63" i="59"/>
  <c r="Y63" i="59"/>
  <c r="X63" i="59"/>
  <c r="W63" i="59"/>
  <c r="V63" i="59"/>
  <c r="U63" i="59"/>
  <c r="T63" i="59"/>
  <c r="S63" i="59"/>
  <c r="R63" i="59"/>
  <c r="Q63" i="59"/>
  <c r="P63" i="59"/>
  <c r="O63" i="59"/>
  <c r="N63" i="59"/>
  <c r="M63" i="59"/>
  <c r="L63" i="59"/>
  <c r="K63" i="59"/>
  <c r="J63" i="59"/>
  <c r="I63" i="59"/>
  <c r="H63" i="59"/>
  <c r="G63" i="59"/>
  <c r="F63" i="59"/>
  <c r="E63" i="59"/>
  <c r="B61" i="59"/>
  <c r="B60" i="59"/>
  <c r="AJ58" i="59"/>
  <c r="AI58" i="59"/>
  <c r="AH58" i="59"/>
  <c r="AG58" i="59"/>
  <c r="AF58" i="59"/>
  <c r="AE58" i="59"/>
  <c r="AD58" i="59"/>
  <c r="AC58" i="59"/>
  <c r="AB58" i="59"/>
  <c r="AA58" i="59"/>
  <c r="Z58" i="59"/>
  <c r="Y58" i="59"/>
  <c r="X58" i="59"/>
  <c r="W58" i="59"/>
  <c r="V58" i="59"/>
  <c r="U58" i="59"/>
  <c r="T58" i="59"/>
  <c r="S58" i="59"/>
  <c r="R58" i="59"/>
  <c r="Q58" i="59"/>
  <c r="P58" i="59"/>
  <c r="O58" i="59"/>
  <c r="N58" i="59"/>
  <c r="M58" i="59"/>
  <c r="L58" i="59"/>
  <c r="K58" i="59"/>
  <c r="J58" i="59"/>
  <c r="I58" i="59"/>
  <c r="H58" i="59"/>
  <c r="G58" i="59"/>
  <c r="F58" i="59"/>
  <c r="E58" i="59"/>
  <c r="AJ53" i="59"/>
  <c r="AI53" i="59"/>
  <c r="AH53" i="59"/>
  <c r="AG53" i="59"/>
  <c r="AF53" i="59"/>
  <c r="AE53" i="59"/>
  <c r="AD53" i="59"/>
  <c r="AC53" i="59"/>
  <c r="AB53" i="59"/>
  <c r="AA53" i="59"/>
  <c r="Z53" i="59"/>
  <c r="Y53" i="59"/>
  <c r="X53" i="59"/>
  <c r="W53" i="59"/>
  <c r="V53" i="59"/>
  <c r="U53" i="59"/>
  <c r="T53" i="59"/>
  <c r="S53" i="59"/>
  <c r="R53" i="59"/>
  <c r="Q53" i="59"/>
  <c r="P53" i="59"/>
  <c r="O53" i="59"/>
  <c r="N53" i="59"/>
  <c r="M53" i="59"/>
  <c r="L53" i="59"/>
  <c r="K53" i="59"/>
  <c r="J53" i="59"/>
  <c r="I53" i="59"/>
  <c r="H53" i="59"/>
  <c r="G53" i="59"/>
  <c r="F53" i="59"/>
  <c r="E53" i="59"/>
  <c r="B52" i="59"/>
  <c r="B51" i="59"/>
  <c r="B50" i="59"/>
  <c r="B49" i="59"/>
  <c r="B48" i="59"/>
  <c r="AJ42" i="59"/>
  <c r="AI42" i="59"/>
  <c r="AH42" i="59"/>
  <c r="AG42" i="59"/>
  <c r="AF42" i="59"/>
  <c r="AE42" i="59"/>
  <c r="AD42" i="59"/>
  <c r="AC42" i="59"/>
  <c r="AB42" i="59"/>
  <c r="AA42" i="59"/>
  <c r="Z42" i="59"/>
  <c r="Y42" i="59"/>
  <c r="X42" i="59"/>
  <c r="W42" i="59"/>
  <c r="V42" i="59"/>
  <c r="U42" i="59"/>
  <c r="T42" i="59"/>
  <c r="S42" i="59"/>
  <c r="R42" i="59"/>
  <c r="Q42" i="59"/>
  <c r="P42" i="59"/>
  <c r="O42" i="59"/>
  <c r="N42" i="59"/>
  <c r="M42" i="59"/>
  <c r="L42" i="59"/>
  <c r="K42" i="59"/>
  <c r="J42" i="59"/>
  <c r="I42" i="59"/>
  <c r="H42" i="59"/>
  <c r="G42" i="59"/>
  <c r="F42" i="59"/>
  <c r="E42" i="59"/>
  <c r="AJ37" i="59"/>
  <c r="AJ45" i="59" s="1"/>
  <c r="AI37" i="59"/>
  <c r="AI45" i="59" s="1"/>
  <c r="AH37" i="59"/>
  <c r="AH45" i="59" s="1"/>
  <c r="AG37" i="59"/>
  <c r="AG45" i="59" s="1"/>
  <c r="AF37" i="59"/>
  <c r="AF45" i="59" s="1"/>
  <c r="AE37" i="59"/>
  <c r="AE45" i="59" s="1"/>
  <c r="AD37" i="59"/>
  <c r="AD45" i="59" s="1"/>
  <c r="AC37" i="59"/>
  <c r="AC45" i="59" s="1"/>
  <c r="AB37" i="59"/>
  <c r="AB45" i="59" s="1"/>
  <c r="AA37" i="59"/>
  <c r="AA45" i="59" s="1"/>
  <c r="Z37" i="59"/>
  <c r="Z45" i="59" s="1"/>
  <c r="Y37" i="59"/>
  <c r="Y45" i="59" s="1"/>
  <c r="X37" i="59"/>
  <c r="X45" i="59" s="1"/>
  <c r="W37" i="59"/>
  <c r="W45" i="59" s="1"/>
  <c r="V37" i="59"/>
  <c r="V45" i="59" s="1"/>
  <c r="U37" i="59"/>
  <c r="U45" i="59" s="1"/>
  <c r="T37" i="59"/>
  <c r="T45" i="59" s="1"/>
  <c r="S37" i="59"/>
  <c r="S45" i="59" s="1"/>
  <c r="R37" i="59"/>
  <c r="R45" i="59" s="1"/>
  <c r="Q37" i="59"/>
  <c r="Q45" i="59" s="1"/>
  <c r="P37" i="59"/>
  <c r="P45" i="59" s="1"/>
  <c r="O37" i="59"/>
  <c r="O45" i="59" s="1"/>
  <c r="N37" i="59"/>
  <c r="N45" i="59" s="1"/>
  <c r="M37" i="59"/>
  <c r="M45" i="59" s="1"/>
  <c r="L37" i="59"/>
  <c r="L45" i="59" s="1"/>
  <c r="K37" i="59"/>
  <c r="K45" i="59" s="1"/>
  <c r="J37" i="59"/>
  <c r="J45" i="59" s="1"/>
  <c r="I37" i="59"/>
  <c r="I45" i="59" s="1"/>
  <c r="H37" i="59"/>
  <c r="H45" i="59" s="1"/>
  <c r="G37" i="59"/>
  <c r="G45" i="59" s="1"/>
  <c r="F37" i="59"/>
  <c r="F45" i="59" s="1"/>
  <c r="E37" i="59"/>
  <c r="E45" i="59" s="1"/>
  <c r="B36" i="59"/>
  <c r="B35" i="59"/>
  <c r="B34" i="59"/>
  <c r="B33" i="59"/>
  <c r="AJ24" i="59"/>
  <c r="AI24" i="59"/>
  <c r="AH24" i="59"/>
  <c r="AG24" i="59"/>
  <c r="AF24" i="59"/>
  <c r="AE24" i="59"/>
  <c r="AD24" i="59"/>
  <c r="AC24" i="59"/>
  <c r="AB24" i="59"/>
  <c r="AA24" i="59"/>
  <c r="Z24" i="59"/>
  <c r="Y24" i="59"/>
  <c r="X24" i="59"/>
  <c r="W24" i="59"/>
  <c r="V24" i="59"/>
  <c r="U24" i="59"/>
  <c r="T24" i="59"/>
  <c r="S24" i="59"/>
  <c r="R24" i="59"/>
  <c r="Q24" i="59"/>
  <c r="P24" i="59"/>
  <c r="O24" i="59"/>
  <c r="N24" i="59"/>
  <c r="M24" i="59"/>
  <c r="L24" i="59"/>
  <c r="K24" i="59"/>
  <c r="J24" i="59"/>
  <c r="I24" i="59"/>
  <c r="H24" i="59"/>
  <c r="G24" i="59"/>
  <c r="F24" i="59"/>
  <c r="E24" i="59"/>
  <c r="AJ23" i="59"/>
  <c r="AJ31" i="59" s="1"/>
  <c r="AI23" i="59"/>
  <c r="AI31" i="59" s="1"/>
  <c r="AH23" i="59"/>
  <c r="AH31" i="59" s="1"/>
  <c r="AG23" i="59"/>
  <c r="AG31" i="59" s="1"/>
  <c r="AF23" i="59"/>
  <c r="AF31" i="59" s="1"/>
  <c r="AE23" i="59"/>
  <c r="AE31" i="59" s="1"/>
  <c r="AD23" i="59"/>
  <c r="AD31" i="59" s="1"/>
  <c r="AC23" i="59"/>
  <c r="AC31" i="59" s="1"/>
  <c r="AB23" i="59"/>
  <c r="AB31" i="59" s="1"/>
  <c r="AA23" i="59"/>
  <c r="AA31" i="59" s="1"/>
  <c r="Z23" i="59"/>
  <c r="Z31" i="59" s="1"/>
  <c r="Y23" i="59"/>
  <c r="Y31" i="59" s="1"/>
  <c r="X23" i="59"/>
  <c r="X31" i="59" s="1"/>
  <c r="W23" i="59"/>
  <c r="W31" i="59" s="1"/>
  <c r="V23" i="59"/>
  <c r="V31" i="59" s="1"/>
  <c r="U23" i="59"/>
  <c r="U31" i="59" s="1"/>
  <c r="T23" i="59"/>
  <c r="T31" i="59" s="1"/>
  <c r="S23" i="59"/>
  <c r="S31" i="59" s="1"/>
  <c r="R23" i="59"/>
  <c r="R31" i="59" s="1"/>
  <c r="Q23" i="59"/>
  <c r="Q31" i="59" s="1"/>
  <c r="P23" i="59"/>
  <c r="P31" i="59" s="1"/>
  <c r="O23" i="59"/>
  <c r="O31" i="59" s="1"/>
  <c r="N23" i="59"/>
  <c r="N31" i="59" s="1"/>
  <c r="M23" i="59"/>
  <c r="M31" i="59" s="1"/>
  <c r="L23" i="59"/>
  <c r="L31" i="59" s="1"/>
  <c r="K23" i="59"/>
  <c r="K31" i="59" s="1"/>
  <c r="J23" i="59"/>
  <c r="J31" i="59" s="1"/>
  <c r="I23" i="59"/>
  <c r="I31" i="59" s="1"/>
  <c r="H23" i="59"/>
  <c r="H31" i="59" s="1"/>
  <c r="G23" i="59"/>
  <c r="G31" i="59" s="1"/>
  <c r="F23" i="59"/>
  <c r="F31" i="59" s="1"/>
  <c r="E23" i="59"/>
  <c r="E31" i="59" s="1"/>
  <c r="AJ12" i="59"/>
  <c r="AI12" i="59"/>
  <c r="AH12" i="59"/>
  <c r="AG12" i="59"/>
  <c r="AF12" i="59"/>
  <c r="AE12" i="59"/>
  <c r="AD12" i="59"/>
  <c r="AC12" i="59"/>
  <c r="AB12" i="59"/>
  <c r="AA12" i="59"/>
  <c r="Z12" i="59"/>
  <c r="Y12" i="59"/>
  <c r="X12" i="59"/>
  <c r="W12" i="59"/>
  <c r="V12" i="59"/>
  <c r="U12" i="59"/>
  <c r="T12" i="59"/>
  <c r="S12" i="59"/>
  <c r="R12" i="59"/>
  <c r="Q12" i="59"/>
  <c r="P12" i="59"/>
  <c r="O12" i="59"/>
  <c r="N12" i="59"/>
  <c r="M12" i="59"/>
  <c r="L12" i="59"/>
  <c r="K12" i="59"/>
  <c r="J12" i="59"/>
  <c r="I12" i="59"/>
  <c r="H12" i="59"/>
  <c r="G12" i="59"/>
  <c r="F12" i="59"/>
  <c r="E12" i="59"/>
  <c r="AJ8" i="59"/>
  <c r="AJ15" i="59" s="1"/>
  <c r="AI8" i="59"/>
  <c r="AI15" i="59" s="1"/>
  <c r="AH8" i="59"/>
  <c r="AH15" i="59" s="1"/>
  <c r="AG8" i="59"/>
  <c r="AG15" i="59" s="1"/>
  <c r="AF8" i="59"/>
  <c r="AF15" i="59" s="1"/>
  <c r="AE8" i="59"/>
  <c r="AE15" i="59" s="1"/>
  <c r="AD8" i="59"/>
  <c r="AD15" i="59" s="1"/>
  <c r="AC8" i="59"/>
  <c r="AC15" i="59" s="1"/>
  <c r="AB8" i="59"/>
  <c r="AB15" i="59" s="1"/>
  <c r="AA8" i="59"/>
  <c r="AA15" i="59" s="1"/>
  <c r="Z8" i="59"/>
  <c r="Z15" i="59" s="1"/>
  <c r="Y8" i="59"/>
  <c r="Y15" i="59" s="1"/>
  <c r="X8" i="59"/>
  <c r="X15" i="59" s="1"/>
  <c r="W8" i="59"/>
  <c r="W15" i="59" s="1"/>
  <c r="V8" i="59"/>
  <c r="V15" i="59" s="1"/>
  <c r="U8" i="59"/>
  <c r="U15" i="59" s="1"/>
  <c r="T8" i="59"/>
  <c r="T15" i="59" s="1"/>
  <c r="S8" i="59"/>
  <c r="S15" i="59" s="1"/>
  <c r="R8" i="59"/>
  <c r="R15" i="59" s="1"/>
  <c r="Q8" i="59"/>
  <c r="Q15" i="59" s="1"/>
  <c r="P8" i="59"/>
  <c r="P15" i="59" s="1"/>
  <c r="O8" i="59"/>
  <c r="O15" i="59" s="1"/>
  <c r="N8" i="59"/>
  <c r="N15" i="59" s="1"/>
  <c r="M8" i="59"/>
  <c r="M15" i="59" s="1"/>
  <c r="L8" i="59"/>
  <c r="L15" i="59" s="1"/>
  <c r="K8" i="59"/>
  <c r="K15" i="59" s="1"/>
  <c r="J8" i="59"/>
  <c r="J15" i="59" s="1"/>
  <c r="I8" i="59"/>
  <c r="I15" i="59" s="1"/>
  <c r="H8" i="59"/>
  <c r="H15" i="59" s="1"/>
  <c r="G8" i="59"/>
  <c r="G15" i="59" s="1"/>
  <c r="F8" i="59"/>
  <c r="F15" i="59" s="1"/>
  <c r="E8" i="59"/>
  <c r="E15" i="59" s="1"/>
  <c r="B7" i="59"/>
  <c r="B6" i="59"/>
  <c r="B5" i="59"/>
  <c r="B4" i="59"/>
  <c r="B3" i="59"/>
  <c r="K166" i="59" l="1"/>
  <c r="S166" i="59"/>
  <c r="AA166" i="59"/>
  <c r="AI166" i="59"/>
  <c r="E190" i="59"/>
  <c r="M190" i="59"/>
  <c r="U190" i="59"/>
  <c r="AC190" i="59"/>
  <c r="D194" i="59"/>
  <c r="L194" i="59"/>
  <c r="T194" i="59"/>
  <c r="AB194" i="59"/>
  <c r="AJ194" i="59"/>
  <c r="F186" i="59"/>
  <c r="F190" i="59"/>
  <c r="N190" i="59"/>
  <c r="V190" i="59"/>
  <c r="AD190" i="59"/>
  <c r="C166" i="59"/>
  <c r="G170" i="59"/>
  <c r="O170" i="59"/>
  <c r="W170" i="59"/>
  <c r="AE170" i="59"/>
  <c r="C174" i="59"/>
  <c r="K174" i="59"/>
  <c r="S174" i="59"/>
  <c r="AA174" i="59"/>
  <c r="AI174" i="59"/>
  <c r="C178" i="59"/>
  <c r="K178" i="59"/>
  <c r="S178" i="59"/>
  <c r="AA178" i="59"/>
  <c r="AI178" i="59"/>
  <c r="G186" i="59"/>
  <c r="O186" i="59"/>
  <c r="W186" i="59"/>
  <c r="AE186" i="59"/>
  <c r="G190" i="59"/>
  <c r="O190" i="59"/>
  <c r="W190" i="59"/>
  <c r="AE190" i="59"/>
  <c r="F194" i="59"/>
  <c r="N194" i="59"/>
  <c r="V194" i="59"/>
  <c r="AD194" i="59"/>
  <c r="D166" i="59"/>
  <c r="J142" i="59"/>
  <c r="J144" i="59" s="1"/>
  <c r="K142" i="59"/>
  <c r="K144" i="59" s="1"/>
  <c r="S142" i="59"/>
  <c r="S144" i="59" s="1"/>
  <c r="AA142" i="59"/>
  <c r="AA144" i="59" s="1"/>
  <c r="AI142" i="59"/>
  <c r="AI144" i="59" s="1"/>
  <c r="R142" i="59"/>
  <c r="R144" i="59" s="1"/>
  <c r="L142" i="59"/>
  <c r="L144" i="59" s="1"/>
  <c r="T142" i="59"/>
  <c r="T144" i="59" s="1"/>
  <c r="AB142" i="59"/>
  <c r="AB144" i="59" s="1"/>
  <c r="AJ142" i="59"/>
  <c r="AJ144" i="59" s="1"/>
  <c r="Z142" i="59"/>
  <c r="Z144" i="59" s="1"/>
  <c r="E142" i="59"/>
  <c r="E144" i="59" s="1"/>
  <c r="M142" i="59"/>
  <c r="M144" i="59" s="1"/>
  <c r="U142" i="59"/>
  <c r="U144" i="59" s="1"/>
  <c r="AC142" i="59"/>
  <c r="AC144" i="59" s="1"/>
  <c r="F142" i="59"/>
  <c r="F144" i="59" s="1"/>
  <c r="N142" i="59"/>
  <c r="N144" i="59" s="1"/>
  <c r="V142" i="59"/>
  <c r="V144" i="59" s="1"/>
  <c r="AD142" i="59"/>
  <c r="AD144" i="59" s="1"/>
  <c r="G142" i="59"/>
  <c r="G144" i="59" s="1"/>
  <c r="O142" i="59"/>
  <c r="O144" i="59" s="1"/>
  <c r="W142" i="59"/>
  <c r="W144" i="59" s="1"/>
  <c r="AE142" i="59"/>
  <c r="AE144" i="59" s="1"/>
  <c r="AH142" i="59"/>
  <c r="AH144" i="59" s="1"/>
  <c r="H142" i="59"/>
  <c r="H144" i="59" s="1"/>
  <c r="P142" i="59"/>
  <c r="P144" i="59" s="1"/>
  <c r="X142" i="59"/>
  <c r="X144" i="59" s="1"/>
  <c r="AF142" i="59"/>
  <c r="AF144" i="59" s="1"/>
  <c r="I142" i="59"/>
  <c r="I144" i="59" s="1"/>
  <c r="Q142" i="59"/>
  <c r="Q144" i="59" s="1"/>
  <c r="Y142" i="59"/>
  <c r="Y144" i="59" s="1"/>
  <c r="AG142" i="59"/>
  <c r="AG144" i="59" s="1"/>
  <c r="L81" i="59"/>
  <c r="T81" i="59"/>
  <c r="AB81" i="59"/>
  <c r="AJ81" i="59"/>
  <c r="E81" i="59"/>
  <c r="M81" i="59"/>
  <c r="U81" i="59"/>
  <c r="AC81" i="59"/>
  <c r="G81" i="59"/>
  <c r="O81" i="59"/>
  <c r="W81" i="59"/>
  <c r="AE81" i="59"/>
  <c r="H81" i="59"/>
  <c r="P81" i="59"/>
  <c r="X81" i="59"/>
  <c r="AF81" i="59"/>
  <c r="S81" i="59"/>
  <c r="AA81" i="59"/>
  <c r="C96" i="48" l="1"/>
  <c r="D96" i="48" s="1"/>
  <c r="E96" i="48" s="1"/>
  <c r="F96" i="48" s="1"/>
  <c r="G96" i="48" s="1"/>
  <c r="H96" i="48" s="1"/>
  <c r="I96" i="48" s="1"/>
  <c r="J96" i="48" s="1"/>
  <c r="K96" i="48" s="1"/>
  <c r="L96" i="48" s="1"/>
  <c r="M96" i="48" s="1"/>
  <c r="N96" i="48" s="1"/>
  <c r="O96" i="48" s="1"/>
  <c r="P96" i="48" s="1"/>
  <c r="B81" i="1" l="1"/>
  <c r="AK1" i="27"/>
  <c r="AK7" i="27"/>
  <c r="AK8" i="27"/>
  <c r="E40" i="28" l="1"/>
  <c r="E41" i="28" s="1"/>
  <c r="D40" i="28"/>
  <c r="D41" i="28" s="1"/>
  <c r="C40" i="28"/>
  <c r="S7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S8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S1" i="27"/>
  <c r="T1" i="27" s="1"/>
  <c r="U1" i="27" s="1"/>
  <c r="V1" i="27" s="1"/>
  <c r="W1" i="27" s="1"/>
  <c r="X1" i="27" s="1"/>
  <c r="Y1" i="27" s="1"/>
  <c r="Z1" i="27" s="1"/>
  <c r="AA1" i="27" s="1"/>
  <c r="AB1" i="27" s="1"/>
  <c r="AC1" i="27" s="1"/>
  <c r="AD1" i="27" s="1"/>
  <c r="AE1" i="27" s="1"/>
  <c r="AF1" i="27" s="1"/>
  <c r="AG1" i="27" s="1"/>
  <c r="AH1" i="27" s="1"/>
  <c r="AI1" i="27" s="1"/>
  <c r="AJ1" i="27" s="1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R21" i="27"/>
  <c r="R22" i="27"/>
  <c r="R7" i="27" s="1"/>
  <c r="C10" i="48" l="1"/>
  <c r="C14" i="48" s="1"/>
  <c r="D10" i="48"/>
  <c r="D14" i="48" s="1"/>
  <c r="B10" i="48"/>
  <c r="B14" i="48" s="1"/>
  <c r="A6" i="48"/>
  <c r="C9" i="48" s="1"/>
  <c r="C13" i="48" s="1"/>
  <c r="B5" i="48"/>
  <c r="D3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D3" i="16"/>
  <c r="AE3" i="16"/>
  <c r="AF3" i="16"/>
  <c r="AG3" i="16"/>
  <c r="AH3" i="16"/>
  <c r="AI3" i="16"/>
  <c r="B3" i="16"/>
  <c r="C3" i="16"/>
  <c r="C12" i="21"/>
  <c r="D12" i="21" s="1"/>
  <c r="E12" i="21" s="1"/>
  <c r="F12" i="21" s="1"/>
  <c r="G12" i="21" s="1"/>
  <c r="H12" i="21" s="1"/>
  <c r="I12" i="21" s="1"/>
  <c r="J12" i="21" s="1"/>
  <c r="K12" i="21" s="1"/>
  <c r="L12" i="21" s="1"/>
  <c r="M12" i="21" s="1"/>
  <c r="N12" i="21" s="1"/>
  <c r="O12" i="21" s="1"/>
  <c r="P12" i="21" s="1"/>
  <c r="Q12" i="21" s="1"/>
  <c r="R12" i="21" s="1"/>
  <c r="S12" i="21" s="1"/>
  <c r="T12" i="21" s="1"/>
  <c r="U12" i="21" s="1"/>
  <c r="V12" i="21" s="1"/>
  <c r="W12" i="21" s="1"/>
  <c r="X12" i="21" s="1"/>
  <c r="Y12" i="21" s="1"/>
  <c r="Z12" i="21" s="1"/>
  <c r="AA12" i="21" s="1"/>
  <c r="AB12" i="21" s="1"/>
  <c r="AC12" i="21" s="1"/>
  <c r="AD12" i="21" s="1"/>
  <c r="AE12" i="21" s="1"/>
  <c r="AF12" i="21" s="1"/>
  <c r="AG12" i="21" s="1"/>
  <c r="AH12" i="21" s="1"/>
  <c r="AI12" i="21" s="1"/>
  <c r="AJ12" i="21" s="1"/>
  <c r="AK12" i="21" s="1"/>
  <c r="AK36" i="47"/>
  <c r="AJ36" i="47"/>
  <c r="AI36" i="47"/>
  <c r="AH36" i="47"/>
  <c r="AG36" i="47"/>
  <c r="AF36" i="47"/>
  <c r="AE36" i="47"/>
  <c r="AD36" i="47"/>
  <c r="AC36" i="47"/>
  <c r="AB36" i="47"/>
  <c r="AA36" i="47"/>
  <c r="Z36" i="47"/>
  <c r="Y36" i="47"/>
  <c r="X36" i="47"/>
  <c r="W36" i="47"/>
  <c r="V36" i="47"/>
  <c r="U36" i="47"/>
  <c r="T36" i="47"/>
  <c r="S36" i="47"/>
  <c r="R36" i="47"/>
  <c r="Q36" i="47"/>
  <c r="P36" i="47"/>
  <c r="O36" i="47"/>
  <c r="N36" i="47"/>
  <c r="M36" i="47"/>
  <c r="L36" i="47"/>
  <c r="K36" i="47"/>
  <c r="J36" i="47"/>
  <c r="I36" i="47"/>
  <c r="H36" i="47"/>
  <c r="G36" i="47"/>
  <c r="F36" i="47"/>
  <c r="E36" i="47"/>
  <c r="D36" i="47"/>
  <c r="C36" i="47"/>
  <c r="B36" i="47"/>
  <c r="AK33" i="47"/>
  <c r="AJ33" i="47"/>
  <c r="AI33" i="47"/>
  <c r="AH33" i="47"/>
  <c r="AG33" i="47"/>
  <c r="AF33" i="47"/>
  <c r="AE33" i="47"/>
  <c r="AD33" i="47"/>
  <c r="AC33" i="47"/>
  <c r="AB33" i="47"/>
  <c r="AA33" i="47"/>
  <c r="Z33" i="47"/>
  <c r="Y33" i="47"/>
  <c r="X33" i="47"/>
  <c r="W33" i="47"/>
  <c r="V33" i="47"/>
  <c r="U33" i="47"/>
  <c r="T33" i="47"/>
  <c r="S33" i="47"/>
  <c r="R33" i="47"/>
  <c r="Q33" i="47"/>
  <c r="P33" i="47"/>
  <c r="O33" i="47"/>
  <c r="N33" i="47"/>
  <c r="M33" i="47"/>
  <c r="L33" i="47"/>
  <c r="K33" i="47"/>
  <c r="J33" i="47"/>
  <c r="I33" i="47"/>
  <c r="H33" i="47"/>
  <c r="G33" i="47"/>
  <c r="F33" i="47"/>
  <c r="E33" i="47"/>
  <c r="D33" i="47"/>
  <c r="C33" i="47"/>
  <c r="B33" i="47"/>
  <c r="AK22" i="47"/>
  <c r="AJ22" i="47"/>
  <c r="AI22" i="47"/>
  <c r="AH22" i="47"/>
  <c r="AG22" i="47"/>
  <c r="AF22" i="47"/>
  <c r="AE22" i="47"/>
  <c r="AD22" i="47"/>
  <c r="AC22" i="47"/>
  <c r="AB22" i="47"/>
  <c r="AA22" i="47"/>
  <c r="Z22" i="47"/>
  <c r="Y22" i="47"/>
  <c r="X22" i="47"/>
  <c r="W22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C22" i="47"/>
  <c r="B22" i="47"/>
  <c r="AK20" i="47"/>
  <c r="AJ20" i="47"/>
  <c r="AI20" i="47"/>
  <c r="AH20" i="47"/>
  <c r="AG20" i="47"/>
  <c r="AF20" i="47"/>
  <c r="AE20" i="47"/>
  <c r="AD20" i="47"/>
  <c r="AC20" i="47"/>
  <c r="AB20" i="47"/>
  <c r="AA20" i="47"/>
  <c r="Z20" i="47"/>
  <c r="Y20" i="47"/>
  <c r="X20" i="47"/>
  <c r="W20" i="47"/>
  <c r="V20" i="47"/>
  <c r="U20" i="47"/>
  <c r="T20" i="47"/>
  <c r="S20" i="47"/>
  <c r="R20" i="47"/>
  <c r="Q20" i="47"/>
  <c r="P20" i="47"/>
  <c r="O20" i="47"/>
  <c r="N20" i="47"/>
  <c r="M20" i="47"/>
  <c r="L20" i="47"/>
  <c r="K20" i="47"/>
  <c r="J20" i="47"/>
  <c r="I20" i="47"/>
  <c r="H20" i="47"/>
  <c r="G20" i="47"/>
  <c r="F20" i="47"/>
  <c r="E20" i="47"/>
  <c r="D20" i="47"/>
  <c r="C20" i="47"/>
  <c r="B20" i="47"/>
  <c r="AK10" i="47"/>
  <c r="AJ10" i="47"/>
  <c r="AI10" i="47"/>
  <c r="AH10" i="47"/>
  <c r="AG10" i="47"/>
  <c r="AF10" i="47"/>
  <c r="AE10" i="47"/>
  <c r="AD10" i="47"/>
  <c r="AC10" i="47"/>
  <c r="AB10" i="47"/>
  <c r="AA10" i="47"/>
  <c r="Z10" i="47"/>
  <c r="Y10" i="47"/>
  <c r="X10" i="47"/>
  <c r="W10" i="47"/>
  <c r="V10" i="47"/>
  <c r="U10" i="47"/>
  <c r="T10" i="47"/>
  <c r="S10" i="47"/>
  <c r="R10" i="47"/>
  <c r="Q10" i="47"/>
  <c r="P10" i="47"/>
  <c r="O10" i="47"/>
  <c r="N10" i="47"/>
  <c r="M10" i="47"/>
  <c r="L10" i="47"/>
  <c r="K10" i="47"/>
  <c r="J10" i="47"/>
  <c r="I10" i="47"/>
  <c r="H10" i="47"/>
  <c r="G10" i="47"/>
  <c r="F10" i="47"/>
  <c r="E10" i="47"/>
  <c r="D10" i="47"/>
  <c r="C10" i="47"/>
  <c r="B10" i="47"/>
  <c r="AK2" i="47"/>
  <c r="AJ2" i="47"/>
  <c r="AI2" i="47"/>
  <c r="AH2" i="47"/>
  <c r="AG2" i="47"/>
  <c r="AF2" i="47"/>
  <c r="AE2" i="47"/>
  <c r="AD2" i="47"/>
  <c r="AC2" i="47"/>
  <c r="AB2" i="47"/>
  <c r="AA2" i="47"/>
  <c r="Z2" i="47"/>
  <c r="Y2" i="47"/>
  <c r="X2" i="47"/>
  <c r="W2" i="47"/>
  <c r="V2" i="47"/>
  <c r="U2" i="47"/>
  <c r="T2" i="47"/>
  <c r="S2" i="47"/>
  <c r="R2" i="47"/>
  <c r="Q2" i="47"/>
  <c r="P2" i="47"/>
  <c r="O2" i="47"/>
  <c r="N2" i="47"/>
  <c r="M2" i="47"/>
  <c r="L2" i="47"/>
  <c r="K2" i="47"/>
  <c r="J2" i="47"/>
  <c r="I2" i="47"/>
  <c r="H2" i="47"/>
  <c r="G2" i="47"/>
  <c r="F2" i="47"/>
  <c r="E2" i="47"/>
  <c r="D2" i="47"/>
  <c r="C2" i="47"/>
  <c r="B2" i="47"/>
  <c r="AK89" i="46"/>
  <c r="AJ89" i="46"/>
  <c r="AI89" i="46"/>
  <c r="AH89" i="46"/>
  <c r="AG89" i="46"/>
  <c r="AF89" i="46"/>
  <c r="AE89" i="46"/>
  <c r="AD89" i="46"/>
  <c r="AC89" i="46"/>
  <c r="AB89" i="46"/>
  <c r="AA89" i="46"/>
  <c r="Z89" i="46"/>
  <c r="Y89" i="46"/>
  <c r="X89" i="46"/>
  <c r="W89" i="46"/>
  <c r="V89" i="46"/>
  <c r="U89" i="46"/>
  <c r="T89" i="46"/>
  <c r="S89" i="46"/>
  <c r="R89" i="46"/>
  <c r="Q89" i="46"/>
  <c r="P89" i="46"/>
  <c r="O89" i="46"/>
  <c r="N89" i="46"/>
  <c r="M89" i="46"/>
  <c r="L89" i="46"/>
  <c r="K89" i="46"/>
  <c r="J89" i="46"/>
  <c r="I89" i="46"/>
  <c r="H89" i="46"/>
  <c r="G89" i="46"/>
  <c r="F89" i="46"/>
  <c r="E89" i="46"/>
  <c r="D89" i="46"/>
  <c r="C89" i="46"/>
  <c r="B89" i="46"/>
  <c r="AK83" i="46"/>
  <c r="AJ83" i="46"/>
  <c r="AI83" i="46"/>
  <c r="AH83" i="46"/>
  <c r="AG83" i="46"/>
  <c r="AF83" i="46"/>
  <c r="AE83" i="46"/>
  <c r="AD83" i="46"/>
  <c r="AC83" i="46"/>
  <c r="AB83" i="46"/>
  <c r="AA83" i="46"/>
  <c r="Z83" i="46"/>
  <c r="Y83" i="46"/>
  <c r="X83" i="46"/>
  <c r="W83" i="46"/>
  <c r="V83" i="46"/>
  <c r="U83" i="46"/>
  <c r="T83" i="46"/>
  <c r="S83" i="46"/>
  <c r="R83" i="46"/>
  <c r="Q83" i="46"/>
  <c r="P83" i="46"/>
  <c r="O83" i="46"/>
  <c r="N83" i="46"/>
  <c r="M83" i="46"/>
  <c r="L83" i="46"/>
  <c r="K83" i="46"/>
  <c r="J83" i="46"/>
  <c r="I83" i="46"/>
  <c r="H83" i="46"/>
  <c r="G83" i="46"/>
  <c r="F83" i="46"/>
  <c r="E83" i="46"/>
  <c r="D83" i="46"/>
  <c r="C83" i="46"/>
  <c r="B83" i="46"/>
  <c r="AK65" i="46"/>
  <c r="AJ65" i="46"/>
  <c r="AI65" i="46"/>
  <c r="AH65" i="46"/>
  <c r="AG65" i="46"/>
  <c r="AF65" i="46"/>
  <c r="AE65" i="46"/>
  <c r="AD65" i="46"/>
  <c r="AC65" i="46"/>
  <c r="AB65" i="46"/>
  <c r="AA65" i="46"/>
  <c r="Z65" i="46"/>
  <c r="Y65" i="46"/>
  <c r="X65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AK38" i="46"/>
  <c r="AJ38" i="46"/>
  <c r="AI38" i="46"/>
  <c r="AH38" i="46"/>
  <c r="AG38" i="46"/>
  <c r="AF38" i="46"/>
  <c r="AE38" i="46"/>
  <c r="AD38" i="46"/>
  <c r="AC38" i="46"/>
  <c r="AB38" i="46"/>
  <c r="AA38" i="46"/>
  <c r="Z38" i="46"/>
  <c r="Y38" i="46"/>
  <c r="X38" i="46"/>
  <c r="W38" i="46"/>
  <c r="V38" i="46"/>
  <c r="U38" i="46"/>
  <c r="T38" i="46"/>
  <c r="S38" i="46"/>
  <c r="R38" i="46"/>
  <c r="Q38" i="46"/>
  <c r="P38" i="46"/>
  <c r="O38" i="46"/>
  <c r="N38" i="46"/>
  <c r="M38" i="46"/>
  <c r="L38" i="46"/>
  <c r="K38" i="46"/>
  <c r="J38" i="46"/>
  <c r="I38" i="46"/>
  <c r="H38" i="46"/>
  <c r="G38" i="46"/>
  <c r="F38" i="46"/>
  <c r="E38" i="46"/>
  <c r="D38" i="46"/>
  <c r="C38" i="46"/>
  <c r="B38" i="46"/>
  <c r="AK35" i="46"/>
  <c r="AJ35" i="46"/>
  <c r="AI35" i="46"/>
  <c r="AH35" i="46"/>
  <c r="AG35" i="46"/>
  <c r="AF35" i="46"/>
  <c r="AE35" i="46"/>
  <c r="AD35" i="46"/>
  <c r="AC35" i="46"/>
  <c r="AB35" i="46"/>
  <c r="AA35" i="46"/>
  <c r="Z35" i="46"/>
  <c r="Y35" i="46"/>
  <c r="X35" i="46"/>
  <c r="W35" i="46"/>
  <c r="V35" i="46"/>
  <c r="U35" i="46"/>
  <c r="T35" i="46"/>
  <c r="S35" i="46"/>
  <c r="R35" i="46"/>
  <c r="Q35" i="46"/>
  <c r="P35" i="46"/>
  <c r="O35" i="46"/>
  <c r="N35" i="46"/>
  <c r="M35" i="46"/>
  <c r="L35" i="46"/>
  <c r="K35" i="46"/>
  <c r="J35" i="46"/>
  <c r="I35" i="46"/>
  <c r="H35" i="46"/>
  <c r="G35" i="46"/>
  <c r="F35" i="46"/>
  <c r="E35" i="46"/>
  <c r="D35" i="46"/>
  <c r="C35" i="46"/>
  <c r="B35" i="46"/>
  <c r="AK32" i="46"/>
  <c r="AJ32" i="46"/>
  <c r="AI32" i="46"/>
  <c r="AH32" i="46"/>
  <c r="AG32" i="46"/>
  <c r="AF32" i="46"/>
  <c r="AE32" i="46"/>
  <c r="AD32" i="46"/>
  <c r="AC32" i="46"/>
  <c r="AB32" i="46"/>
  <c r="AA32" i="46"/>
  <c r="Z32" i="46"/>
  <c r="Y32" i="46"/>
  <c r="X32" i="46"/>
  <c r="W32" i="46"/>
  <c r="V32" i="46"/>
  <c r="U32" i="46"/>
  <c r="T32" i="46"/>
  <c r="S32" i="46"/>
  <c r="R32" i="46"/>
  <c r="Q32" i="46"/>
  <c r="P32" i="46"/>
  <c r="O32" i="46"/>
  <c r="N32" i="46"/>
  <c r="M32" i="46"/>
  <c r="L32" i="46"/>
  <c r="K32" i="46"/>
  <c r="J32" i="46"/>
  <c r="I32" i="46"/>
  <c r="H32" i="46"/>
  <c r="G32" i="46"/>
  <c r="F32" i="46"/>
  <c r="E32" i="46"/>
  <c r="D32" i="46"/>
  <c r="C32" i="46"/>
  <c r="B32" i="46"/>
  <c r="AK23" i="46"/>
  <c r="AJ23" i="46"/>
  <c r="AI23" i="46"/>
  <c r="AH23" i="46"/>
  <c r="AG23" i="46"/>
  <c r="AF23" i="46"/>
  <c r="AE23" i="46"/>
  <c r="AD23" i="46"/>
  <c r="AC23" i="46"/>
  <c r="AB23" i="46"/>
  <c r="AA23" i="46"/>
  <c r="Z23" i="46"/>
  <c r="Y23" i="46"/>
  <c r="X23" i="46"/>
  <c r="W23" i="46"/>
  <c r="V23" i="46"/>
  <c r="U23" i="46"/>
  <c r="T23" i="46"/>
  <c r="S23" i="46"/>
  <c r="R23" i="46"/>
  <c r="Q23" i="46"/>
  <c r="P23" i="46"/>
  <c r="O23" i="46"/>
  <c r="N23" i="46"/>
  <c r="M23" i="46"/>
  <c r="L23" i="46"/>
  <c r="K23" i="46"/>
  <c r="J23" i="46"/>
  <c r="I23" i="46"/>
  <c r="H23" i="46"/>
  <c r="G23" i="46"/>
  <c r="F23" i="46"/>
  <c r="E23" i="46"/>
  <c r="D23" i="46"/>
  <c r="C23" i="46"/>
  <c r="B23" i="46"/>
  <c r="AK19" i="46"/>
  <c r="AJ19" i="46"/>
  <c r="AI19" i="46"/>
  <c r="AH19" i="46"/>
  <c r="AG19" i="46"/>
  <c r="AF19" i="46"/>
  <c r="AE19" i="46"/>
  <c r="AD19" i="46"/>
  <c r="AC19" i="46"/>
  <c r="AB19" i="46"/>
  <c r="AA19" i="46"/>
  <c r="Z19" i="46"/>
  <c r="Y19" i="46"/>
  <c r="X19" i="46"/>
  <c r="W19" i="46"/>
  <c r="V19" i="46"/>
  <c r="U19" i="46"/>
  <c r="T19" i="46"/>
  <c r="S19" i="46"/>
  <c r="R19" i="46"/>
  <c r="Q19" i="46"/>
  <c r="P19" i="46"/>
  <c r="O19" i="46"/>
  <c r="N19" i="46"/>
  <c r="M19" i="46"/>
  <c r="L19" i="46"/>
  <c r="K19" i="46"/>
  <c r="J19" i="46"/>
  <c r="I19" i="46"/>
  <c r="H19" i="46"/>
  <c r="G19" i="46"/>
  <c r="F19" i="46"/>
  <c r="E19" i="46"/>
  <c r="D19" i="46"/>
  <c r="C19" i="46"/>
  <c r="B19" i="46"/>
  <c r="AK18" i="46"/>
  <c r="AJ18" i="46"/>
  <c r="AI18" i="46"/>
  <c r="AH18" i="46"/>
  <c r="AG18" i="46"/>
  <c r="AF18" i="46"/>
  <c r="AE18" i="46"/>
  <c r="AD18" i="46"/>
  <c r="AC18" i="46"/>
  <c r="AB18" i="46"/>
  <c r="AA18" i="46"/>
  <c r="Z18" i="46"/>
  <c r="Y18" i="46"/>
  <c r="X18" i="46"/>
  <c r="W18" i="46"/>
  <c r="V18" i="46"/>
  <c r="U18" i="46"/>
  <c r="T18" i="46"/>
  <c r="S18" i="46"/>
  <c r="R18" i="46"/>
  <c r="Q18" i="46"/>
  <c r="P18" i="46"/>
  <c r="O18" i="46"/>
  <c r="N18" i="46"/>
  <c r="M18" i="46"/>
  <c r="L18" i="46"/>
  <c r="K18" i="46"/>
  <c r="J18" i="46"/>
  <c r="I18" i="46"/>
  <c r="H18" i="46"/>
  <c r="G18" i="46"/>
  <c r="F18" i="46"/>
  <c r="E18" i="46"/>
  <c r="D18" i="46"/>
  <c r="C18" i="46"/>
  <c r="B18" i="46"/>
  <c r="AK12" i="46"/>
  <c r="AJ12" i="46"/>
  <c r="AI12" i="46"/>
  <c r="AH12" i="46"/>
  <c r="AG12" i="46"/>
  <c r="AF12" i="46"/>
  <c r="AE12" i="46"/>
  <c r="AD12" i="46"/>
  <c r="AC12" i="46"/>
  <c r="AB12" i="46"/>
  <c r="AA12" i="46"/>
  <c r="Z12" i="46"/>
  <c r="Y12" i="46"/>
  <c r="X12" i="46"/>
  <c r="W12" i="46"/>
  <c r="V12" i="46"/>
  <c r="U12" i="46"/>
  <c r="T12" i="46"/>
  <c r="S12" i="46"/>
  <c r="R12" i="46"/>
  <c r="Q12" i="46"/>
  <c r="P12" i="46"/>
  <c r="O12" i="46"/>
  <c r="N12" i="46"/>
  <c r="M12" i="46"/>
  <c r="L12" i="46"/>
  <c r="K12" i="46"/>
  <c r="J12" i="46"/>
  <c r="I12" i="46"/>
  <c r="H12" i="46"/>
  <c r="G12" i="46"/>
  <c r="F12" i="46"/>
  <c r="E12" i="46"/>
  <c r="D12" i="46"/>
  <c r="C12" i="46"/>
  <c r="B12" i="46"/>
  <c r="B9" i="46"/>
  <c r="AK6" i="46"/>
  <c r="AJ6" i="46"/>
  <c r="AI6" i="46"/>
  <c r="AH6" i="46"/>
  <c r="AG6" i="46"/>
  <c r="AF6" i="46"/>
  <c r="AE6" i="46"/>
  <c r="AD6" i="46"/>
  <c r="AC6" i="46"/>
  <c r="AB6" i="46"/>
  <c r="AA6" i="46"/>
  <c r="Z6" i="46"/>
  <c r="Y6" i="46"/>
  <c r="X6" i="46"/>
  <c r="W6" i="46"/>
  <c r="V6" i="46"/>
  <c r="U6" i="46"/>
  <c r="T6" i="46"/>
  <c r="S6" i="46"/>
  <c r="R6" i="46"/>
  <c r="Q6" i="46"/>
  <c r="P6" i="46"/>
  <c r="O6" i="46"/>
  <c r="N6" i="46"/>
  <c r="M6" i="46"/>
  <c r="L6" i="46"/>
  <c r="K6" i="46"/>
  <c r="J6" i="46"/>
  <c r="I6" i="46"/>
  <c r="H6" i="46"/>
  <c r="G6" i="46"/>
  <c r="F6" i="46"/>
  <c r="E6" i="46"/>
  <c r="D6" i="46"/>
  <c r="C6" i="46"/>
  <c r="B6" i="46"/>
  <c r="B9" i="48" l="1"/>
  <c r="B13" i="48" s="1"/>
  <c r="D9" i="48"/>
  <c r="D13" i="48" s="1"/>
  <c r="E9" i="46"/>
  <c r="L9" i="46" s="1"/>
  <c r="AD9" i="46"/>
  <c r="C9" i="46"/>
  <c r="D9" i="46"/>
  <c r="Q9" i="46"/>
  <c r="AB9" i="46"/>
  <c r="N9" i="46"/>
  <c r="F9" i="46"/>
  <c r="AA9" i="46"/>
  <c r="K9" i="46"/>
  <c r="AK9" i="46"/>
  <c r="Y9" i="46"/>
  <c r="I9" i="46"/>
  <c r="AJ9" i="46"/>
  <c r="V9" i="46"/>
  <c r="AI9" i="46"/>
  <c r="U9" i="46"/>
  <c r="T9" i="46"/>
  <c r="AH9" i="46"/>
  <c r="Z9" i="46"/>
  <c r="R9" i="46"/>
  <c r="J9" i="46"/>
  <c r="AF9" i="46"/>
  <c r="X9" i="46"/>
  <c r="P9" i="46"/>
  <c r="H9" i="46"/>
  <c r="AE9" i="46"/>
  <c r="W9" i="46"/>
  <c r="O9" i="46"/>
  <c r="G9" i="46"/>
  <c r="M9" i="46"/>
  <c r="B28" i="27"/>
  <c r="C28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B29" i="27"/>
  <c r="C29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B27" i="27"/>
  <c r="C27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D6" i="27"/>
  <c r="D7" i="27"/>
  <c r="B1" i="27"/>
  <c r="A1" i="27"/>
  <c r="B3" i="27"/>
  <c r="A4" i="27"/>
  <c r="F22" i="27"/>
  <c r="F7" i="27" s="1"/>
  <c r="G22" i="27"/>
  <c r="G7" i="27" s="1"/>
  <c r="H22" i="27"/>
  <c r="H7" i="27" s="1"/>
  <c r="I22" i="27"/>
  <c r="I7" i="27" s="1"/>
  <c r="J22" i="27"/>
  <c r="J7" i="27" s="1"/>
  <c r="K22" i="27"/>
  <c r="K7" i="27" s="1"/>
  <c r="L22" i="27"/>
  <c r="L7" i="27" s="1"/>
  <c r="M22" i="27"/>
  <c r="M7" i="27" s="1"/>
  <c r="N22" i="27"/>
  <c r="N7" i="27" s="1"/>
  <c r="O22" i="27"/>
  <c r="O7" i="27" s="1"/>
  <c r="P22" i="27"/>
  <c r="P7" i="27" s="1"/>
  <c r="Q22" i="27"/>
  <c r="Q7" i="27" s="1"/>
  <c r="E22" i="27"/>
  <c r="E7" i="27" s="1"/>
  <c r="AC9" i="46" l="1"/>
  <c r="S9" i="46"/>
  <c r="AG9" i="46"/>
  <c r="F21" i="27"/>
  <c r="F6" i="27" s="1"/>
  <c r="F1" i="27" s="1"/>
  <c r="G21" i="27"/>
  <c r="G6" i="27" s="1"/>
  <c r="G1" i="27" s="1"/>
  <c r="H21" i="27"/>
  <c r="H6" i="27" s="1"/>
  <c r="H1" i="27" s="1"/>
  <c r="I21" i="27"/>
  <c r="I6" i="27" s="1"/>
  <c r="I1" i="27" s="1"/>
  <c r="J21" i="27"/>
  <c r="J6" i="27" s="1"/>
  <c r="J1" i="27" s="1"/>
  <c r="K21" i="27"/>
  <c r="K6" i="27" s="1"/>
  <c r="K1" i="27" s="1"/>
  <c r="L21" i="27"/>
  <c r="L6" i="27" s="1"/>
  <c r="L1" i="27" s="1"/>
  <c r="M21" i="27"/>
  <c r="M6" i="27" s="1"/>
  <c r="M1" i="27" s="1"/>
  <c r="N21" i="27"/>
  <c r="N6" i="27" s="1"/>
  <c r="N1" i="27" s="1"/>
  <c r="O21" i="27"/>
  <c r="O6" i="27" s="1"/>
  <c r="O1" i="27" s="1"/>
  <c r="P21" i="27"/>
  <c r="P6" i="27" s="1"/>
  <c r="P1" i="27" s="1"/>
  <c r="Q21" i="27"/>
  <c r="Q6" i="27" s="1"/>
  <c r="Q1" i="27" s="1"/>
  <c r="R1" i="27" s="1"/>
  <c r="E21" i="27"/>
  <c r="E6" i="27" s="1"/>
  <c r="E1" i="27" s="1"/>
  <c r="D23" i="27"/>
  <c r="D8" i="27" s="1"/>
  <c r="C35" i="28" l="1"/>
  <c r="D35" i="28" s="1"/>
  <c r="B36" i="28"/>
  <c r="C36" i="28"/>
  <c r="D36" i="28"/>
  <c r="D37" i="28" l="1"/>
  <c r="D4" i="28" s="1"/>
  <c r="D3" i="27" s="1"/>
  <c r="AK3" i="27" s="1"/>
  <c r="AI2" i="17" s="1"/>
  <c r="AG3" i="27"/>
  <c r="AE2" i="17" s="1"/>
  <c r="Y3" i="27"/>
  <c r="W2" i="17" s="1"/>
  <c r="AH3" i="27"/>
  <c r="AF2" i="17" s="1"/>
  <c r="T3" i="27"/>
  <c r="R2" i="17" s="1"/>
  <c r="AD3" i="27"/>
  <c r="AB2" i="17" s="1"/>
  <c r="AA3" i="27"/>
  <c r="Y2" i="17" s="1"/>
  <c r="AJ3" i="27"/>
  <c r="AH2" i="17" s="1"/>
  <c r="U3" i="27"/>
  <c r="S2" i="17" s="1"/>
  <c r="S3" i="27"/>
  <c r="Q2" i="17" s="1"/>
  <c r="AB3" i="27"/>
  <c r="Z2" i="17" s="1"/>
  <c r="C37" i="28"/>
  <c r="C4" i="28" s="1"/>
  <c r="C3" i="27" s="1"/>
  <c r="G19" i="28"/>
  <c r="G21" i="28"/>
  <c r="B29" i="29"/>
  <c r="C24" i="29" s="1"/>
  <c r="D20" i="28"/>
  <c r="W3" i="27" l="1"/>
  <c r="U2" i="17" s="1"/>
  <c r="AE3" i="27"/>
  <c r="AC2" i="17" s="1"/>
  <c r="AC3" i="27"/>
  <c r="AA2" i="17" s="1"/>
  <c r="X3" i="27"/>
  <c r="V2" i="17" s="1"/>
  <c r="AI3" i="27"/>
  <c r="AG2" i="17" s="1"/>
  <c r="AF3" i="27"/>
  <c r="AD2" i="17" s="1"/>
  <c r="Z3" i="27"/>
  <c r="X2" i="17" s="1"/>
  <c r="V3" i="27"/>
  <c r="T2" i="17" s="1"/>
  <c r="H19" i="28"/>
  <c r="C27" i="28" s="1"/>
  <c r="C26" i="29"/>
  <c r="H21" i="28" s="1"/>
  <c r="C28" i="28" s="1"/>
  <c r="AI35" i="36" l="1"/>
  <c r="AH35" i="36"/>
  <c r="AG35" i="36"/>
  <c r="AF35" i="36"/>
  <c r="AE35" i="36"/>
  <c r="AD35" i="36"/>
  <c r="AC35" i="36"/>
  <c r="AB35" i="36"/>
  <c r="AA35" i="36"/>
  <c r="Z35" i="36"/>
  <c r="Y35" i="36"/>
  <c r="X35" i="36"/>
  <c r="W35" i="36"/>
  <c r="V35" i="36"/>
  <c r="U35" i="36"/>
  <c r="T35" i="36"/>
  <c r="S35" i="36"/>
  <c r="R35" i="36"/>
  <c r="Q35" i="36"/>
  <c r="P35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Q3" i="15" l="1"/>
  <c r="R3" i="15"/>
  <c r="Y3" i="15"/>
  <c r="Z3" i="15"/>
  <c r="AG3" i="15"/>
  <c r="AH3" i="15"/>
  <c r="D3" i="15"/>
  <c r="F3" i="15"/>
  <c r="G3" i="15"/>
  <c r="E3" i="15" l="1"/>
  <c r="AF3" i="15"/>
  <c r="X3" i="15"/>
  <c r="P3" i="15"/>
  <c r="AE3" i="15"/>
  <c r="W3" i="15"/>
  <c r="O3" i="15"/>
  <c r="C3" i="15"/>
  <c r="AD3" i="15"/>
  <c r="V3" i="15"/>
  <c r="N3" i="15"/>
  <c r="J3" i="15"/>
  <c r="B3" i="15"/>
  <c r="AC3" i="15"/>
  <c r="U3" i="15"/>
  <c r="M3" i="15"/>
  <c r="I3" i="15"/>
  <c r="AB3" i="15"/>
  <c r="T3" i="15"/>
  <c r="L3" i="15"/>
  <c r="H3" i="15"/>
  <c r="AI3" i="15"/>
  <c r="AA3" i="15"/>
  <c r="S3" i="15"/>
  <c r="K3" i="15"/>
  <c r="B4" i="17"/>
  <c r="E4" i="17"/>
  <c r="F4" i="17"/>
  <c r="G4" i="17"/>
  <c r="H4" i="17"/>
  <c r="I4" i="17"/>
  <c r="J4" i="17"/>
  <c r="M4" i="17"/>
  <c r="N4" i="17"/>
  <c r="O4" i="17"/>
  <c r="P4" i="17"/>
  <c r="Q4" i="17"/>
  <c r="R4" i="17"/>
  <c r="U4" i="17"/>
  <c r="V4" i="17"/>
  <c r="W4" i="17"/>
  <c r="X4" i="17"/>
  <c r="Y4" i="17"/>
  <c r="Z4" i="17"/>
  <c r="AC4" i="17"/>
  <c r="AD4" i="17"/>
  <c r="AE4" i="17"/>
  <c r="AF4" i="17"/>
  <c r="AG4" i="17"/>
  <c r="AH4" i="17"/>
  <c r="AB4" i="17" l="1"/>
  <c r="T4" i="17"/>
  <c r="L4" i="17"/>
  <c r="D4" i="17"/>
  <c r="AI4" i="17"/>
  <c r="AA4" i="17"/>
  <c r="S4" i="17"/>
  <c r="K4" i="17"/>
  <c r="C4" i="17"/>
  <c r="AF9" i="17"/>
  <c r="AB9" i="17"/>
  <c r="X9" i="17"/>
  <c r="T9" i="17"/>
  <c r="P9" i="17"/>
  <c r="H9" i="17"/>
  <c r="D9" i="17"/>
  <c r="AH9" i="17"/>
  <c r="AD9" i="17"/>
  <c r="Z9" i="17"/>
  <c r="V9" i="17"/>
  <c r="R9" i="17"/>
  <c r="N9" i="17"/>
  <c r="J9" i="17"/>
  <c r="F9" i="17"/>
  <c r="B9" i="17"/>
  <c r="AG9" i="17"/>
  <c r="AC9" i="17"/>
  <c r="Y9" i="17"/>
  <c r="U9" i="17"/>
  <c r="Q9" i="17"/>
  <c r="M9" i="17"/>
  <c r="I9" i="17"/>
  <c r="E9" i="17"/>
  <c r="AI9" i="17"/>
  <c r="AE9" i="17"/>
  <c r="AA9" i="17"/>
  <c r="W9" i="17"/>
  <c r="S9" i="17"/>
  <c r="O9" i="17"/>
  <c r="K9" i="17"/>
  <c r="G9" i="17"/>
  <c r="C9" i="17"/>
  <c r="L9" i="17"/>
  <c r="B8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AG8" i="17"/>
  <c r="AH8" i="17"/>
  <c r="AI8" i="17"/>
  <c r="AK17" i="27" l="1"/>
  <c r="AK23" i="27" s="1"/>
  <c r="AJ17" i="27"/>
  <c r="AI17" i="27"/>
  <c r="AH17" i="27"/>
  <c r="AG17" i="27"/>
  <c r="AF17" i="27"/>
  <c r="AF23" i="27" s="1"/>
  <c r="AE17" i="27"/>
  <c r="AE23" i="27" s="1"/>
  <c r="AD17" i="27"/>
  <c r="AD23" i="27" s="1"/>
  <c r="AC17" i="27"/>
  <c r="AC23" i="27" s="1"/>
  <c r="AB17" i="27"/>
  <c r="AA17" i="27"/>
  <c r="Z17" i="27"/>
  <c r="Y17" i="27"/>
  <c r="X17" i="27"/>
  <c r="X23" i="27" s="1"/>
  <c r="W17" i="27"/>
  <c r="W23" i="27" s="1"/>
  <c r="V17" i="27"/>
  <c r="V23" i="27" s="1"/>
  <c r="U17" i="27"/>
  <c r="U23" i="27" s="1"/>
  <c r="T17" i="27"/>
  <c r="S17" i="27"/>
  <c r="R17" i="27"/>
  <c r="Q17" i="27"/>
  <c r="P17" i="27"/>
  <c r="O17" i="27"/>
  <c r="N17" i="27"/>
  <c r="M17" i="27"/>
  <c r="L17" i="27"/>
  <c r="K17" i="27"/>
  <c r="J17" i="27"/>
  <c r="I17" i="27"/>
  <c r="H17" i="27"/>
  <c r="G17" i="27"/>
  <c r="F17" i="27"/>
  <c r="E17" i="27"/>
  <c r="D17" i="27"/>
  <c r="C17" i="27"/>
  <c r="B17" i="27"/>
  <c r="B4" i="27"/>
  <c r="B7" i="28"/>
  <c r="B3" i="28" s="1"/>
  <c r="A4" i="28"/>
  <c r="A3" i="27" s="1"/>
  <c r="A3" i="28"/>
  <c r="A2" i="27" s="1"/>
  <c r="C1" i="28"/>
  <c r="B2" i="27" l="1"/>
  <c r="Y23" i="27"/>
  <c r="AG23" i="27"/>
  <c r="R23" i="27"/>
  <c r="R8" i="27" s="1"/>
  <c r="R3" i="27" s="1"/>
  <c r="P2" i="17" s="1"/>
  <c r="Z23" i="27"/>
  <c r="AH23" i="27"/>
  <c r="S23" i="27"/>
  <c r="AA23" i="27"/>
  <c r="AI23" i="27"/>
  <c r="T23" i="27"/>
  <c r="AB23" i="27"/>
  <c r="AJ23" i="27"/>
  <c r="D1" i="28"/>
  <c r="D1" i="27" s="1"/>
  <c r="C1" i="27"/>
  <c r="E23" i="27"/>
  <c r="E8" i="27" s="1"/>
  <c r="M23" i="27"/>
  <c r="M8" i="27" s="1"/>
  <c r="M3" i="27" s="1"/>
  <c r="K2" i="17" s="1"/>
  <c r="Q23" i="27"/>
  <c r="Q8" i="27" s="1"/>
  <c r="Q3" i="27" s="1"/>
  <c r="O2" i="17" s="1"/>
  <c r="I23" i="27"/>
  <c r="I8" i="27" s="1"/>
  <c r="F23" i="27"/>
  <c r="F8" i="27" s="1"/>
  <c r="J23" i="27"/>
  <c r="J8" i="27" s="1"/>
  <c r="N23" i="27"/>
  <c r="N8" i="27" s="1"/>
  <c r="G23" i="27"/>
  <c r="G8" i="27" s="1"/>
  <c r="K23" i="27"/>
  <c r="K8" i="27" s="1"/>
  <c r="O23" i="27"/>
  <c r="O8" i="27" s="1"/>
  <c r="H23" i="27"/>
  <c r="H8" i="27" s="1"/>
  <c r="L23" i="27"/>
  <c r="L8" i="27" s="1"/>
  <c r="P23" i="27"/>
  <c r="P8" i="27" s="1"/>
  <c r="D3" i="28"/>
  <c r="C3" i="28"/>
  <c r="C5" i="28"/>
  <c r="D21" i="28"/>
  <c r="B8" i="28" s="1"/>
  <c r="C2" i="27" l="1"/>
  <c r="D2" i="27"/>
  <c r="AK2" i="27" s="1"/>
  <c r="AI2" i="16" s="1"/>
  <c r="B2" i="16"/>
  <c r="V2" i="27"/>
  <c r="T2" i="16" s="1"/>
  <c r="Y2" i="27"/>
  <c r="W2" i="16" s="1"/>
  <c r="AH2" i="27"/>
  <c r="AF2" i="16" s="1"/>
  <c r="C4" i="27"/>
  <c r="E3" i="27"/>
  <c r="C2" i="17" s="1"/>
  <c r="I3" i="27"/>
  <c r="G2" i="17" s="1"/>
  <c r="O2" i="27"/>
  <c r="M2" i="16" s="1"/>
  <c r="O3" i="27"/>
  <c r="M2" i="17" s="1"/>
  <c r="H2" i="27"/>
  <c r="F2" i="16" s="1"/>
  <c r="H3" i="27"/>
  <c r="F2" i="17" s="1"/>
  <c r="F2" i="27"/>
  <c r="D2" i="16" s="1"/>
  <c r="F3" i="27"/>
  <c r="D2" i="17" s="1"/>
  <c r="L3" i="27"/>
  <c r="J2" i="17" s="1"/>
  <c r="K3" i="27"/>
  <c r="I2" i="17" s="1"/>
  <c r="G3" i="27"/>
  <c r="E2" i="17" s="1"/>
  <c r="G2" i="27"/>
  <c r="E2" i="16" s="1"/>
  <c r="J2" i="27"/>
  <c r="H2" i="16" s="1"/>
  <c r="J3" i="27"/>
  <c r="H2" i="17" s="1"/>
  <c r="P3" i="27"/>
  <c r="N2" i="17" s="1"/>
  <c r="N2" i="27"/>
  <c r="L2" i="16" s="1"/>
  <c r="N3" i="27"/>
  <c r="L2" i="17" s="1"/>
  <c r="AD2" i="15"/>
  <c r="K2" i="27" l="1"/>
  <c r="I2" i="16" s="1"/>
  <c r="R2" i="27"/>
  <c r="P2" i="16" s="1"/>
  <c r="I2" i="27"/>
  <c r="G2" i="16" s="1"/>
  <c r="L2" i="27"/>
  <c r="J2" i="16" s="1"/>
  <c r="M2" i="27"/>
  <c r="K2" i="16" s="1"/>
  <c r="X2" i="27"/>
  <c r="V2" i="16" s="1"/>
  <c r="AF2" i="27"/>
  <c r="AD2" i="16" s="1"/>
  <c r="P2" i="27"/>
  <c r="N2" i="16" s="1"/>
  <c r="Q2" i="27"/>
  <c r="O2" i="16" s="1"/>
  <c r="AC2" i="27"/>
  <c r="AA2" i="16" s="1"/>
  <c r="AB2" i="27"/>
  <c r="Z2" i="16" s="1"/>
  <c r="S2" i="27"/>
  <c r="Q2" i="16" s="1"/>
  <c r="AA2" i="27"/>
  <c r="Y2" i="16" s="1"/>
  <c r="U2" i="27"/>
  <c r="S2" i="16" s="1"/>
  <c r="Z2" i="27"/>
  <c r="X2" i="16" s="1"/>
  <c r="W2" i="27"/>
  <c r="U2" i="16" s="1"/>
  <c r="AE2" i="27"/>
  <c r="AC2" i="16" s="1"/>
  <c r="AI2" i="27"/>
  <c r="AG2" i="16" s="1"/>
  <c r="T2" i="27"/>
  <c r="R2" i="16" s="1"/>
  <c r="AD2" i="27"/>
  <c r="AB2" i="16" s="1"/>
  <c r="E2" i="27"/>
  <c r="C2" i="16" s="1"/>
  <c r="AJ2" i="27"/>
  <c r="AH2" i="16" s="1"/>
  <c r="AG2" i="27"/>
  <c r="AE2" i="16" s="1"/>
  <c r="P2" i="15"/>
  <c r="D5" i="28"/>
  <c r="D4" i="27" s="1"/>
  <c r="AK4" i="27" s="1"/>
  <c r="AE2" i="15"/>
  <c r="R4" i="27" l="1"/>
  <c r="V4" i="27"/>
  <c r="AE4" i="27"/>
  <c r="AD4" i="27"/>
  <c r="W4" i="27"/>
  <c r="AF4" i="27"/>
  <c r="AC4" i="27"/>
  <c r="X4" i="27"/>
  <c r="AG4" i="27"/>
  <c r="Y4" i="27"/>
  <c r="AI4" i="27"/>
  <c r="AJ4" i="27"/>
  <c r="T4" i="27"/>
  <c r="AA4" i="27"/>
  <c r="S4" i="27"/>
  <c r="AB4" i="27"/>
  <c r="U4" i="27"/>
  <c r="Z4" i="27"/>
  <c r="AH4" i="27"/>
  <c r="M4" i="27"/>
  <c r="K2" i="15" s="1"/>
  <c r="K4" i="27"/>
  <c r="I2" i="15" s="1"/>
  <c r="G4" i="27"/>
  <c r="E2" i="15" s="1"/>
  <c r="E4" i="27"/>
  <c r="C2" i="15" s="1"/>
  <c r="N4" i="27"/>
  <c r="L2" i="15" s="1"/>
  <c r="J4" i="27"/>
  <c r="H2" i="15" s="1"/>
  <c r="H4" i="27"/>
  <c r="F2" i="15" s="1"/>
  <c r="Q4" i="27"/>
  <c r="O2" i="15" s="1"/>
  <c r="I4" i="27"/>
  <c r="G2" i="15" s="1"/>
  <c r="F4" i="27"/>
  <c r="D2" i="15" s="1"/>
  <c r="P4" i="27"/>
  <c r="N2" i="15" s="1"/>
  <c r="L4" i="27"/>
  <c r="J2" i="15" s="1"/>
  <c r="O4" i="27"/>
  <c r="M2" i="15" s="1"/>
  <c r="AF2" i="15"/>
  <c r="Q2" i="15"/>
  <c r="B2" i="15"/>
  <c r="R2" i="15" l="1"/>
  <c r="AG2" i="15"/>
  <c r="B9" i="15"/>
  <c r="C9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I2" i="15" l="1"/>
  <c r="AH2" i="15"/>
  <c r="S2" i="15"/>
  <c r="B4" i="15"/>
  <c r="C4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B5" i="15"/>
  <c r="C5" i="15"/>
  <c r="D5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B6" i="15"/>
  <c r="C6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B8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9" i="21"/>
  <c r="B2" i="19"/>
  <c r="C2" i="19"/>
  <c r="D2" i="19"/>
  <c r="E2" i="19"/>
  <c r="F2" i="19"/>
  <c r="G2" i="19"/>
  <c r="H2" i="19"/>
  <c r="I2" i="19"/>
  <c r="J2" i="19"/>
  <c r="K2" i="19"/>
  <c r="L2" i="19"/>
  <c r="M2" i="19"/>
  <c r="N2" i="19"/>
  <c r="O2" i="19"/>
  <c r="P2" i="19"/>
  <c r="Q2" i="19"/>
  <c r="R2" i="19"/>
  <c r="S2" i="19"/>
  <c r="T2" i="19"/>
  <c r="U2" i="19"/>
  <c r="V2" i="19"/>
  <c r="W2" i="19"/>
  <c r="X2" i="19"/>
  <c r="Y2" i="19"/>
  <c r="Z2" i="19"/>
  <c r="AA2" i="19"/>
  <c r="AB2" i="19"/>
  <c r="AC2" i="19"/>
  <c r="AD2" i="19"/>
  <c r="AE2" i="19"/>
  <c r="AF2" i="19"/>
  <c r="AG2" i="19"/>
  <c r="AH2" i="19"/>
  <c r="AI2" i="19"/>
  <c r="B5" i="19"/>
  <c r="C5" i="19"/>
  <c r="D5" i="19"/>
  <c r="E5" i="19"/>
  <c r="F5" i="19"/>
  <c r="G5" i="19"/>
  <c r="H5" i="19"/>
  <c r="I5" i="19"/>
  <c r="J5" i="19"/>
  <c r="K5" i="19"/>
  <c r="L5" i="19"/>
  <c r="M5" i="19"/>
  <c r="N5" i="19"/>
  <c r="O5" i="19"/>
  <c r="P5" i="19"/>
  <c r="Q5" i="19"/>
  <c r="R5" i="19"/>
  <c r="S5" i="19"/>
  <c r="T5" i="19"/>
  <c r="U5" i="19"/>
  <c r="V5" i="19"/>
  <c r="W5" i="19"/>
  <c r="X5" i="19"/>
  <c r="Y5" i="19"/>
  <c r="Z5" i="19"/>
  <c r="AA5" i="19"/>
  <c r="AB5" i="19"/>
  <c r="AC5" i="19"/>
  <c r="AD5" i="19"/>
  <c r="AE5" i="19"/>
  <c r="AF5" i="19"/>
  <c r="AG5" i="19"/>
  <c r="AH5" i="19"/>
  <c r="AI5" i="19"/>
  <c r="B6" i="19"/>
  <c r="C6" i="19"/>
  <c r="D6" i="19"/>
  <c r="E6" i="19"/>
  <c r="F6" i="19"/>
  <c r="G6" i="19"/>
  <c r="H6" i="19"/>
  <c r="I6" i="19"/>
  <c r="J6" i="19"/>
  <c r="K6" i="19"/>
  <c r="L6" i="19"/>
  <c r="M6" i="19"/>
  <c r="N6" i="19"/>
  <c r="O6" i="19"/>
  <c r="P6" i="19"/>
  <c r="Q6" i="19"/>
  <c r="R6" i="19"/>
  <c r="S6" i="19"/>
  <c r="T6" i="19"/>
  <c r="U6" i="19"/>
  <c r="V6" i="19"/>
  <c r="W6" i="19"/>
  <c r="X6" i="19"/>
  <c r="Y6" i="19"/>
  <c r="Z6" i="19"/>
  <c r="AA6" i="19"/>
  <c r="AB6" i="19"/>
  <c r="AC6" i="19"/>
  <c r="AD6" i="19"/>
  <c r="AE6" i="19"/>
  <c r="AF6" i="19"/>
  <c r="AG6" i="19"/>
  <c r="AH6" i="19"/>
  <c r="AI6" i="19"/>
  <c r="B8" i="19"/>
  <c r="C8" i="19"/>
  <c r="D8" i="19"/>
  <c r="E8" i="19"/>
  <c r="F8" i="19"/>
  <c r="G8" i="19"/>
  <c r="H8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W8" i="19"/>
  <c r="X8" i="19"/>
  <c r="Y8" i="19"/>
  <c r="Z8" i="19"/>
  <c r="AA8" i="19"/>
  <c r="AB8" i="19"/>
  <c r="AC8" i="19"/>
  <c r="AD8" i="19"/>
  <c r="AE8" i="19"/>
  <c r="AF8" i="19"/>
  <c r="AG8" i="19"/>
  <c r="AH8" i="19"/>
  <c r="AI8" i="19"/>
  <c r="B9" i="19"/>
  <c r="C9" i="19"/>
  <c r="D9" i="19"/>
  <c r="E9" i="19"/>
  <c r="F9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X9" i="19"/>
  <c r="Y9" i="19"/>
  <c r="Z9" i="19"/>
  <c r="AA9" i="19"/>
  <c r="AB9" i="19"/>
  <c r="AC9" i="19"/>
  <c r="AD9" i="19"/>
  <c r="AE9" i="19"/>
  <c r="AF9" i="19"/>
  <c r="AG9" i="19"/>
  <c r="AH9" i="19"/>
  <c r="AI9" i="19"/>
  <c r="T2" i="15" l="1"/>
  <c r="C14" i="21"/>
  <c r="B14" i="21"/>
  <c r="B25" i="47" s="1"/>
  <c r="AH14" i="21"/>
  <c r="AD14" i="21"/>
  <c r="Z14" i="21"/>
  <c r="V14" i="21"/>
  <c r="R14" i="21"/>
  <c r="N14" i="21"/>
  <c r="J14" i="21"/>
  <c r="F14" i="21"/>
  <c r="AK14" i="21"/>
  <c r="AG14" i="21"/>
  <c r="AC14" i="21"/>
  <c r="Y14" i="21"/>
  <c r="U14" i="21"/>
  <c r="Q14" i="21"/>
  <c r="M14" i="21"/>
  <c r="I14" i="21"/>
  <c r="E14" i="21"/>
  <c r="AJ14" i="21"/>
  <c r="AF14" i="21"/>
  <c r="AB14" i="21"/>
  <c r="X14" i="21"/>
  <c r="T14" i="21"/>
  <c r="P14" i="21"/>
  <c r="L14" i="21"/>
  <c r="H14" i="21"/>
  <c r="D14" i="21"/>
  <c r="AI14" i="21"/>
  <c r="AE14" i="21"/>
  <c r="AA14" i="21"/>
  <c r="W14" i="21"/>
  <c r="S14" i="21"/>
  <c r="O14" i="21"/>
  <c r="K14" i="21"/>
  <c r="G14" i="21"/>
  <c r="B6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AH6" i="17"/>
  <c r="AI6" i="17"/>
  <c r="B2" i="46"/>
  <c r="J2" i="46" l="1"/>
  <c r="R2" i="46"/>
  <c r="V2" i="46"/>
  <c r="P2" i="46"/>
  <c r="G25" i="47"/>
  <c r="E7" i="15" s="1"/>
  <c r="D25" i="47"/>
  <c r="B7" i="15" s="1"/>
  <c r="AJ25" i="47"/>
  <c r="AH7" i="15" s="1"/>
  <c r="AG25" i="47"/>
  <c r="AE7" i="15" s="1"/>
  <c r="AD25" i="47"/>
  <c r="AB7" i="15" s="1"/>
  <c r="AB25" i="47"/>
  <c r="Z7" i="15" s="1"/>
  <c r="AC25" i="47"/>
  <c r="AA7" i="15" s="1"/>
  <c r="E25" i="47"/>
  <c r="C7" i="15" s="1"/>
  <c r="F25" i="47"/>
  <c r="D7" i="15" s="1"/>
  <c r="Y25" i="47"/>
  <c r="W7" i="15" s="1"/>
  <c r="AF25" i="47"/>
  <c r="AD7" i="15" s="1"/>
  <c r="H25" i="47"/>
  <c r="F7" i="15" s="1"/>
  <c r="O25" i="47"/>
  <c r="M7" i="15" s="1"/>
  <c r="S25" i="47"/>
  <c r="Q7" i="15" s="1"/>
  <c r="J25" i="47"/>
  <c r="H7" i="15" s="1"/>
  <c r="AE25" i="47"/>
  <c r="AC7" i="15" s="1"/>
  <c r="Z25" i="47"/>
  <c r="X7" i="15" s="1"/>
  <c r="K25" i="47"/>
  <c r="I7" i="15" s="1"/>
  <c r="AH25" i="47"/>
  <c r="AF7" i="15" s="1"/>
  <c r="L25" i="47"/>
  <c r="J7" i="15" s="1"/>
  <c r="P25" i="47"/>
  <c r="N7" i="15" s="1"/>
  <c r="W25" i="47"/>
  <c r="U7" i="15" s="1"/>
  <c r="T25" i="47"/>
  <c r="R7" i="15" s="1"/>
  <c r="Q25" i="47"/>
  <c r="O7" i="15" s="1"/>
  <c r="N25" i="47"/>
  <c r="L7" i="15" s="1"/>
  <c r="C25" i="47"/>
  <c r="V25" i="47"/>
  <c r="T7" i="15" s="1"/>
  <c r="AI25" i="47"/>
  <c r="AG7" i="15" s="1"/>
  <c r="AK25" i="47"/>
  <c r="AI7" i="15" s="1"/>
  <c r="I25" i="47"/>
  <c r="G7" i="15" s="1"/>
  <c r="M25" i="47"/>
  <c r="K7" i="15" s="1"/>
  <c r="AA25" i="47"/>
  <c r="Y7" i="15" s="1"/>
  <c r="X25" i="47"/>
  <c r="V7" i="15" s="1"/>
  <c r="U25" i="47"/>
  <c r="S7" i="15" s="1"/>
  <c r="R25" i="47"/>
  <c r="P7" i="15" s="1"/>
  <c r="Q2" i="46"/>
  <c r="I2" i="46"/>
  <c r="H2" i="46"/>
  <c r="O2" i="46"/>
  <c r="G2" i="46"/>
  <c r="N2" i="46"/>
  <c r="F2" i="46"/>
  <c r="U2" i="46"/>
  <c r="M2" i="46"/>
  <c r="E2" i="46"/>
  <c r="T2" i="46"/>
  <c r="L2" i="46"/>
  <c r="S2" i="46"/>
  <c r="K2" i="46"/>
  <c r="C2" i="46"/>
  <c r="W2" i="46"/>
  <c r="U2" i="15"/>
  <c r="X2" i="46" l="1"/>
  <c r="V2" i="15"/>
  <c r="Y2" i="46" l="1"/>
  <c r="W2" i="15"/>
  <c r="Z2" i="46" l="1"/>
  <c r="X2" i="15"/>
  <c r="AA2" i="46" l="1"/>
  <c r="Y2" i="15"/>
  <c r="AB2" i="46" l="1"/>
  <c r="Z2" i="15"/>
  <c r="AC2" i="46" l="1"/>
  <c r="AA2" i="15"/>
  <c r="AD2" i="46" l="1"/>
  <c r="AC2" i="15"/>
  <c r="AB2" i="15"/>
  <c r="AE2" i="46" l="1"/>
  <c r="B2" i="17"/>
  <c r="D2" i="46" s="1"/>
  <c r="AF2" i="46" l="1"/>
  <c r="AG2" i="46" l="1"/>
  <c r="AH2" i="46" l="1"/>
  <c r="AI2" i="46" l="1"/>
  <c r="AK2" i="46" l="1"/>
  <c r="AJ2" i="46"/>
</calcChain>
</file>

<file path=xl/sharedStrings.xml><?xml version="1.0" encoding="utf-8"?>
<sst xmlns="http://schemas.openxmlformats.org/spreadsheetml/2006/main" count="7210" uniqueCount="921">
  <si>
    <t>Year</t>
  </si>
  <si>
    <t>Sources:</t>
  </si>
  <si>
    <t>All Subscripts Except Waste Management</t>
  </si>
  <si>
    <t>Cement and other carbonate use (BTU)</t>
  </si>
  <si>
    <t>Natural gas and petroleum systems (BTU)</t>
  </si>
  <si>
    <t>Iron and steel (BTU)</t>
  </si>
  <si>
    <t>Chemicals (BTU)</t>
  </si>
  <si>
    <t>Mining (BTU)</t>
  </si>
  <si>
    <t>Waste management (BTU)</t>
  </si>
  <si>
    <t>Other industries (BTU)</t>
  </si>
  <si>
    <t>Agriculture (BTU)</t>
  </si>
  <si>
    <t>BIFUbC BAU Industrial Fuel Use before CCS</t>
  </si>
  <si>
    <t>http://www.energy.ca.gov/pier/project_reports/CEC-500-2006-118.html</t>
  </si>
  <si>
    <t>GWh of energy use for wastewater treatment in 2001</t>
  </si>
  <si>
    <t>Table 3. Recommended adjustments to WER Table 1-1, Water-related energy use in California in 2001</t>
  </si>
  <si>
    <t>From Table 3:</t>
  </si>
  <si>
    <t>Diesel--GDE</t>
  </si>
  <si>
    <t>Electricity--GWh</t>
  </si>
  <si>
    <t>Gasoline--GGE</t>
  </si>
  <si>
    <t>Pipeline Gas--Mtherm</t>
  </si>
  <si>
    <t>Ag</t>
  </si>
  <si>
    <t>Agriculture</t>
  </si>
  <si>
    <t xml:space="preserve">Mining </t>
  </si>
  <si>
    <t>Construction</t>
  </si>
  <si>
    <t>Other industries</t>
  </si>
  <si>
    <t>Food and beverage</t>
  </si>
  <si>
    <t>Food processing</t>
  </si>
  <si>
    <t>Textile mills</t>
  </si>
  <si>
    <t xml:space="preserve">Textile product mills </t>
  </si>
  <si>
    <t xml:space="preserve">Apparel and leather </t>
  </si>
  <si>
    <t>Logging and wood</t>
  </si>
  <si>
    <t>Paper</t>
  </si>
  <si>
    <t>Pulp and paperboard mills</t>
  </si>
  <si>
    <t>Printing</t>
  </si>
  <si>
    <t>Chemicals</t>
  </si>
  <si>
    <t>Plastics and Rubber</t>
  </si>
  <si>
    <t>Nonmetallic mineral</t>
  </si>
  <si>
    <t>Glass</t>
  </si>
  <si>
    <t>Cement</t>
  </si>
  <si>
    <t>Primary metal (Iron and Steel)</t>
  </si>
  <si>
    <t>Fabricated metal</t>
  </si>
  <si>
    <t>Machinery</t>
  </si>
  <si>
    <t>Computer and electronic</t>
  </si>
  <si>
    <t>Semiconductor</t>
  </si>
  <si>
    <t>Electrical equipment and appliances</t>
  </si>
  <si>
    <t>Transportation equipment</t>
  </si>
  <si>
    <t>Furniture</t>
  </si>
  <si>
    <t>Miscellaneous</t>
  </si>
  <si>
    <t>Publishing</t>
  </si>
  <si>
    <t>publishing</t>
  </si>
  <si>
    <t>OGE unspecified</t>
  </si>
  <si>
    <t>Natural gas and petroleum systems</t>
  </si>
  <si>
    <t>Petroleum refining unspecified</t>
  </si>
  <si>
    <t>Refinery and Process Gas--MMBTU</t>
  </si>
  <si>
    <t>TCU unspecified</t>
  </si>
  <si>
    <t>Fuel</t>
  </si>
  <si>
    <t>Native unit</t>
  </si>
  <si>
    <t>BTU conversion factor</t>
  </si>
  <si>
    <t>Electricity</t>
  </si>
  <si>
    <t>GWh</t>
  </si>
  <si>
    <t>Pipeline Gas</t>
  </si>
  <si>
    <t>Mtherm</t>
  </si>
  <si>
    <t>Fuel Oil</t>
  </si>
  <si>
    <t>GDE</t>
  </si>
  <si>
    <t>Waste Heat</t>
  </si>
  <si>
    <t>Mbtu</t>
  </si>
  <si>
    <t>http://www.iea.org/statistics/resources/unitconverter/</t>
  </si>
  <si>
    <t>Btu</t>
  </si>
  <si>
    <t>https://www.eia.gov/tools/faqs/faq.php?id=45&amp;t=8</t>
  </si>
  <si>
    <t>Btus per gallon</t>
  </si>
  <si>
    <t>http://www.energy.ca.gov/almanac/transportation_data/gge.html</t>
  </si>
  <si>
    <t>Coke</t>
  </si>
  <si>
    <t>Refinery and process gas</t>
  </si>
  <si>
    <t>mmbtu</t>
  </si>
  <si>
    <t xml:space="preserve">Diesel </t>
  </si>
  <si>
    <t>Gasoline</t>
  </si>
  <si>
    <t>GGE</t>
  </si>
  <si>
    <t>111,800</t>
  </si>
  <si>
    <t>2001 population</t>
  </si>
  <si>
    <t>From "macro inputs" spreadsheet, Energy Principal's modeling by E3</t>
  </si>
  <si>
    <t>GWh per capita</t>
  </si>
  <si>
    <t>Imputed electricity use for wastewater treatment</t>
  </si>
  <si>
    <t>Population forecast from "macro inputs" spreadsheet, Energy Principal's modeling by E3</t>
  </si>
  <si>
    <t>Wastewater</t>
  </si>
  <si>
    <t>(Subtracted from "other industries")</t>
  </si>
  <si>
    <t>Streetlighting -- included under commercial lighting</t>
  </si>
  <si>
    <t>Natural Gas</t>
  </si>
  <si>
    <t xml:space="preserve"> </t>
  </si>
  <si>
    <t>Agricultural Unspecified</t>
  </si>
  <si>
    <t>«null»</t>
  </si>
  <si>
    <t>Commercial Water Heating</t>
  </si>
  <si>
    <t>Commercial Space Heating</t>
  </si>
  <si>
    <t>Commercial Air Conditioning</t>
  </si>
  <si>
    <t>Commercial Lighting</t>
  </si>
  <si>
    <t>Commercial Refrigeration</t>
  </si>
  <si>
    <t>Commercial Cooking</t>
  </si>
  <si>
    <t>Commercial Ventilation</t>
  </si>
  <si>
    <t>Commercial Other</t>
  </si>
  <si>
    <t>Mining</t>
  </si>
  <si>
    <t>Food &amp; Beverage</t>
  </si>
  <si>
    <t>Food Processing</t>
  </si>
  <si>
    <t xml:space="preserve">Textile Mills </t>
  </si>
  <si>
    <t>Textile Product Mills</t>
  </si>
  <si>
    <t>Apparel &amp; Leather</t>
  </si>
  <si>
    <t>Logging &amp; Wood</t>
  </si>
  <si>
    <t xml:space="preserve">Pulp &amp; Paperboard Mills </t>
  </si>
  <si>
    <t>Chemical Manufacturing</t>
  </si>
  <si>
    <t>Nonmetallic Mineral</t>
  </si>
  <si>
    <t>Primary Metal</t>
  </si>
  <si>
    <t>Fabricated Metal</t>
  </si>
  <si>
    <t>Computer and Electronic</t>
  </si>
  <si>
    <t>Electrical Equipment &amp; Appliance</t>
  </si>
  <si>
    <t>Transportation Equipment</t>
  </si>
  <si>
    <t>OGE Unspecified</t>
  </si>
  <si>
    <t>Petroleum Refining Unspecified</t>
  </si>
  <si>
    <t>Residential Water Heating</t>
  </si>
  <si>
    <t>Residential Space Heating</t>
  </si>
  <si>
    <t>Residential Central Air Conditioning</t>
  </si>
  <si>
    <t>Residential Room Air Conditioning</t>
  </si>
  <si>
    <t>Residential Lighting</t>
  </si>
  <si>
    <t>Residential Clothes Washing</t>
  </si>
  <si>
    <t>Residential Clothes Drying</t>
  </si>
  <si>
    <t>Residential Dishwashing</t>
  </si>
  <si>
    <t>Residential Refrigerators</t>
  </si>
  <si>
    <t>Residential Freezers</t>
  </si>
  <si>
    <t>Residential Cooking</t>
  </si>
  <si>
    <t>Residential Other</t>
  </si>
  <si>
    <t>TCU Unspecified</t>
  </si>
  <si>
    <t>Streetlighting</t>
  </si>
  <si>
    <t>Light Duty Vehicles</t>
  </si>
  <si>
    <t>Medium Duty Trucking</t>
  </si>
  <si>
    <t>Heavy Duty Trucking</t>
  </si>
  <si>
    <t>Buses</t>
  </si>
  <si>
    <t>Passenger Rail</t>
  </si>
  <si>
    <t>Freight Rail</t>
  </si>
  <si>
    <t>Aviation</t>
  </si>
  <si>
    <t>Ocean Going Vessels</t>
  </si>
  <si>
    <t>Harborcraft</t>
  </si>
  <si>
    <t>Transportation Other</t>
  </si>
  <si>
    <t>Total</t>
  </si>
  <si>
    <t>MMBtu</t>
  </si>
  <si>
    <t xml:space="preserve">Electricity </t>
  </si>
  <si>
    <t xml:space="preserve">Coal </t>
  </si>
  <si>
    <t>PJ</t>
  </si>
  <si>
    <t>Method used to translate Global Eff Intel data into EPS categories.</t>
  </si>
  <si>
    <t xml:space="preserve">Step (1) Combine Coal and Petcoke.  See spreadsheet "coke to coal comparison" for work demonstrating the similarity in the GHG emission profile. </t>
  </si>
  <si>
    <t>Step (3) A third step involves forecasting the most recent, 2015 data, forward.</t>
  </si>
  <si>
    <t>This implies</t>
  </si>
  <si>
    <t>Step (1)</t>
  </si>
  <si>
    <t>overall energy mix</t>
  </si>
  <si>
    <t>fraction of combustion fuel mix excluding burning of tires/solid waste</t>
  </si>
  <si>
    <t>Coal + Coke</t>
  </si>
  <si>
    <t>Natural gas</t>
  </si>
  <si>
    <t>Step (2)</t>
  </si>
  <si>
    <t>Estimated 2015 use per EPS categories</t>
  </si>
  <si>
    <t>PJ of fuel combustion for heat</t>
  </si>
  <si>
    <t>Step (3) Looking forward</t>
  </si>
  <si>
    <t>Mbtu per PJ</t>
  </si>
  <si>
    <t xml:space="preserve">Btu per PJ </t>
  </si>
  <si>
    <t>California’s Cement Industry: Failing the Climate Challenge</t>
  </si>
  <si>
    <t>https://buyclean.org/media/2019/01/CA-Cement-benchmarking-report-Final-1.pdf</t>
  </si>
  <si>
    <t>Notes</t>
  </si>
  <si>
    <t>California data do not show any use of biomass for industrial sectors (as defined by EPS) -- therefore we repurpose the variable, biomass, to represent</t>
  </si>
  <si>
    <t>Main source</t>
  </si>
  <si>
    <t>Ali Hasanbeigi &amp; Cecilia Springer</t>
  </si>
  <si>
    <t>"California’s cement industry used around 34.28 petajoules (PJ) of heat from fuel combustion</t>
  </si>
  <si>
    <t>Aggregation of E3 Cement fuels demand</t>
  </si>
  <si>
    <t>GWh electricity</t>
  </si>
  <si>
    <t>Pipeline natural gas (PJ)</t>
  </si>
  <si>
    <t>EIA data on therms</t>
  </si>
  <si>
    <r>
      <t>MMBtu</t>
    </r>
    <r>
      <rPr>
        <sz val="12"/>
        <color rgb="FF333333"/>
        <rFont val="Arial"/>
        <family val="2"/>
      </rPr>
      <t>—1,000,000 British thermal units</t>
    </r>
  </si>
  <si>
    <r>
      <t>Therm</t>
    </r>
    <r>
      <rPr>
        <sz val="12"/>
        <color rgb="FF333333"/>
        <rFont val="Arial"/>
        <family val="2"/>
      </rPr>
      <t>—One therm equals 100,000 Btu, or 0.10 MMBtu</t>
    </r>
  </si>
  <si>
    <t>Mtherm to therm</t>
  </si>
  <si>
    <t>MMBtu per therm</t>
  </si>
  <si>
    <t xml:space="preserve">PJ per MBTu </t>
  </si>
  <si>
    <t>https://www.iea.org/statistics/resources/unitconverter/</t>
  </si>
  <si>
    <t>Pipeline natural gas (MMBtu)</t>
  </si>
  <si>
    <t>Pipeline natural gas (Mtherm)</t>
  </si>
  <si>
    <t>N/A</t>
  </si>
  <si>
    <t>For the California model, this variable is used to carry data on refinery and process gas.</t>
  </si>
  <si>
    <t>Step (2) Allocate solid waste and tires to coal.</t>
  </si>
  <si>
    <t>% combustion</t>
  </si>
  <si>
    <t>coal</t>
  </si>
  <si>
    <t>petcoke</t>
  </si>
  <si>
    <t>nat gas</t>
  </si>
  <si>
    <t>solid waste</t>
  </si>
  <si>
    <t>tires</t>
  </si>
  <si>
    <t>sum %</t>
  </si>
  <si>
    <t xml:space="preserve">            2018 Edition California Greenhouse Gas Inventory for 2000-2017 — by Category as Defined in the 2008 Scoping Plan</t>
  </si>
  <si>
    <t xml:space="preserve">           million tonnes of CO2 equivalent - (based upon IPCC Fourth Assessment Report's 100-yr Global Warming Potentials)</t>
  </si>
  <si>
    <t xml:space="preserve">                                                                  Included Emissions</t>
  </si>
  <si>
    <t xml:space="preserve">                                                        From: https://www.arb.ca.gov/cc/inventory/data/data.htm</t>
  </si>
  <si>
    <t>Included Emissions</t>
  </si>
  <si>
    <t>Transportation</t>
  </si>
  <si>
    <t>On Road</t>
  </si>
  <si>
    <t>Passenger Vehicles</t>
  </si>
  <si>
    <t>Heavy Duty Vehicles</t>
  </si>
  <si>
    <t>Ships &amp; Commercial Boats</t>
  </si>
  <si>
    <t>Aviation (Intrastate)</t>
  </si>
  <si>
    <t>Rail</t>
  </si>
  <si>
    <t>Off Road [1]</t>
  </si>
  <si>
    <t>Unspecified</t>
  </si>
  <si>
    <t>Industrial</t>
  </si>
  <si>
    <t>Refineries and Hydrogen Production</t>
  </si>
  <si>
    <t>General Fuel Use</t>
  </si>
  <si>
    <t>Other Fuels</t>
  </si>
  <si>
    <t>Oil &amp; Gas: Production &amp; Processing [2]</t>
  </si>
  <si>
    <t>Fuel Use</t>
  </si>
  <si>
    <t>Fugitive Emissions</t>
  </si>
  <si>
    <t>Cement Plants</t>
  </si>
  <si>
    <t>Clinker Production</t>
  </si>
  <si>
    <t>Cogeneration Heat Output</t>
  </si>
  <si>
    <t>Other Fugitive and Process Emissions</t>
  </si>
  <si>
    <t>Natural Gas Transmission &amp; Distribution [5]</t>
  </si>
  <si>
    <t>Manufacturing</t>
  </si>
  <si>
    <t>Wastewater Treatment</t>
  </si>
  <si>
    <t>Other</t>
  </si>
  <si>
    <t>Electric Power</t>
  </si>
  <si>
    <t>In-State Generation</t>
  </si>
  <si>
    <t>Fugitive and Process Emissions</t>
  </si>
  <si>
    <t>Imported Electricity</t>
  </si>
  <si>
    <t>Unspecified Imports</t>
  </si>
  <si>
    <t>Specified Imports</t>
  </si>
  <si>
    <t>Commercial and Residential</t>
  </si>
  <si>
    <t>Residential Fuel Use</t>
  </si>
  <si>
    <t>Commercial Fuel Use</t>
  </si>
  <si>
    <t>Commercial Cogeneration Heat Output</t>
  </si>
  <si>
    <t>Other Commercial and Residential</t>
  </si>
  <si>
    <t>Livestock</t>
  </si>
  <si>
    <t>Enteric Fermentation (Digestive Process)</t>
  </si>
  <si>
    <t>Manure Management</t>
  </si>
  <si>
    <t>Crop Growing &amp; Harvesting</t>
  </si>
  <si>
    <t>Fertilizers</t>
  </si>
  <si>
    <t>Soil Preparation and Disturbances</t>
  </si>
  <si>
    <t>Crop Residue Burning</t>
  </si>
  <si>
    <t>Diesel</t>
  </si>
  <si>
    <t>High GWP</t>
  </si>
  <si>
    <t>Ozone Depleting Substance (ODS) Substitutes</t>
  </si>
  <si>
    <t>Electricity Grid SF6 Losses [4]</t>
  </si>
  <si>
    <t>Semiconductor Manufacturing [3]</t>
  </si>
  <si>
    <t>Recycling and Waste</t>
  </si>
  <si>
    <t>Landfills [3]</t>
  </si>
  <si>
    <t>Composting</t>
  </si>
  <si>
    <t>Included Inventory Emissions</t>
  </si>
  <si>
    <t xml:space="preserve">[1] Includes equipment used in construction, mining, oil drilling, industrial and airport ground operations.  </t>
  </si>
  <si>
    <t xml:space="preserve">[2] Reflects emissions from combustion of natural gas, diesel, and lease fuel plus fugitive emissions. </t>
  </si>
  <si>
    <t>[3] These categories are listed in the Industrial sector of ARB's GHG Emission Inventory sectors.</t>
  </si>
  <si>
    <t>[4] This category is listed in the Electric Power sector of ARB's GHG Emission Inventory sectors.</t>
  </si>
  <si>
    <r>
      <t>[5] The exceptional Aliso Canyon natural gas leak event released 1.96 MMTCO</t>
    </r>
    <r>
      <rPr>
        <vertAlign val="subscript"/>
        <sz val="8"/>
        <rFont val="Arial"/>
        <family val="2"/>
      </rPr>
      <t>2</t>
    </r>
    <r>
      <rPr>
        <sz val="8"/>
        <rFont val="Arial"/>
        <family val="2"/>
      </rPr>
      <t>e of unanticipated emissions in calendar year 2015 and an additional 0.53 MMTCO</t>
    </r>
    <r>
      <rPr>
        <vertAlign val="subscript"/>
        <sz val="8"/>
        <rFont val="Arial"/>
        <family val="2"/>
      </rPr>
      <t>2</t>
    </r>
    <r>
      <rPr>
        <sz val="8"/>
        <rFont val="Arial"/>
        <family val="2"/>
      </rPr>
      <t>e in 2016.  These emissions will be mitigated in the future according to legal settlement and are presented alongside but tracked separately from routine inventory emissions.</t>
    </r>
  </si>
  <si>
    <t>Hasanbeigi &amp; Cecilia Springer.</t>
  </si>
  <si>
    <t xml:space="preserve">In this sub-sector, we depart from the default approach, </t>
  </si>
  <si>
    <t xml:space="preserve">taking data inputs the Scoping Plan Plus 60% RPS scenario of the 2017 Scoping Plan analysis. </t>
  </si>
  <si>
    <t xml:space="preserve">The reason being that in this case, we have a more detailed, sector-specific study from </t>
  </si>
  <si>
    <t>and 1,340 gigawatt hours (GWh) of electricity in 2015."</t>
  </si>
  <si>
    <t>Emission data</t>
  </si>
  <si>
    <t>Global Efficiency Intelligence</t>
  </si>
  <si>
    <t>Deep Decarbonization Roadmap for the Cement and Concrete Industries in California</t>
  </si>
  <si>
    <t>Feb. 2019</t>
  </si>
  <si>
    <t>Sept. 2019</t>
  </si>
  <si>
    <t>the cement industry in California emitted 8.2 MtCO2 in 2017.</t>
  </si>
  <si>
    <t>California is the second-largest cement producing state in the United States after Texas.</t>
  </si>
  <si>
    <t>California’s nine cement plants together produced about 10 million metric tonnes (Mt) of</t>
  </si>
  <si>
    <t>cement and emitted 7.9 Mt of CO2 pollution in 2015.</t>
  </si>
  <si>
    <t>Cement subsector demand in the Updated Scoping Plan plus 60%</t>
  </si>
  <si>
    <t>(1) start with 2015 Global Efficiency Intel energy use.</t>
  </si>
  <si>
    <t>(2) scale by ARB inventory emission fuel emissions year-over-year change for 2015-2016, and for 2016-2017</t>
  </si>
  <si>
    <t>Cement - fuel combustion emission</t>
  </si>
  <si>
    <t>year-over-year</t>
  </si>
  <si>
    <t xml:space="preserve">(3) scale by year-over-year changes implied in Pathways Scoping Plan +60% scenario in the 2017 Scoping Plan analysis. </t>
  </si>
  <si>
    <t>Increment future years by the E3 year-over-year values</t>
  </si>
  <si>
    <t>Pathways thermal trend</t>
  </si>
  <si>
    <t>Pathways electricity demand trend</t>
  </si>
  <si>
    <t>Pathways data</t>
  </si>
  <si>
    <t>Wastewater estimation.</t>
  </si>
  <si>
    <t>Projected population</t>
  </si>
  <si>
    <t>Absolute use</t>
  </si>
  <si>
    <t>Constant per capita water use over time</t>
  </si>
  <si>
    <t>Assumptions</t>
  </si>
  <si>
    <t>mining</t>
  </si>
  <si>
    <t>natural gas use at refineries -- related emissions</t>
  </si>
  <si>
    <t>https://ww3.arb.ca.gov/cc/inventory/data/tables/ghg_inventory_sector_sum_2000-18.pdf</t>
  </si>
  <si>
    <t>https://ww3.arb.ca.gov/cc/inventory/data/tables/ghg_inventory_scopingplan_sum_2000-18.pdf</t>
  </si>
  <si>
    <t xml:space="preserve">Adjustments to natural gas use at refineries and mining because of data below. </t>
  </si>
  <si>
    <t>refineries</t>
  </si>
  <si>
    <t>Index to 2015</t>
  </si>
  <si>
    <t>They show historical trends at odds with these line items.</t>
  </si>
  <si>
    <t xml:space="preserve">They are adjusted using the scaling factors below and held constant in later years. </t>
  </si>
  <si>
    <t>%</t>
  </si>
  <si>
    <t>Use an adjustment to 2015 data to impute a 2017 value.</t>
  </si>
  <si>
    <t>"Cement start year" tab</t>
  </si>
  <si>
    <t>"Global Eff Intel cement" tab</t>
  </si>
  <si>
    <t>"Cement to 2050" tab</t>
  </si>
  <si>
    <t>Unit Conversions</t>
  </si>
  <si>
    <t xml:space="preserve">Refinery Gas </t>
  </si>
  <si>
    <t xml:space="preserve">Petroleum Diesel </t>
  </si>
  <si>
    <t>Diesel Gallons</t>
  </si>
  <si>
    <t>Before 2017, CARB inventory was available in format included below</t>
  </si>
  <si>
    <t>BTU/yr</t>
  </si>
  <si>
    <t>Cement and other carbonate use</t>
  </si>
  <si>
    <t>Iron and steel</t>
  </si>
  <si>
    <t>Coal Mining</t>
  </si>
  <si>
    <t>Water + Waste</t>
  </si>
  <si>
    <t xml:space="preserve">Energy + Environmental Economics, Inc.  </t>
  </si>
  <si>
    <t>California Pathways model, 2030 Scoping Plan Analysis</t>
  </si>
  <si>
    <t>September 2017 release</t>
  </si>
  <si>
    <t>Model documentation:  https://www.arb.ca.gov/cc/scopingplan/california_pathways_model_framework_jan2017.pdf</t>
  </si>
  <si>
    <t>Discussion of model application for Scoping Plan:  https://www.arb.ca.gov/cc/scopingplan/2030sp_appd_pathways_final.pdf</t>
  </si>
  <si>
    <t>Model itself downloadable (as of July 26, 2018): https://www.arb.ca.gov/cc/scopingplan/pathways_arb_2.4.1_101917.zip</t>
  </si>
  <si>
    <t>For most fuel types - electricity, natural gas, coal, petroleum disel, and biomass -- data from California Pathways (source detailed above).</t>
  </si>
  <si>
    <t>&lt;- All 0</t>
  </si>
  <si>
    <t>Energy Information Administration</t>
  </si>
  <si>
    <t>&lt;- Values inputted by script</t>
  </si>
  <si>
    <t>Annual Energy Outlook 2019</t>
  </si>
  <si>
    <t>https://www.eia.gov/outlooks/aeo/tables_ref.php</t>
  </si>
  <si>
    <t>Waste Management (2010)</t>
  </si>
  <si>
    <t>Population</t>
  </si>
  <si>
    <t>Sanders, Kelly and Webber, Michael.</t>
  </si>
  <si>
    <t>U.S. Census Bureau</t>
  </si>
  <si>
    <t>Evaluating the energy consumed for water use in the United States</t>
  </si>
  <si>
    <t>2017 National Population Projections: Summary Tables</t>
  </si>
  <si>
    <t>http://iopscience.iop.org/1748-9326/7/3/034034/media/erl426087suppdata.pdf</t>
  </si>
  <si>
    <t>https://www2.census.gov/programs-surveys/popproj/tables/2017/2017-summary-tables/np2017-t1.xlsx</t>
  </si>
  <si>
    <t>Supplementary data, Page 6, Paragraph 1</t>
  </si>
  <si>
    <t>Table 1</t>
  </si>
  <si>
    <t>Model subscript</t>
  </si>
  <si>
    <t>Table</t>
  </si>
  <si>
    <t>Note</t>
  </si>
  <si>
    <t>cement and other carbonate use</t>
  </si>
  <si>
    <t>Table 30</t>
  </si>
  <si>
    <t>natural gas and petroleum systems</t>
  </si>
  <si>
    <t>Table 11, Table 25, Table 35, Table 37</t>
  </si>
  <si>
    <t>Calculated crude in from Tables 11 and 25. Lease and plant fuel taken from Table 35. Pipline fuel natural gas taken from Table 37.</t>
  </si>
  <si>
    <t>iron and steel</t>
  </si>
  <si>
    <t>Table 31</t>
  </si>
  <si>
    <t>We intentionally exclude metallurgical coal</t>
  </si>
  <si>
    <t>chemicals</t>
  </si>
  <si>
    <t>Table 28</t>
  </si>
  <si>
    <t>Table 35</t>
  </si>
  <si>
    <t>waste management</t>
  </si>
  <si>
    <t>Sanders and Webber 2012 plus population estimates (U.S. Census Bureau)</t>
  </si>
  <si>
    <t>wastewater only (2010)</t>
  </si>
  <si>
    <t>agriculture</t>
  </si>
  <si>
    <t>other industries</t>
  </si>
  <si>
    <t>Table 2, Table 37</t>
  </si>
  <si>
    <t>Industry total minus the industries above plus military fuel use</t>
  </si>
  <si>
    <t>Mining Industry Breakout: Coal, Metals, Minerals</t>
  </si>
  <si>
    <t>U.S. DOE</t>
  </si>
  <si>
    <t>Mining Industry Energy Bandwidth Study</t>
  </si>
  <si>
    <t>https://www.energy.gov/sites/prod/files/2013/11/f4/mining_bandwidth.pdf</t>
  </si>
  <si>
    <t>Page 2, Exhibit 2</t>
  </si>
  <si>
    <t>Coal mining historical production for scaling</t>
  </si>
  <si>
    <t>U.S. EIA</t>
  </si>
  <si>
    <t>Coal Data Browser</t>
  </si>
  <si>
    <t>https://www.eia.gov/coal/data/browser/#/topic/33?agg=2</t>
  </si>
  <si>
    <t>Metals and minerals mining historical production for scaling</t>
  </si>
  <si>
    <t>U.S. Federal Reserve Bank of St. Louis</t>
  </si>
  <si>
    <t>Industrial Production: Mining: Copper, nickel, lead, and zinc mining, Index 2012=100, Quarterly, Not Seasonally Adjusted</t>
  </si>
  <si>
    <t>https://fred.stlouisfed.org/series/IPG21223NQ</t>
  </si>
  <si>
    <t>State Downscale: Census Bureau Business Activity</t>
  </si>
  <si>
    <t>Census Bureau</t>
  </si>
  <si>
    <t>County Business Patterns &amp; Nonemployer Statistics Combined Report</t>
  </si>
  <si>
    <t>https://www.census.gov/data/tables/2018/econ/nonemployer-statistics/2018-combined-report.html</t>
  </si>
  <si>
    <t>State Downscaling: Electrification Futures</t>
  </si>
  <si>
    <t>National Renewable Energy Laboratory</t>
  </si>
  <si>
    <t>Electrification Futures Study</t>
  </si>
  <si>
    <t>Service Demand, Technical Stock, Final Demand</t>
  </si>
  <si>
    <t>https://data.nrel.gov/submissions/92</t>
  </si>
  <si>
    <t>Note:</t>
  </si>
  <si>
    <t>The words "before CCS" in this variable name indicate that this is the fuel use by industry, excluding</t>
  </si>
  <si>
    <t>any fuel used to power the energy-intensive process of carbon capture and sequestration.  If any CCS</t>
  </si>
  <si>
    <t>is performed by Industry in the BAU case, this is handled in CCS sector input variables, not here.</t>
  </si>
  <si>
    <t>This Variable Excludes All On-Site Energy Carrier Generation (Electricity, Heat, Hydrogen)</t>
  </si>
  <si>
    <t>This variable is for energy purchased and consumed by the Industry sector.</t>
  </si>
  <si>
    <t>Secondary energy, including electricity, heat, or hydrogen that is generated on-site and also consumed on-site</t>
  </si>
  <si>
    <t>(e.g. entirely within an industrial facility) should not be included in this variable.</t>
  </si>
  <si>
    <t>Any energy carrier (electricity, heat, hydrogen) demand entered here will be</t>
  </si>
  <si>
    <t>supplied by the electricity, district heat, or hydrogen supply sectors respectively.</t>
  </si>
  <si>
    <t>The "Renewables" rows in the U.S. source data are for on-site generation, including both</t>
  </si>
  <si>
    <t>electricity and non-electric energy from renewable sources.  We do not include this line</t>
  </si>
  <si>
    <t>in electricity fuel use, because that total is used to calculate demand for electricity from</t>
  </si>
  <si>
    <t>the Electricity Supply sector (and therefore should exclude on-site generation).</t>
  </si>
  <si>
    <t>Since the AEO doesn't break down this category into solar, wind, biomass, etc. we do not</t>
  </si>
  <si>
    <t>know how much on-site renewables generation was from biomass.  We assume the vast</t>
  </si>
  <si>
    <t>majority is from solar, small wind turbines, etc. and only assign the "Biofuels Heat and</t>
  </si>
  <si>
    <t>Coproducts" column to the Biomass fuel type.  This may slightly under-estimate biomass</t>
  </si>
  <si>
    <t>fuel usage by the Industry Sector.</t>
  </si>
  <si>
    <t>No information is provided on district heat usage for industry.  We assume this usage is zero.</t>
  </si>
  <si>
    <t>(Heat generated on-site is not district heat.)</t>
  </si>
  <si>
    <t>Note that fuel usage from our EIA source for this variable includes fuel used for non-energy purposes.</t>
  </si>
  <si>
    <t>Any emissions associated with non-energy uses of fuel are already included in the "BPEiC BAU</t>
  </si>
  <si>
    <t>Process Emissions in CO2e" variable, so we need to remove non-energy fuel use from the total Industrial</t>
  </si>
  <si>
    <t>Fuel Use.  This is handled in Vensim using a separate variable, "PoFUfE Proportion of</t>
  </si>
  <si>
    <t xml:space="preserve">Fuel Used for Energy."  </t>
  </si>
  <si>
    <t>Note that Lease and Plant Fuel under Mining is actually natural gas consumed in wells and fields.</t>
  </si>
  <si>
    <t>We count this in the Natural Gas and Petroleum Systems sub industry and not in mining.</t>
  </si>
  <si>
    <t>We also add in pipeline natural gas fuel use, which EIA categorizes under the transportation sector.</t>
  </si>
  <si>
    <t>Finally, we add in fuel used by the military, which is under transportation in EIA's data but</t>
  </si>
  <si>
    <t>we assign to the other industries category.</t>
  </si>
  <si>
    <t>For refineries, we estimate crude oil in by taking a weighted average of the energy content of</t>
  </si>
  <si>
    <t>domestic and imported crude and multiplying by the fuel going into distillation units. We add the fuel used</t>
  </si>
  <si>
    <t>by ethanol plants back into the total for industry as well.</t>
  </si>
  <si>
    <t>Petroleum Fuels Categorization (mapped based on closest BTU Content)</t>
  </si>
  <si>
    <t xml:space="preserve">   Crude Oil</t>
  </si>
  <si>
    <t>Crude Oil</t>
  </si>
  <si>
    <t xml:space="preserve">   Propane Heat and Power</t>
  </si>
  <si>
    <t>LPG/propane/butane</t>
  </si>
  <si>
    <t xml:space="preserve">   Liquefied Petroleum Gas and Other Feedstocks</t>
  </si>
  <si>
    <t xml:space="preserve">   Motor Gasoline</t>
  </si>
  <si>
    <t>Petroleum Diesel</t>
  </si>
  <si>
    <t xml:space="preserve">   Distillate Fuel Oil</t>
  </si>
  <si>
    <t xml:space="preserve">   Residual Fuel Oil</t>
  </si>
  <si>
    <t>Heavy or Residual Oil</t>
  </si>
  <si>
    <t xml:space="preserve">   Petrochemical Feedstocks</t>
  </si>
  <si>
    <t xml:space="preserve">   Petroleum Coke</t>
  </si>
  <si>
    <t xml:space="preserve">   Asphalt and Road Oil</t>
  </si>
  <si>
    <t xml:space="preserve">   Miscellaneous Petroleum 3/</t>
  </si>
  <si>
    <t>State Downscaling Notes</t>
  </si>
  <si>
    <t>AEO provides energy demand by industrial subsector and fuel nationwide. Currently, the script calls the API for the given subsector and fuel (e.g. Cement and Lime Manufacturing, Residual Fuel Oil)</t>
  </si>
  <si>
    <t>Census data (County Business Patterns) used to obtain employment by industrial subsector and state</t>
  </si>
  <si>
    <t>We use employment as a proxy for energy consumption, scaling national level AEO data to the state/subsector level</t>
  </si>
  <si>
    <t>Energy demand by subsector, fuel, and state = energy demand by subsector, fuel, and US * subsector employment by state / subsector employment by US</t>
  </si>
  <si>
    <t>Subsectors are defined by NAICS code</t>
  </si>
  <si>
    <t>Adjustments for military, pipelines, and refineries</t>
  </si>
  <si>
    <t>These adjustments are calculated in the Excel spreadsheet</t>
  </si>
  <si>
    <t>We populate a scaling parameter for pipelines and refineries</t>
  </si>
  <si>
    <t>Military adjustments are direct made in the “Pipelines &amp; Military” tab</t>
  </si>
  <si>
    <t>Adjustments for military</t>
  </si>
  <si>
    <t>NREL EF provides transportation energy demand for military use by state and fuel. We use these values directly in the military adjustments</t>
  </si>
  <si>
    <t>Adjustments for pipelines</t>
  </si>
  <si>
    <t>EIA publishes pipeline capacity by state (link)</t>
  </si>
  <si>
    <t>We estimate a state’s pipeline capacity as capacity for inflow + capacity for outflow</t>
  </si>
  <si>
    <t>Scaling parameter = share of pipeline capacity by state</t>
  </si>
  <si>
    <t>Adjustments for refining</t>
  </si>
  <si>
    <t>Scaling parameter is the share of total employment in refineries in a given state</t>
  </si>
  <si>
    <t>This is the same scaling procedure as the other BIFUbc tables above</t>
  </si>
  <si>
    <t>Multiply refining energy consumption by scaling parameter</t>
  </si>
  <si>
    <t>Script:</t>
  </si>
  <si>
    <t>https://github.com/RMI-Web/state-policy-simulator/blob/master/derive_metrics/indst/BIFUbC.py</t>
  </si>
  <si>
    <t>25. Refining Industry Energy Consumption</t>
  </si>
  <si>
    <t>2018-</t>
  </si>
  <si>
    <t xml:space="preserve"> Shipments, Energy Consumption, and Emissions</t>
  </si>
  <si>
    <t>Value of Shipments (billion 2009 dollars)</t>
  </si>
  <si>
    <t>Inputs to Distillation Units</t>
  </si>
  <si>
    <t>(million barrels per day)</t>
  </si>
  <si>
    <t>Total Energy Consumption (trillion Btu) 1/</t>
  </si>
  <si>
    <t xml:space="preserve"> Residual Fuel Oil</t>
  </si>
  <si>
    <t>- -</t>
  </si>
  <si>
    <t xml:space="preserve"> Distillate Fuel Oil</t>
  </si>
  <si>
    <t xml:space="preserve"> Liquefied Petroleum Gases</t>
  </si>
  <si>
    <t xml:space="preserve"> Petroleum Coke</t>
  </si>
  <si>
    <t xml:space="preserve"> Still Gas</t>
  </si>
  <si>
    <t xml:space="preserve"> Other Petroleum 2/</t>
  </si>
  <si>
    <t xml:space="preserve">   Petroleum and Other Liquids Subtotal</t>
  </si>
  <si>
    <t xml:space="preserve"> Natural Gas</t>
  </si>
  <si>
    <t xml:space="preserve">    of which:  Heat and Power</t>
  </si>
  <si>
    <t xml:space="preserve">    of which:  Feedstocks</t>
  </si>
  <si>
    <t xml:space="preserve">    of which:  Gas-to-Liquids Heat</t>
  </si>
  <si>
    <t xml:space="preserve"> Steam Coal 3/</t>
  </si>
  <si>
    <t xml:space="preserve"> Biofuels Heat and Coproducts</t>
  </si>
  <si>
    <t xml:space="preserve"> Purchased Electricity</t>
  </si>
  <si>
    <t xml:space="preserve">   Total</t>
  </si>
  <si>
    <t>Carbon Dioxide Emissions 4/</t>
  </si>
  <si>
    <t>(million metric tons carbon dioxide)</t>
  </si>
  <si>
    <t>Energy Related to Refining Activity Only</t>
  </si>
  <si>
    <t xml:space="preserve">  Energy Consumption</t>
  </si>
  <si>
    <t xml:space="preserve">    Residual Fuel Oil</t>
  </si>
  <si>
    <t xml:space="preserve">    Distillate Fuel Oil</t>
  </si>
  <si>
    <t xml:space="preserve">    Liquefied Petroleum Gases</t>
  </si>
  <si>
    <t xml:space="preserve">    Petroleum Coke</t>
  </si>
  <si>
    <t xml:space="preserve">    Still Gas</t>
  </si>
  <si>
    <t xml:space="preserve">    Other Petroleum 2/</t>
  </si>
  <si>
    <t xml:space="preserve">      Petroleum and Other Liquids Subtotal</t>
  </si>
  <si>
    <t xml:space="preserve">    Natural Gas</t>
  </si>
  <si>
    <t xml:space="preserve">    Steam Coal</t>
  </si>
  <si>
    <t xml:space="preserve">    Purchased Electricity</t>
  </si>
  <si>
    <t xml:space="preserve">      Total</t>
  </si>
  <si>
    <t xml:space="preserve">  Carbon Dioxide Emissions 4/</t>
  </si>
  <si>
    <t xml:space="preserve">  (million metric tons carbon dioxide)</t>
  </si>
  <si>
    <t xml:space="preserve">  Energy Consumption per Unit of Refinery Input</t>
  </si>
  <si>
    <t xml:space="preserve">  (thousand Btu per barrel)</t>
  </si>
  <si>
    <t xml:space="preserve">    Steam Coal 3/</t>
  </si>
  <si>
    <t>Combined Heat and Power</t>
  </si>
  <si>
    <t xml:space="preserve">  Generating Capacity (gigawatts)</t>
  </si>
  <si>
    <t xml:space="preserve">    Petroleum</t>
  </si>
  <si>
    <t xml:space="preserve">    Coal 3/</t>
  </si>
  <si>
    <t xml:space="preserve">    Other 5/</t>
  </si>
  <si>
    <t xml:space="preserve">  Net Generation (billion kilowatthours)</t>
  </si>
  <si>
    <t xml:space="preserve">    Disposition</t>
  </si>
  <si>
    <t xml:space="preserve">      Sales to the Grid</t>
  </si>
  <si>
    <t xml:space="preserve">      Generation for Own Use</t>
  </si>
  <si>
    <t>Energy Consumed at Ethanol Plants</t>
  </si>
  <si>
    <t>(trillion Btu)</t>
  </si>
  <si>
    <t xml:space="preserve">  Natural Gas</t>
  </si>
  <si>
    <t xml:space="preserve">  Coal</t>
  </si>
  <si>
    <t xml:space="preserve">  Electricity</t>
  </si>
  <si>
    <t xml:space="preserve">    Total</t>
  </si>
  <si>
    <t>11. Petroleum and Other Liquids Supply and Disposition</t>
  </si>
  <si>
    <t>(million barrels per day, unless otherwise noted)</t>
  </si>
  <si>
    <t xml:space="preserve"> Supply and Disposition</t>
  </si>
  <si>
    <t xml:space="preserve"> Crude Oil</t>
  </si>
  <si>
    <t xml:space="preserve">   Domestic Crude Production 1/</t>
  </si>
  <si>
    <t xml:space="preserve">     Alaska</t>
  </si>
  <si>
    <t xml:space="preserve">     Lower 48 States</t>
  </si>
  <si>
    <t xml:space="preserve">   Net Imports</t>
  </si>
  <si>
    <t xml:space="preserve">     Gross Imports</t>
  </si>
  <si>
    <t xml:space="preserve">     Exports</t>
  </si>
  <si>
    <t xml:space="preserve">   Other Crude Supply 2/</t>
  </si>
  <si>
    <t xml:space="preserve">     Total Crude Supply</t>
  </si>
  <si>
    <t>From python script: energy use</t>
  </si>
  <si>
    <t>BTUs</t>
  </si>
  <si>
    <t>Coal</t>
  </si>
  <si>
    <t>biomass</t>
  </si>
  <si>
    <t>Other industries energy use by type</t>
  </si>
  <si>
    <t>electricity</t>
  </si>
  <si>
    <t>natural gas</t>
  </si>
  <si>
    <t>petroleum diesel</t>
  </si>
  <si>
    <t>heat</t>
  </si>
  <si>
    <t>crude oil</t>
  </si>
  <si>
    <t>heavy or residual oil</t>
  </si>
  <si>
    <t>lpg</t>
  </si>
  <si>
    <t>hydrogen</t>
  </si>
  <si>
    <t>ref2019.d111618a</t>
  </si>
  <si>
    <t>Report</t>
  </si>
  <si>
    <t>Scenario</t>
  </si>
  <si>
    <t>ref2019</t>
  </si>
  <si>
    <t>Reference case</t>
  </si>
  <si>
    <t>Datekey</t>
  </si>
  <si>
    <t>d111618a</t>
  </si>
  <si>
    <t>Release Date</t>
  </si>
  <si>
    <t xml:space="preserve"> January 2019</t>
  </si>
  <si>
    <t>TEF000</t>
  </si>
  <si>
    <t>37. Transportation Sector Energy Use by Fuel Type Within a Mode</t>
  </si>
  <si>
    <t xml:space="preserve"> Mode and Type</t>
  </si>
  <si>
    <t>TEF000:ba_Total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</si>
  <si>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</si>
  <si>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</si>
  <si>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</si>
  <si>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</si>
  <si>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</si>
  <si>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TEF000:ba_Distillate(di</t>
  </si>
  <si>
    <t xml:space="preserve">  Distillate Fuel Oil (diesel)</t>
  </si>
  <si>
    <t>TEF000:ba_CompressedNat</t>
  </si>
  <si>
    <t xml:space="preserve">  Compressed/Liquefied Natural Gas</t>
  </si>
  <si>
    <t>TEF000:ba_LiquefiedPetr</t>
  </si>
  <si>
    <t xml:space="preserve">  Propane</t>
  </si>
  <si>
    <t>TEF000:ba_Electricity</t>
  </si>
  <si>
    <t>TEF000:ba_LiquidHydroge</t>
  </si>
  <si>
    <t xml:space="preserve">  Hydrogen</t>
  </si>
  <si>
    <t>TEF000:ca_CommercialLig</t>
  </si>
  <si>
    <t>Commercial Light Trucks 2/</t>
  </si>
  <si>
    <t>TEF000:clt_MotorGas</t>
  </si>
  <si>
    <t>TEF000:clt_e85</t>
  </si>
  <si>
    <t>TEF000:clt_Diesel</t>
  </si>
  <si>
    <t>TEF000:clt_propane</t>
  </si>
  <si>
    <t>TEF000:clt_natural_gas</t>
  </si>
  <si>
    <t>TEF000:clt_electricity</t>
  </si>
  <si>
    <t>TEF000:clt_hydrogen</t>
  </si>
  <si>
    <t>TEF000:da_Total</t>
  </si>
  <si>
    <t>Freight Trucks 3/</t>
  </si>
  <si>
    <t>TEF000:da_MotorGasoline</t>
  </si>
  <si>
    <t xml:space="preserve">  Motor Gasoline</t>
  </si>
  <si>
    <t>TEF000:da_Distillate(di</t>
  </si>
  <si>
    <t>TEF000:da_CompressedNat</t>
  </si>
  <si>
    <t>TEF000:da_LiquefiedPetr</t>
  </si>
  <si>
    <t>TEF000:ft_eeeeeeeeeee85</t>
  </si>
  <si>
    <t xml:space="preserve">  E85</t>
  </si>
  <si>
    <t>TEF000:ft_electricity</t>
  </si>
  <si>
    <t>TEF000:ft_hydrogen</t>
  </si>
  <si>
    <t>TEF000:ea_Total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</si>
  <si>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</si>
  <si>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</si>
  <si>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</si>
  <si>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</si>
  <si>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</si>
  <si>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 xml:space="preserve">  Compressed Natural Gas</t>
  </si>
  <si>
    <t>TEF000:ea_LiquidNG</t>
  </si>
  <si>
    <t xml:space="preserve">  Liquefied Natural Gas</t>
  </si>
  <si>
    <t>TEF000:fa_Total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</si>
  <si>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</si>
  <si>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</si>
  <si>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</si>
  <si>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</si>
  <si>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</si>
  <si>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</si>
  <si>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TEF000:ga_Total</t>
  </si>
  <si>
    <t>International Shipping</t>
  </si>
  <si>
    <t>TEF000:ga_Distillate(di</t>
  </si>
  <si>
    <t>TEF000:ga_ResidualOil</t>
  </si>
  <si>
    <t>TEF000:ga_SeeEnGee</t>
  </si>
  <si>
    <t>TEF000:ga_LiquidNG</t>
  </si>
  <si>
    <t>TEF000:ha_Total</t>
  </si>
  <si>
    <t>Air Transportation</t>
  </si>
  <si>
    <t>TEF000:ha_JetFuel</t>
  </si>
  <si>
    <t xml:space="preserve">  Jet Fuel</t>
  </si>
  <si>
    <t>TEF000:ha_AviationGasol</t>
  </si>
  <si>
    <t xml:space="preserve">  Aviation Gasoline</t>
  </si>
  <si>
    <t>TEF000:ia_Total</t>
  </si>
  <si>
    <t>Military Use</t>
  </si>
  <si>
    <t>TEF000:ia_JetFuel</t>
  </si>
  <si>
    <t xml:space="preserve">  Jet Fuel and Aviation Gasoline</t>
  </si>
  <si>
    <t>TEF000:ia_ResidualFuel</t>
  </si>
  <si>
    <t>TEF000:ia_Distillate</t>
  </si>
  <si>
    <t xml:space="preserve">  Distillates and Diesel</t>
  </si>
  <si>
    <t>TEF000:ja_Total</t>
  </si>
  <si>
    <t>Bus Transportation</t>
  </si>
  <si>
    <t>TEF000:bus_transit_tot</t>
  </si>
  <si>
    <t xml:space="preserve">  Transit Bus</t>
  </si>
  <si>
    <t>TEF000:ja_TransitBus(mo</t>
  </si>
  <si>
    <t xml:space="preserve">    Motor Gasoline</t>
  </si>
  <si>
    <t>TEF000:bus_transit_e85</t>
  </si>
  <si>
    <t xml:space="preserve">    E85</t>
  </si>
  <si>
    <t>TEF000:ja_TransitBus(di</t>
  </si>
  <si>
    <t xml:space="preserve">    Distillate Fuel Oil (diesel)</t>
  </si>
  <si>
    <t>TEF000:bus_transit_CNG</t>
  </si>
  <si>
    <t xml:space="preserve">    Compressed/Liquefied Natural Gas</t>
  </si>
  <si>
    <t>TEF000:bus_transit_LPG</t>
  </si>
  <si>
    <t xml:space="preserve">    Propane</t>
  </si>
  <si>
    <t>TEF000:bus_transit_elec</t>
  </si>
  <si>
    <t xml:space="preserve">    Electricity</t>
  </si>
  <si>
    <t>TEF000:bus_transit_hydr</t>
  </si>
  <si>
    <t xml:space="preserve">    Hydrogen</t>
  </si>
  <si>
    <t>TEF000:bus_inter_total</t>
  </si>
  <si>
    <t xml:space="preserve">  Intercity Bus</t>
  </si>
  <si>
    <t>TEF000:bus_inter_motor</t>
  </si>
  <si>
    <t>TEF000:bus_inter_e85</t>
  </si>
  <si>
    <t>TEF000:ja_IntercityBus(</t>
  </si>
  <si>
    <t>TEF000:bus_inter_CNG</t>
  </si>
  <si>
    <t>TEF000:bus_inter_LPG</t>
  </si>
  <si>
    <t>TEF000:bus_inter_elec</t>
  </si>
  <si>
    <t>TEF000:bus_inter_hydrog</t>
  </si>
  <si>
    <t>TEF000:bus_school_total</t>
  </si>
  <si>
    <t xml:space="preserve">  School Bus</t>
  </si>
  <si>
    <t>TEF000:ja_SchoolBus(mot</t>
  </si>
  <si>
    <t>TEF000:bus_school_e85</t>
  </si>
  <si>
    <t>TEF000:ja_SchoolBus(die</t>
  </si>
  <si>
    <t>TEF000:bus_school_CNG</t>
  </si>
  <si>
    <t>TEF000:bus_school_LPG</t>
  </si>
  <si>
    <t>TEF000:bus_school_elec</t>
  </si>
  <si>
    <t>TEF000:bus_school_hydro</t>
  </si>
  <si>
    <t>TEF000:ma_Total</t>
  </si>
  <si>
    <t>Rail Transportation</t>
  </si>
  <si>
    <t>TEF000:ka_IntercityRail</t>
  </si>
  <si>
    <t xml:space="preserve">  Intercity Rail</t>
  </si>
  <si>
    <t>TEF000:ka_InterElect</t>
  </si>
  <si>
    <t>TEF000:la_InterDiesel</t>
  </si>
  <si>
    <t xml:space="preserve">    Diesel</t>
  </si>
  <si>
    <t>TEF000:la_InterCNG</t>
  </si>
  <si>
    <t xml:space="preserve">    Compressed Natural Gas</t>
  </si>
  <si>
    <t>TEF000:la_InterLNG</t>
  </si>
  <si>
    <t xml:space="preserve">    Liquefied Natural Gas</t>
  </si>
  <si>
    <t>TEF000:la_TransitRail</t>
  </si>
  <si>
    <t xml:space="preserve">  Transit Rail</t>
  </si>
  <si>
    <t>TEF000:la_TransitElect</t>
  </si>
  <si>
    <t>TEF000:ma_CommuterRail</t>
  </si>
  <si>
    <t xml:space="preserve">  Commuter Rail</t>
  </si>
  <si>
    <t>TEF000:ma_CommuteElect</t>
  </si>
  <si>
    <t>TEF000:ma_CommuteDiesel</t>
  </si>
  <si>
    <t>TEF000:ma_CommuteCNG</t>
  </si>
  <si>
    <t>TEF000:ma_CommuteLNG</t>
  </si>
  <si>
    <t>TEF000:na_RecreationBoa</t>
  </si>
  <si>
    <t>Recreational Boats</t>
  </si>
  <si>
    <t>TEF000:na_RecreateGas</t>
  </si>
  <si>
    <t xml:space="preserve">  Gasoline</t>
  </si>
  <si>
    <t>TEF000:na_RecreateDies</t>
  </si>
  <si>
    <t>TEF000:na_Lubricants</t>
  </si>
  <si>
    <t>Lubricants</t>
  </si>
  <si>
    <t>TEF000:na_PipelineFuelN</t>
  </si>
  <si>
    <t>Pipeline Fuel Natural Gas</t>
  </si>
  <si>
    <t>TEF000:pa_TotalConsumpt</t>
  </si>
  <si>
    <t>Total Consumption</t>
  </si>
  <si>
    <t xml:space="preserve">   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</si>
  <si>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</si>
  <si>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2/ Commercial trucks from 8,501 to 10,000 pounds.</t>
  </si>
  <si>
    <t xml:space="preserve">   3/ Does not include military distillate.  Does not include commercial buses.</t>
  </si>
  <si>
    <t xml:space="preserve">   4/ Does not include passenger rail.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</si>
  <si>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</si>
  <si>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</si>
  <si>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</si>
  <si>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>Data for 2017 are model results and may differ from official EIA data reports.</t>
  </si>
  <si>
    <t xml:space="preserve">   Sources:  2017 compressed and liquefied natural gas volumes:  U.S. Energy Information Administration (EIA),</t>
  </si>
  <si>
    <t>AEO2019 National Energy Modeling System run ref2019.d111618a.  Other 2017 values derived using:  EIA, Monthly</t>
  </si>
  <si>
    <t>Energy Review, September 2018; EIA, Fuel Oil and Kerosene Sales 2014; EIA, State Energy Data System 2016; Oak Ridge</t>
  </si>
  <si>
    <t>National Laboratory, Transportation Energy Data Book:  Edition 36; Department of Defense, Defense Logistics Agency Energy,</t>
  </si>
  <si>
    <t>Fiscal Year 2015 Fact Book; and EIA, AEO2019 National Energy Modeling System run ref2019.d111618a.  2018 and</t>
  </si>
  <si>
    <t>projections:  EIA, AEO2019 National Energy Modeling System run ref2019.d111618a.</t>
  </si>
  <si>
    <t>CNV000</t>
  </si>
  <si>
    <t>73. Conversion Factors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</si>
  <si>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</si>
  <si>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</si>
  <si>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</si>
  <si>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</si>
  <si>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</si>
  <si>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</si>
  <si>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>CNV000:ea_Biodiesel</t>
  </si>
  <si>
    <t xml:space="preserve">  Biodiesel</t>
  </si>
  <si>
    <t>CNV000:aa_Distillate</t>
  </si>
  <si>
    <t xml:space="preserve">  Distillate Fuel Oil</t>
  </si>
  <si>
    <t>CNV000:aa_Residential</t>
  </si>
  <si>
    <t xml:space="preserve">    Residential</t>
  </si>
  <si>
    <t>CNV000:aa_Commercial</t>
  </si>
  <si>
    <t xml:space="preserve">    Commercial</t>
  </si>
  <si>
    <t>CNV000:aa_Transportatio</t>
  </si>
  <si>
    <t xml:space="preserve">    Transportation</t>
  </si>
  <si>
    <t>CNV000:aa_Industrial</t>
  </si>
  <si>
    <t xml:space="preserve">    Industrial</t>
  </si>
  <si>
    <t>CNV000:aa_ElectricPower</t>
  </si>
  <si>
    <t xml:space="preserve">    Electric 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</si>
  <si>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</si>
  <si>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</si>
  <si>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</si>
  <si>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</si>
  <si>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</si>
  <si>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</si>
  <si>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CNV000:aa_Ethanol</t>
  </si>
  <si>
    <t xml:space="preserve">  Ethanol including denaturant</t>
  </si>
  <si>
    <t>CNV000:aa_E85</t>
  </si>
  <si>
    <t>CNV000:aa_JetFuel-Keros</t>
  </si>
  <si>
    <t xml:space="preserve">  Jet Fuel - Kerosene</t>
  </si>
  <si>
    <t>CNV000:aa_Lubricants</t>
  </si>
  <si>
    <t xml:space="preserve">  Lubricants</t>
  </si>
  <si>
    <t>CNV000:aa_MotorGasoline</t>
  </si>
  <si>
    <t xml:space="preserve">  Motor Gasoline Average</t>
  </si>
  <si>
    <t>CNV000:aa_TradMotorGas</t>
  </si>
  <si>
    <t xml:space="preserve">     Conventional Motor Gasoline</t>
  </si>
  <si>
    <t>CNV000:aa_ReforMotorGas</t>
  </si>
  <si>
    <t xml:space="preserve">     Reformulated Motor Gasoline</t>
  </si>
  <si>
    <t>CNV000:convert_cbob</t>
  </si>
  <si>
    <t xml:space="preserve">     Conventional before Blending</t>
  </si>
  <si>
    <t>CNV000:convert_rbob</t>
  </si>
  <si>
    <t xml:space="preserve">     Reformulated before Blending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</si>
  <si>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</si>
  <si>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</si>
  <si>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</si>
  <si>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</si>
  <si>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</si>
  <si>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</si>
  <si>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</si>
  <si>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</si>
  <si>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</si>
  <si>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</si>
  <si>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</si>
  <si>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</si>
  <si>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</si>
  <si>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</si>
  <si>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CNV000:aa_TotalPetroleu</t>
  </si>
  <si>
    <t xml:space="preserve">  Total Petroleum Consumption</t>
  </si>
  <si>
    <t>CNV000:aa_Imports</t>
  </si>
  <si>
    <t xml:space="preserve">  Petroleum Product Imports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</si>
  <si>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</si>
  <si>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</si>
  <si>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</si>
  <si>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</si>
  <si>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</si>
  <si>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</si>
  <si>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</si>
  <si>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</si>
  <si>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</si>
  <si>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CNV000:aa_NaturalGasPla</t>
  </si>
  <si>
    <t xml:space="preserve">  Natural Gas Plant Liquids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</si>
  <si>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</si>
  <si>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</si>
  <si>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</si>
  <si>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</si>
  <si>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 2/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</si>
  <si>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</si>
  <si>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</si>
  <si>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</si>
  <si>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</si>
  <si>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</si>
  <si>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</si>
  <si>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</si>
  <si>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 xml:space="preserve">  Exports</t>
  </si>
  <si>
    <t>CNV000:ba_CompressedNat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</si>
  <si>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</si>
  <si>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</si>
  <si>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</si>
  <si>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</si>
  <si>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</si>
  <si>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</si>
  <si>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</si>
  <si>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</si>
  <si>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</si>
  <si>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</si>
  <si>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 xml:space="preserve">    Industrial 3/</t>
  </si>
  <si>
    <t>CNV000:ca_Coking</t>
  </si>
  <si>
    <t xml:space="preserve">    Coking</t>
  </si>
  <si>
    <t>CNV000:ca_ElectricPower</t>
  </si>
  <si>
    <t xml:space="preserve">    Electric Power 2/</t>
  </si>
  <si>
    <t>CNV000:ca_Imports</t>
  </si>
  <si>
    <t>CNV000:ca_Exports</t>
  </si>
  <si>
    <t>CNV000:ca_CoaltoLiquids</t>
  </si>
  <si>
    <t xml:space="preserve">  Coal to Liquids</t>
  </si>
  <si>
    <t>CNV000:ca_WasteCoal</t>
  </si>
  <si>
    <t xml:space="preserve">  Waste Coal</t>
  </si>
  <si>
    <t>CNV000:da_Electricity</t>
  </si>
  <si>
    <t>Electricity (Btu per kilowatthour)</t>
  </si>
  <si>
    <t xml:space="preserve">   1/ Includes ethane, natural gasoline, and refinery olefins.</t>
  </si>
  <si>
    <t xml:space="preserve">   2/ Includes all electricity-only and combined heat and power plants that have a regulatory status.</t>
  </si>
  <si>
    <t xml:space="preserve">   3/ Includes combined heat and power plants that have a non-regulatory status, and small on-site generating systems.</t>
  </si>
  <si>
    <t xml:space="preserve">   Note:  Data for 2017 are model results and may differ from official EIA data reports.</t>
  </si>
  <si>
    <t xml:space="preserve">   Sources:  2017 based on:  U.S. Energy Information Administration (EIA), Monthly Energy Review, September 2018.</t>
  </si>
  <si>
    <t>2018:  EIA, Short-Term Energy Outlook, October 2018 and EIA, AEO2019 National Energy Modeling System run ref2019.d111618a.</t>
  </si>
  <si>
    <t>Projections:  EIA, AEO2019 National Energy Modeling System run ref2019.d111618a.</t>
  </si>
  <si>
    <t>EPS Mapped Fuel</t>
  </si>
  <si>
    <t>Cement and Lime Industry Energy Consumption (trillion BTU) from Table 30</t>
  </si>
  <si>
    <t xml:space="preserve"> Propane</t>
  </si>
  <si>
    <t xml:space="preserve"> Steam Coal</t>
  </si>
  <si>
    <t xml:space="preserve"> Metallurgical Coal</t>
  </si>
  <si>
    <t xml:space="preserve">   Coal Subtotal</t>
  </si>
  <si>
    <t xml:space="preserve"> Renewables</t>
  </si>
  <si>
    <t>Refining Industry Energy Consumption (trillion BTU) from Table 25</t>
  </si>
  <si>
    <t>Iron and Steel Industry Energy Use (trillion BTU) from Table 31</t>
  </si>
  <si>
    <t xml:space="preserve"> Net Coke Imports</t>
  </si>
  <si>
    <t>Chemicals Industry Energy Use for Heat and Power (trillion BTU) from Table 28</t>
  </si>
  <si>
    <t>Heat and Power</t>
  </si>
  <si>
    <t xml:space="preserve">    Renewables</t>
  </si>
  <si>
    <t xml:space="preserve">      Total Heat and Power</t>
  </si>
  <si>
    <t>Feedstock</t>
  </si>
  <si>
    <t xml:space="preserve">    Liquefied Petroleum Gases and Other 3/</t>
  </si>
  <si>
    <t xml:space="preserve">    Petrochemical Feedstocks</t>
  </si>
  <si>
    <t xml:space="preserve">      Total Feedstocks</t>
  </si>
  <si>
    <t>Mining Energy Use (trillion BTU) from Table 35</t>
  </si>
  <si>
    <t xml:space="preserve">      Residual Fuel Oil</t>
  </si>
  <si>
    <t xml:space="preserve">      Distillate Fuel Oil</t>
  </si>
  <si>
    <t xml:space="preserve">      Motor Gasoline</t>
  </si>
  <si>
    <t xml:space="preserve">      Other Petroleum 1/</t>
  </si>
  <si>
    <t xml:space="preserve">         Petroleum and Other Liquids Subtotal</t>
  </si>
  <si>
    <t xml:space="preserve">      Natural Gas</t>
  </si>
  <si>
    <t xml:space="preserve">      Lease and Plant Fuel 2/</t>
  </si>
  <si>
    <t xml:space="preserve">      Steam Coal</t>
  </si>
  <si>
    <t xml:space="preserve">      Renewables</t>
  </si>
  <si>
    <t xml:space="preserve">      Purchased Electricity excluding Oil Shale</t>
  </si>
  <si>
    <t xml:space="preserve">      Purchased Electricity for Oil Shale</t>
  </si>
  <si>
    <t xml:space="preserve">         Total</t>
  </si>
  <si>
    <t>Wastewater Energy Use (trillion BTU), Sanders and Webber</t>
  </si>
  <si>
    <t>U.S. Population</t>
  </si>
  <si>
    <t>U.S. Population (2010)</t>
  </si>
  <si>
    <t>&lt;- USA</t>
  </si>
  <si>
    <t>2010 Primary Energy (assumed to be elec.)</t>
  </si>
  <si>
    <t>Primary Energy Use (assumed to be elec.)</t>
  </si>
  <si>
    <t>Agriculture Energy Use (trillion BTU) from Table 35</t>
  </si>
  <si>
    <t xml:space="preserve">      Propane</t>
  </si>
  <si>
    <t xml:space="preserve">      Purchased Electricity</t>
  </si>
  <si>
    <t xml:space="preserve"> Industrial Consumption Excluding Refining from Table 6</t>
  </si>
  <si>
    <t xml:space="preserve">     Petroleum and Other Liquids Subtotal</t>
  </si>
  <si>
    <t xml:space="preserve">   Natural Gas Heat and Power</t>
  </si>
  <si>
    <t xml:space="preserve">   Natural Gas Feedstocks</t>
  </si>
  <si>
    <t xml:space="preserve">   Lease and Plant Fuel 4/</t>
  </si>
  <si>
    <t xml:space="preserve">   Natural Gas Liquefaction for Export 5/</t>
  </si>
  <si>
    <t xml:space="preserve">     Natural Gas Subtotal</t>
  </si>
  <si>
    <t xml:space="preserve">   Metallurgical Coal and Coke 6/</t>
  </si>
  <si>
    <t xml:space="preserve">   Other Industrial Coal</t>
  </si>
  <si>
    <t xml:space="preserve">     Coal Subtotal</t>
  </si>
  <si>
    <t xml:space="preserve">   Renewables 7/</t>
  </si>
  <si>
    <t xml:space="preserve">   Purchased Electricity</t>
  </si>
  <si>
    <t xml:space="preserve">     Delivered Energy</t>
  </si>
  <si>
    <t xml:space="preserve">   Electricity Related Losses</t>
  </si>
  <si>
    <t xml:space="preserve">     Total</t>
  </si>
  <si>
    <t>Industry Total Energy Use (Quadrillion BTU) adjusted for Refineries, Pipelines, and Military</t>
  </si>
  <si>
    <t>Total Less Metallurgical Coal and renewables</t>
  </si>
  <si>
    <t>Calculated Total</t>
  </si>
  <si>
    <t>Difference</t>
  </si>
  <si>
    <t>Biomass</t>
  </si>
  <si>
    <t>Calcualted Total</t>
  </si>
  <si>
    <t>Petroleum</t>
  </si>
  <si>
    <t>HFO</t>
  </si>
  <si>
    <t>LPG</t>
  </si>
  <si>
    <t>California Pathways data</t>
  </si>
  <si>
    <t>Waste Management</t>
  </si>
  <si>
    <t>Cement (additional notes below)</t>
  </si>
  <si>
    <t>Main source: Refining Estimates of Water-related Energy Use in California</t>
  </si>
  <si>
    <t xml:space="preserve">California Energy Commission </t>
  </si>
  <si>
    <t>(no longer downloadable)</t>
  </si>
  <si>
    <t>Heat</t>
  </si>
  <si>
    <t>This variable is intended to capture purchased heat from district heat facilities (defined as off-site, dedicated heat only facilities).</t>
  </si>
  <si>
    <t xml:space="preserve">the potential for solar thermal generation of steam to substitute for some of the natural gas currently combusted to facilitate oil extraction. </t>
  </si>
  <si>
    <t>EPS label</t>
  </si>
  <si>
    <t>heavy-or-residual-oil</t>
  </si>
  <si>
    <t>Include petroleum gasoline and diesel</t>
  </si>
  <si>
    <t>LPG-propane-or-butane</t>
  </si>
  <si>
    <t>NGL in EIA state industry data</t>
  </si>
  <si>
    <t>Proportion Used for Energy (dimensionless)</t>
  </si>
  <si>
    <t>heavy or residual fuel oil</t>
  </si>
  <si>
    <t>LPG propane or butane</t>
  </si>
  <si>
    <t>cement and other carbonates</t>
  </si>
  <si>
    <t>Main sources</t>
  </si>
  <si>
    <t>US Department of Energy - EIA</t>
  </si>
  <si>
    <t>Table CT6. Industrial Sector Energy Consumption Estimates, 1960-2018, California</t>
  </si>
  <si>
    <t>This page is as received after automatic processing</t>
  </si>
  <si>
    <t>California State Profile</t>
  </si>
  <si>
    <t>https://www.eia.gov/state/seds/data.php?incfile=/state/seds/sep_use/ind/use_ind_CA.html&amp;sid=CA</t>
  </si>
  <si>
    <t>Other, less central references embedded in worksheets</t>
  </si>
  <si>
    <t>Heavy-or-residual-oil</t>
  </si>
  <si>
    <t xml:space="preserve">EIA's state energy profile, industry sector data show this fuel as approximately zero in California. </t>
  </si>
  <si>
    <t xml:space="preserve">"Solar steam" for enhanced oil extraction </t>
  </si>
  <si>
    <t>Use downscaled data and EIA data to update for non-combustion fuel use and LPG.</t>
  </si>
  <si>
    <t>At present, we are unaware of any such arrangements existing or planned.  Consistent with this, BAU level set to zero.</t>
  </si>
  <si>
    <t>adjustment factors*</t>
  </si>
  <si>
    <t>**natural gas and petroleum systems</t>
  </si>
  <si>
    <t>**applied at Pathways page, because only applies to Refining component, not the oil and gas extraction part of natural gas demand in NGPS.</t>
  </si>
  <si>
    <t>*applied directly to energy input for the subsector (see blue tab) in most cases</t>
  </si>
  <si>
    <t>Pathways data only covers use of fuels for energy.</t>
  </si>
  <si>
    <t>This page adjusts fuel inputs to account for non-fuel uses.</t>
  </si>
  <si>
    <t>BPoIFUfE</t>
  </si>
  <si>
    <t>Use data from BPoIFufe (BAU Proportion of Industrial Fuel Used for Energy) as the basis for adjustment.</t>
  </si>
  <si>
    <t>This would further suggest, no coal inputs for non-energy purposes.</t>
  </si>
  <si>
    <t>However, EIA Calif. Table CT6, shown next tab, does indicate such fuels are used.</t>
  </si>
  <si>
    <t>1. Take crude oil directly as provided. (No crude oil use in Pathways data)</t>
  </si>
  <si>
    <t xml:space="preserve">2. Iron and steel. California's one plant principally reprocesses existing metal.  This would suggest no raw material inputs are required. </t>
  </si>
  <si>
    <t>3. No LPG, propane, butane, or related fuels evident in Pathways data.</t>
  </si>
  <si>
    <t xml:space="preserve">Approach taken is to use the retain the suggested data inputs eminanting from initial machine processing. </t>
  </si>
  <si>
    <t>Adjustments for non-energy fuel use, see the "non-energy fuel inputs" tab</t>
  </si>
  <si>
    <t>Overarching structure of the worksheet is as follows</t>
  </si>
  <si>
    <t xml:space="preserve">Machine update - the "About state downscaling" tab and tabs to the right of it are retained from original machine-produced model update. </t>
  </si>
  <si>
    <t>blue tabs to be csv files (these are at the end, as usual).</t>
  </si>
  <si>
    <t>Labeling summary</t>
  </si>
  <si>
    <t>Meaning</t>
  </si>
  <si>
    <t>solar steam</t>
  </si>
  <si>
    <t>refinery gas</t>
  </si>
  <si>
    <t>includes gasoline and diesel, included bio-component</t>
  </si>
  <si>
    <t>Crude oil and LPG-butane-propose fuel types are specified using EIA data and RMI's downscaling method.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</si>
</sst>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43" formatCode="_(* #,##0.00_);_(* \(#,##0.00\);_(* &quot;-&quot;??_);_(@_)"/>
    <numFmt numFmtId="164" formatCode="_(* #,##0_);_(* \(#,##0\);_(* &quot;-&quot;??_);_(@_)"/>
    <numFmt numFmtId="165" formatCode="###0;###0"/>
    <numFmt numFmtId="166" formatCode="###0.00;###0.00"/>
    <numFmt numFmtId="167" formatCode="0.0%"/>
    <numFmt numFmtId="168" formatCode="#,##0.0"/>
    <numFmt numFmtId="169" formatCode="#,##0.000"/>
    <numFmt numFmtId="170" formatCode="0.0"/>
    <numFmt numFmtId="171" formatCode="#,##0.00000"/>
    <numFmt numFmtId="172" formatCode="#,##0.000000"/>
    <numFmt numFmtId="173" formatCode="#,##0.0000"/>
    <numFmt numFmtId="174" formatCode="0.000E+00"/>
  </numFmts>
  <fonts count="4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Helv"/>
    </font>
    <font>
      <sz val="10"/>
      <color rgb="FF000000"/>
      <name val="Times New Roman"/>
      <family val="1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2"/>
      <color rgb="FF333333"/>
      <name val="Arial"/>
      <family val="2"/>
    </font>
    <font>
      <b/>
      <sz val="11"/>
      <name val="Arial"/>
      <family val="2"/>
    </font>
    <font>
      <i/>
      <sz val="9"/>
      <name val="Arial"/>
      <family val="2"/>
    </font>
    <font>
      <b/>
      <sz val="11"/>
      <color rgb="FF800000"/>
      <name val="Arial"/>
      <family val="2"/>
    </font>
    <font>
      <sz val="11"/>
      <name val="Arial"/>
      <family val="2"/>
    </font>
    <font>
      <b/>
      <i/>
      <sz val="11"/>
      <color rgb="FF800000"/>
      <name val="Arial"/>
      <family val="2"/>
    </font>
    <font>
      <b/>
      <sz val="10"/>
      <name val="Arial"/>
      <family val="2"/>
    </font>
    <font>
      <b/>
      <sz val="9"/>
      <color rgb="FF000000"/>
      <name val="Arial"/>
      <family val="2"/>
    </font>
    <font>
      <b/>
      <i/>
      <sz val="9"/>
      <name val="Arial"/>
      <family val="2"/>
    </font>
    <font>
      <b/>
      <i/>
      <sz val="9"/>
      <color rgb="FF000000"/>
      <name val="Arial"/>
      <family val="2"/>
    </font>
    <font>
      <sz val="8"/>
      <name val="Arial"/>
      <family val="2"/>
    </font>
    <font>
      <sz val="8"/>
      <color rgb="FF000000"/>
      <name val="Arial"/>
      <family val="2"/>
    </font>
    <font>
      <b/>
      <i/>
      <sz val="10"/>
      <color rgb="FF800000"/>
      <name val="Arial"/>
      <family val="2"/>
    </font>
    <font>
      <vertAlign val="subscript"/>
      <sz val="8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</font>
    <font>
      <u/>
      <sz val="11"/>
      <color theme="4"/>
      <name val="Calibri"/>
      <family val="2"/>
    </font>
    <font>
      <b/>
      <sz val="11"/>
      <name val="Calibri"/>
      <family val="2"/>
    </font>
    <font>
      <u/>
      <sz val="11"/>
      <color rgb="FF0000FF"/>
      <name val="Calibri"/>
      <family val="2"/>
    </font>
    <font>
      <b/>
      <sz val="11"/>
      <color theme="1"/>
      <name val="Arial"/>
      <family val="2"/>
    </font>
    <font>
      <b/>
      <sz val="9"/>
      <color rgb="FF000000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u/>
      <sz val="11"/>
      <color rgb="FF000000"/>
      <name val="Calibri"/>
      <family val="2"/>
    </font>
    <font>
      <u/>
      <sz val="11"/>
      <color rgb="FF0000FF"/>
      <name val="Arial"/>
      <family val="2"/>
    </font>
    <font>
      <b/>
      <sz val="12"/>
      <color rgb="FF0066CC"/>
      <name val="Calibri"/>
      <family val="2"/>
    </font>
    <font>
      <sz val="9"/>
      <color rgb="FF000000"/>
      <name val="Calibri"/>
      <family val="2"/>
    </font>
    <font>
      <sz val="9"/>
      <color theme="1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9"/>
      <color theme="1"/>
      <name val="Calibri"/>
      <family val="2"/>
    </font>
    <font>
      <sz val="10"/>
      <color rgb="FF333333"/>
      <name val="Times New Roman"/>
      <family val="1"/>
    </font>
    <font>
      <u/>
      <sz val="11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7F3FB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BFBFBF"/>
        <bgColor rgb="FFBFBFBF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theme="0" tint="-4.9989318521683403E-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rgb="FF800000"/>
      </top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</borders>
  <cellStyleXfs count="22">
    <xf numFmtId="0" fontId="0" fillId="0" borderId="0"/>
    <xf numFmtId="0" fontId="2" fillId="0" borderId="1" applyNumberFormat="0" applyProtection="0">
      <alignment wrapText="1"/>
    </xf>
    <xf numFmtId="0" fontId="3" fillId="0" borderId="2" applyNumberFormat="0" applyFont="0" applyProtection="0">
      <alignment wrapText="1"/>
    </xf>
    <xf numFmtId="0" fontId="2" fillId="0" borderId="7" applyNumberFormat="0" applyProtection="0">
      <alignment horizontal="left" wrapText="1"/>
    </xf>
    <xf numFmtId="0" fontId="2" fillId="0" borderId="6" applyNumberFormat="0" applyFill="0" applyProtection="0">
      <alignment wrapText="1"/>
    </xf>
    <xf numFmtId="0" fontId="2" fillId="0" borderId="4" applyNumberFormat="0" applyProtection="0">
      <alignment wrapText="1"/>
    </xf>
    <xf numFmtId="0" fontId="3" fillId="0" borderId="3" applyNumberFormat="0" applyProtection="0">
      <alignment vertical="top" wrapText="1"/>
    </xf>
    <xf numFmtId="0" fontId="3" fillId="0" borderId="5" applyNumberFormat="0" applyFont="0" applyFill="0" applyProtection="0">
      <alignment wrapText="1"/>
    </xf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3" fillId="0" borderId="0" applyNumberFormat="0" applyProtection="0">
      <alignment vertical="top" wrapText="1"/>
    </xf>
    <xf numFmtId="0" fontId="6" fillId="0" borderId="0" applyNumberFormat="0" applyProtection="0">
      <alignment horizontal="left"/>
    </xf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0" fillId="0" borderId="0"/>
    <xf numFmtId="0" fontId="27" fillId="0" borderId="0"/>
  </cellStyleXfs>
  <cellXfs count="138">
    <xf numFmtId="0" fontId="0" fillId="0" borderId="0" xfId="0"/>
    <xf numFmtId="0" fontId="1" fillId="0" borderId="0" xfId="0" applyFont="1"/>
    <xf numFmtId="0" fontId="1" fillId="2" borderId="0" xfId="0" applyFont="1" applyFill="1"/>
    <xf numFmtId="0" fontId="7" fillId="0" borderId="0" xfId="9" applyFont="1" applyAlignment="1" applyProtection="1"/>
    <xf numFmtId="0" fontId="0" fillId="0" borderId="0" xfId="0"/>
    <xf numFmtId="0" fontId="4" fillId="0" borderId="0" xfId="9" applyAlignment="1" applyProtection="1"/>
    <xf numFmtId="0" fontId="0" fillId="3" borderId="0" xfId="0" applyFill="1"/>
    <xf numFmtId="11" fontId="0" fillId="0" borderId="0" xfId="0" applyNumberFormat="1"/>
    <xf numFmtId="0" fontId="0" fillId="4" borderId="0" xfId="0" applyFill="1"/>
    <xf numFmtId="0" fontId="0" fillId="5" borderId="0" xfId="0" applyFill="1"/>
    <xf numFmtId="0" fontId="0" fillId="6" borderId="0" xfId="0" applyFill="1"/>
    <xf numFmtId="164" fontId="0" fillId="0" borderId="8" xfId="18" applyNumberFormat="1" applyFont="1" applyBorder="1"/>
    <xf numFmtId="43" fontId="0" fillId="0" borderId="0" xfId="0" applyNumberFormat="1"/>
    <xf numFmtId="0" fontId="0" fillId="0" borderId="0" xfId="0" applyFill="1"/>
    <xf numFmtId="9" fontId="0" fillId="0" borderId="0" xfId="0" applyNumberFormat="1"/>
    <xf numFmtId="0" fontId="11" fillId="0" borderId="0" xfId="0" applyFont="1" applyFill="1" applyBorder="1"/>
    <xf numFmtId="0" fontId="11" fillId="0" borderId="0" xfId="0" applyFont="1" applyFill="1" applyBorder="1" applyAlignment="1">
      <alignment wrapText="1"/>
    </xf>
    <xf numFmtId="9" fontId="11" fillId="0" borderId="0" xfId="19" applyFont="1" applyFill="1" applyBorder="1"/>
    <xf numFmtId="9" fontId="11" fillId="0" borderId="0" xfId="0" applyNumberFormat="1" applyFont="1" applyFill="1" applyBorder="1"/>
    <xf numFmtId="0" fontId="12" fillId="0" borderId="0" xfId="0" applyFont="1"/>
    <xf numFmtId="0" fontId="0" fillId="0" borderId="0" xfId="0" applyAlignment="1"/>
    <xf numFmtId="0" fontId="11" fillId="7" borderId="0" xfId="0" applyFont="1" applyFill="1" applyBorder="1"/>
    <xf numFmtId="0" fontId="10" fillId="5" borderId="0" xfId="20" applyFill="1" applyBorder="1" applyAlignment="1">
      <alignment horizontal="left" vertical="top"/>
    </xf>
    <xf numFmtId="0" fontId="14" fillId="5" borderId="0" xfId="20" applyFont="1" applyFill="1" applyBorder="1" applyAlignment="1">
      <alignment vertical="top"/>
    </xf>
    <xf numFmtId="0" fontId="14" fillId="0" borderId="0" xfId="20" applyFont="1" applyFill="1" applyBorder="1" applyAlignment="1">
      <alignment vertical="top"/>
    </xf>
    <xf numFmtId="0" fontId="10" fillId="0" borderId="0" xfId="20" applyFill="1" applyBorder="1" applyAlignment="1">
      <alignment horizontal="left" vertical="top"/>
    </xf>
    <xf numFmtId="0" fontId="15" fillId="5" borderId="0" xfId="20" applyFont="1" applyFill="1" applyBorder="1" applyAlignment="1">
      <alignment vertical="top"/>
    </xf>
    <xf numFmtId="0" fontId="15" fillId="0" borderId="0" xfId="20" applyFont="1" applyFill="1" applyBorder="1" applyAlignment="1">
      <alignment vertical="top"/>
    </xf>
    <xf numFmtId="0" fontId="16" fillId="0" borderId="0" xfId="20" applyFont="1" applyFill="1" applyBorder="1" applyAlignment="1">
      <alignment vertical="top"/>
    </xf>
    <xf numFmtId="0" fontId="17" fillId="0" borderId="0" xfId="20" applyFont="1" applyFill="1" applyBorder="1" applyAlignment="1">
      <alignment vertical="top"/>
    </xf>
    <xf numFmtId="165" fontId="18" fillId="0" borderId="0" xfId="20" applyNumberFormat="1" applyFont="1" applyFill="1" applyBorder="1" applyAlignment="1">
      <alignment horizontal="right" vertical="top"/>
    </xf>
    <xf numFmtId="0" fontId="19" fillId="8" borderId="0" xfId="20" applyFont="1" applyFill="1" applyBorder="1" applyAlignment="1">
      <alignment horizontal="left" vertical="top" wrapText="1"/>
    </xf>
    <xf numFmtId="166" fontId="20" fillId="8" borderId="0" xfId="20" applyNumberFormat="1" applyFont="1" applyFill="1" applyBorder="1" applyAlignment="1">
      <alignment horizontal="right" vertical="center" wrapText="1"/>
    </xf>
    <xf numFmtId="0" fontId="21" fillId="0" borderId="0" xfId="20" applyFont="1" applyFill="1" applyBorder="1" applyAlignment="1">
      <alignment horizontal="left" vertical="top" wrapText="1"/>
    </xf>
    <xf numFmtId="166" fontId="22" fillId="0" borderId="0" xfId="20" applyNumberFormat="1" applyFont="1" applyFill="1" applyBorder="1" applyAlignment="1">
      <alignment horizontal="right" vertical="center" wrapText="1"/>
    </xf>
    <xf numFmtId="0" fontId="23" fillId="0" borderId="0" xfId="20" applyFont="1" applyFill="1" applyBorder="1" applyAlignment="1">
      <alignment horizontal="left" vertical="top" wrapText="1"/>
    </xf>
    <xf numFmtId="166" fontId="24" fillId="0" borderId="0" xfId="20" applyNumberFormat="1" applyFont="1" applyFill="1" applyBorder="1" applyAlignment="1">
      <alignment horizontal="right" vertical="center" wrapText="1"/>
    </xf>
    <xf numFmtId="0" fontId="25" fillId="0" borderId="9" xfId="20" applyFont="1" applyFill="1" applyBorder="1" applyAlignment="1">
      <alignment vertical="top" wrapText="1"/>
    </xf>
    <xf numFmtId="166" fontId="25" fillId="0" borderId="9" xfId="20" applyNumberFormat="1" applyFont="1" applyFill="1" applyBorder="1" applyAlignment="1">
      <alignment horizontal="right" vertical="center" wrapText="1"/>
    </xf>
    <xf numFmtId="0" fontId="23" fillId="0" borderId="0" xfId="20" applyFont="1" applyFill="1" applyBorder="1" applyAlignment="1">
      <alignment horizontal="left" vertical="top"/>
    </xf>
    <xf numFmtId="11" fontId="0" fillId="5" borderId="0" xfId="0" applyNumberFormat="1" applyFill="1"/>
    <xf numFmtId="0" fontId="1" fillId="9" borderId="0" xfId="0" applyFont="1" applyFill="1"/>
    <xf numFmtId="0" fontId="0" fillId="9" borderId="0" xfId="0" applyFill="1"/>
    <xf numFmtId="0" fontId="1" fillId="5" borderId="0" xfId="0" applyFont="1" applyFill="1"/>
    <xf numFmtId="0" fontId="28" fillId="0" borderId="0" xfId="21" applyFont="1"/>
    <xf numFmtId="0" fontId="27" fillId="0" borderId="0" xfId="21"/>
    <xf numFmtId="0" fontId="11" fillId="10" borderId="0" xfId="21" applyFont="1" applyFill="1"/>
    <xf numFmtId="0" fontId="11" fillId="0" borderId="0" xfId="21" applyFont="1"/>
    <xf numFmtId="0" fontId="11" fillId="11" borderId="0" xfId="21" applyFont="1" applyFill="1"/>
    <xf numFmtId="11" fontId="11" fillId="11" borderId="0" xfId="21" applyNumberFormat="1" applyFont="1" applyFill="1"/>
    <xf numFmtId="0" fontId="0" fillId="0" borderId="0" xfId="0" applyAlignment="1">
      <alignment horizontal="left"/>
    </xf>
    <xf numFmtId="0" fontId="28" fillId="12" borderId="0" xfId="21" applyFont="1" applyFill="1"/>
    <xf numFmtId="0" fontId="11" fillId="0" borderId="0" xfId="21" applyFont="1" applyAlignment="1">
      <alignment horizontal="left"/>
    </xf>
    <xf numFmtId="0" fontId="29" fillId="0" borderId="0" xfId="21" applyFont="1"/>
    <xf numFmtId="0" fontId="11" fillId="0" borderId="0" xfId="21" applyFont="1" applyAlignment="1">
      <alignment wrapText="1"/>
    </xf>
    <xf numFmtId="0" fontId="30" fillId="13" borderId="0" xfId="21" applyFont="1" applyFill="1"/>
    <xf numFmtId="0" fontId="31" fillId="0" borderId="0" xfId="21" applyFont="1" applyAlignment="1">
      <alignment horizontal="left"/>
    </xf>
    <xf numFmtId="0" fontId="28" fillId="14" borderId="0" xfId="21" applyFont="1" applyFill="1"/>
    <xf numFmtId="0" fontId="11" fillId="0" borderId="0" xfId="21" applyFont="1" applyAlignment="1">
      <alignment horizontal="right"/>
    </xf>
    <xf numFmtId="0" fontId="31" fillId="0" borderId="0" xfId="21" applyFont="1"/>
    <xf numFmtId="0" fontId="32" fillId="15" borderId="0" xfId="21" applyFont="1" applyFill="1"/>
    <xf numFmtId="0" fontId="27" fillId="15" borderId="0" xfId="21" applyFill="1"/>
    <xf numFmtId="0" fontId="32" fillId="0" borderId="0" xfId="21" applyFont="1"/>
    <xf numFmtId="0" fontId="11" fillId="0" borderId="10" xfId="21" applyFont="1" applyBorder="1" applyAlignment="1">
      <alignment wrapText="1"/>
    </xf>
    <xf numFmtId="0" fontId="27" fillId="0" borderId="10" xfId="21" applyBorder="1"/>
    <xf numFmtId="0" fontId="11" fillId="0" borderId="10" xfId="21" applyFont="1" applyBorder="1"/>
    <xf numFmtId="0" fontId="33" fillId="0" borderId="11" xfId="21" applyFont="1" applyBorder="1" applyAlignment="1">
      <alignment wrapText="1"/>
    </xf>
    <xf numFmtId="0" fontId="14" fillId="0" borderId="0" xfId="21" applyFont="1"/>
    <xf numFmtId="0" fontId="34" fillId="0" borderId="0" xfId="21" applyFont="1"/>
    <xf numFmtId="0" fontId="35" fillId="0" borderId="0" xfId="21" applyFont="1"/>
    <xf numFmtId="0" fontId="36" fillId="0" borderId="0" xfId="21" applyFont="1"/>
    <xf numFmtId="0" fontId="37" fillId="0" borderId="0" xfId="21" applyFont="1"/>
    <xf numFmtId="0" fontId="38" fillId="0" borderId="0" xfId="21" applyFont="1" applyAlignment="1">
      <alignment horizontal="left"/>
    </xf>
    <xf numFmtId="0" fontId="39" fillId="0" borderId="0" xfId="21" applyFont="1"/>
    <xf numFmtId="0" fontId="33" fillId="0" borderId="12" xfId="21" applyFont="1" applyBorder="1" applyAlignment="1">
      <alignment wrapText="1"/>
    </xf>
    <xf numFmtId="3" fontId="33" fillId="0" borderId="11" xfId="21" applyNumberFormat="1" applyFont="1" applyBorder="1" applyAlignment="1">
      <alignment horizontal="right" wrapText="1"/>
    </xf>
    <xf numFmtId="167" fontId="33" fillId="0" borderId="11" xfId="21" applyNumberFormat="1" applyFont="1" applyBorder="1" applyAlignment="1">
      <alignment horizontal="right" wrapText="1"/>
    </xf>
    <xf numFmtId="168" fontId="33" fillId="0" borderId="11" xfId="21" applyNumberFormat="1" applyFont="1" applyBorder="1" applyAlignment="1">
      <alignment horizontal="right" wrapText="1"/>
    </xf>
    <xf numFmtId="0" fontId="11" fillId="16" borderId="10" xfId="21" applyFont="1" applyFill="1" applyBorder="1" applyAlignment="1">
      <alignment wrapText="1"/>
    </xf>
    <xf numFmtId="168" fontId="11" fillId="0" borderId="10" xfId="21" applyNumberFormat="1" applyFont="1" applyBorder="1" applyAlignment="1">
      <alignment horizontal="right" wrapText="1"/>
    </xf>
    <xf numFmtId="167" fontId="11" fillId="0" borderId="10" xfId="21" applyNumberFormat="1" applyFont="1" applyBorder="1" applyAlignment="1">
      <alignment horizontal="right" wrapText="1"/>
    </xf>
    <xf numFmtId="4" fontId="11" fillId="0" borderId="10" xfId="21" applyNumberFormat="1" applyFont="1" applyBorder="1" applyAlignment="1">
      <alignment horizontal="right" wrapText="1"/>
    </xf>
    <xf numFmtId="4" fontId="33" fillId="0" borderId="11" xfId="21" applyNumberFormat="1" applyFont="1" applyBorder="1" applyAlignment="1">
      <alignment horizontal="right" wrapText="1"/>
    </xf>
    <xf numFmtId="0" fontId="11" fillId="17" borderId="13" xfId="21" applyFont="1" applyFill="1" applyBorder="1"/>
    <xf numFmtId="0" fontId="28" fillId="17" borderId="14" xfId="21" applyFont="1" applyFill="1" applyBorder="1"/>
    <xf numFmtId="0" fontId="11" fillId="17" borderId="14" xfId="21" applyFont="1" applyFill="1" applyBorder="1"/>
    <xf numFmtId="0" fontId="11" fillId="11" borderId="15" xfId="21" applyFont="1" applyFill="1" applyBorder="1"/>
    <xf numFmtId="0" fontId="40" fillId="11" borderId="0" xfId="21" applyFont="1" applyFill="1"/>
    <xf numFmtId="0" fontId="33" fillId="11" borderId="12" xfId="21" applyFont="1" applyFill="1" applyBorder="1" applyAlignment="1">
      <alignment wrapText="1"/>
    </xf>
    <xf numFmtId="0" fontId="11" fillId="11" borderId="0" xfId="21" applyFont="1" applyFill="1" applyAlignment="1">
      <alignment wrapText="1"/>
    </xf>
    <xf numFmtId="0" fontId="11" fillId="11" borderId="16" xfId="21" applyFont="1" applyFill="1" applyBorder="1"/>
    <xf numFmtId="0" fontId="11" fillId="11" borderId="17" xfId="21" applyFont="1" applyFill="1" applyBorder="1"/>
    <xf numFmtId="0" fontId="28" fillId="17" borderId="13" xfId="21" applyFont="1" applyFill="1" applyBorder="1"/>
    <xf numFmtId="0" fontId="28" fillId="11" borderId="15" xfId="21" applyFont="1" applyFill="1" applyBorder="1"/>
    <xf numFmtId="0" fontId="28" fillId="11" borderId="0" xfId="21" applyFont="1" applyFill="1"/>
    <xf numFmtId="0" fontId="41" fillId="0" borderId="0" xfId="21" applyFont="1"/>
    <xf numFmtId="0" fontId="42" fillId="0" borderId="0" xfId="21" applyFont="1"/>
    <xf numFmtId="3" fontId="11" fillId="0" borderId="10" xfId="21" applyNumberFormat="1" applyFont="1" applyBorder="1" applyAlignment="1">
      <alignment horizontal="right" wrapText="1"/>
    </xf>
    <xf numFmtId="0" fontId="40" fillId="0" borderId="0" xfId="21" applyFont="1"/>
    <xf numFmtId="0" fontId="39" fillId="0" borderId="0" xfId="21" applyFont="1" applyAlignment="1">
      <alignment horizontal="left"/>
    </xf>
    <xf numFmtId="169" fontId="11" fillId="0" borderId="10" xfId="21" applyNumberFormat="1" applyFont="1" applyBorder="1" applyAlignment="1">
      <alignment horizontal="right" wrapText="1"/>
    </xf>
    <xf numFmtId="0" fontId="42" fillId="15" borderId="0" xfId="21" applyFont="1" applyFill="1"/>
    <xf numFmtId="0" fontId="11" fillId="15" borderId="10" xfId="21" applyFont="1" applyFill="1" applyBorder="1" applyAlignment="1">
      <alignment wrapText="1"/>
    </xf>
    <xf numFmtId="169" fontId="11" fillId="15" borderId="10" xfId="21" applyNumberFormat="1" applyFont="1" applyFill="1" applyBorder="1" applyAlignment="1">
      <alignment horizontal="right" wrapText="1"/>
    </xf>
    <xf numFmtId="167" fontId="11" fillId="15" borderId="10" xfId="21" applyNumberFormat="1" applyFont="1" applyFill="1" applyBorder="1" applyAlignment="1">
      <alignment horizontal="right" wrapText="1"/>
    </xf>
    <xf numFmtId="0" fontId="39" fillId="0" borderId="11" xfId="21" applyFont="1" applyBorder="1" applyAlignment="1">
      <alignment wrapText="1"/>
    </xf>
    <xf numFmtId="0" fontId="11" fillId="12" borderId="0" xfId="21" applyFont="1" applyFill="1"/>
    <xf numFmtId="0" fontId="33" fillId="0" borderId="0" xfId="21" applyFont="1" applyAlignment="1">
      <alignment wrapText="1"/>
    </xf>
    <xf numFmtId="168" fontId="43" fillId="0" borderId="11" xfId="21" applyNumberFormat="1" applyFont="1" applyBorder="1" applyAlignment="1">
      <alignment horizontal="right" wrapText="1"/>
    </xf>
    <xf numFmtId="0" fontId="11" fillId="16" borderId="0" xfId="21" applyFont="1" applyFill="1" applyAlignment="1">
      <alignment wrapText="1"/>
    </xf>
    <xf numFmtId="168" fontId="11" fillId="16" borderId="10" xfId="21" applyNumberFormat="1" applyFont="1" applyFill="1" applyBorder="1" applyAlignment="1">
      <alignment horizontal="right" wrapText="1"/>
    </xf>
    <xf numFmtId="167" fontId="11" fillId="16" borderId="10" xfId="21" applyNumberFormat="1" applyFont="1" applyFill="1" applyBorder="1" applyAlignment="1">
      <alignment horizontal="right" wrapText="1"/>
    </xf>
    <xf numFmtId="0" fontId="33" fillId="16" borderId="11" xfId="21" applyFont="1" applyFill="1" applyBorder="1" applyAlignment="1">
      <alignment wrapText="1"/>
    </xf>
    <xf numFmtId="0" fontId="33" fillId="16" borderId="0" xfId="21" applyFont="1" applyFill="1" applyAlignment="1">
      <alignment wrapText="1"/>
    </xf>
    <xf numFmtId="168" fontId="43" fillId="16" borderId="11" xfId="21" applyNumberFormat="1" applyFont="1" applyFill="1" applyBorder="1" applyAlignment="1">
      <alignment horizontal="right" wrapText="1"/>
    </xf>
    <xf numFmtId="167" fontId="43" fillId="16" borderId="11" xfId="21" applyNumberFormat="1" applyFont="1" applyFill="1" applyBorder="1" applyAlignment="1">
      <alignment horizontal="right" wrapText="1"/>
    </xf>
    <xf numFmtId="0" fontId="28" fillId="0" borderId="0" xfId="21" applyFont="1" applyAlignment="1">
      <alignment wrapText="1"/>
    </xf>
    <xf numFmtId="167" fontId="43" fillId="0" borderId="11" xfId="21" applyNumberFormat="1" applyFont="1" applyBorder="1" applyAlignment="1">
      <alignment horizontal="right" wrapText="1"/>
    </xf>
    <xf numFmtId="0" fontId="39" fillId="0" borderId="0" xfId="21" applyFont="1" applyAlignment="1">
      <alignment wrapText="1"/>
    </xf>
    <xf numFmtId="0" fontId="40" fillId="0" borderId="0" xfId="21" applyFont="1" applyAlignment="1">
      <alignment horizontal="right"/>
    </xf>
    <xf numFmtId="0" fontId="39" fillId="0" borderId="0" xfId="21" applyFont="1" applyAlignment="1">
      <alignment horizontal="right"/>
    </xf>
    <xf numFmtId="1" fontId="40" fillId="0" borderId="0" xfId="21" applyNumberFormat="1" applyFont="1"/>
    <xf numFmtId="0" fontId="28" fillId="16" borderId="0" xfId="21" applyFont="1" applyFill="1"/>
    <xf numFmtId="170" fontId="11" fillId="0" borderId="0" xfId="21" applyNumberFormat="1" applyFont="1"/>
    <xf numFmtId="171" fontId="11" fillId="0" borderId="0" xfId="21" applyNumberFormat="1" applyFont="1"/>
    <xf numFmtId="172" fontId="11" fillId="0" borderId="0" xfId="21" applyNumberFormat="1" applyFont="1"/>
    <xf numFmtId="173" fontId="11" fillId="0" borderId="0" xfId="21" applyNumberFormat="1" applyFont="1"/>
    <xf numFmtId="174" fontId="11" fillId="0" borderId="0" xfId="21" applyNumberFormat="1" applyFont="1"/>
    <xf numFmtId="4" fontId="11" fillId="0" borderId="0" xfId="21" applyNumberFormat="1" applyFont="1"/>
    <xf numFmtId="9" fontId="11" fillId="0" borderId="0" xfId="21" applyNumberFormat="1" applyFont="1"/>
    <xf numFmtId="1" fontId="0" fillId="0" borderId="0" xfId="0" applyNumberFormat="1"/>
    <xf numFmtId="0" fontId="0" fillId="7" borderId="0" xfId="0" applyFill="1"/>
    <xf numFmtId="0" fontId="0" fillId="18" borderId="0" xfId="0" applyFill="1"/>
    <xf numFmtId="0" fontId="44" fillId="0" borderId="0" xfId="0" applyFont="1" applyAlignment="1">
      <alignment vertical="center"/>
    </xf>
    <xf numFmtId="0" fontId="39" fillId="0" borderId="18" xfId="21" applyFont="1" applyBorder="1" applyAlignment="1">
      <alignment wrapText="1"/>
    </xf>
    <xf numFmtId="0" fontId="27" fillId="0" borderId="18" xfId="21" applyBorder="1"/>
    <xf numFmtId="0" fontId="0" fillId="0" borderId="0" xfId="0" applyAlignment="1">
      <alignment wrapText="1"/>
    </xf>
    <xf numFmtId="0" fontId="45" fillId="0" borderId="0" xfId="0" applyFont="1"/>
  </cellXfs>
  <cellStyles count="22">
    <cellStyle name="Body: normal cell" xfId="2" xr:uid="{00000000-0005-0000-0000-000000000000}"/>
    <cellStyle name="Comma" xfId="18" builtinId="3"/>
    <cellStyle name="Followed Hyperlink" xfId="10" builtinId="9" customBuiltin="1"/>
    <cellStyle name="Font: Calibri, 9pt regular" xfId="8" xr:uid="{00000000-0005-0000-0000-000003000000}"/>
    <cellStyle name="Footnotes: all except top row" xfId="11" xr:uid="{00000000-0005-0000-0000-000004000000}"/>
    <cellStyle name="Footnotes: top row" xfId="6" xr:uid="{00000000-0005-0000-0000-000005000000}"/>
    <cellStyle name="Header: bottom row" xfId="1" xr:uid="{00000000-0005-0000-0000-000006000000}"/>
    <cellStyle name="Header: top rows" xfId="3" xr:uid="{00000000-0005-0000-0000-000007000000}"/>
    <cellStyle name="Hyperlink" xfId="9" builtinId="8" customBuiltin="1"/>
    <cellStyle name="Normal" xfId="0" builtinId="0"/>
    <cellStyle name="Normal 2" xfId="20" xr:uid="{00000000-0005-0000-0000-00000A000000}"/>
    <cellStyle name="Normal 3" xfId="13" xr:uid="{00000000-0005-0000-0000-00000B000000}"/>
    <cellStyle name="Normal 4" xfId="14" xr:uid="{00000000-0005-0000-0000-00000C000000}"/>
    <cellStyle name="Normal 5" xfId="15" xr:uid="{00000000-0005-0000-0000-00000D000000}"/>
    <cellStyle name="Normal 58" xfId="17" xr:uid="{00000000-0005-0000-0000-00000E000000}"/>
    <cellStyle name="Normal 6" xfId="16" xr:uid="{00000000-0005-0000-0000-00000F000000}"/>
    <cellStyle name="Normal 7" xfId="21" xr:uid="{494BA6B3-F620-49A1-9184-3AD4FFA1D798}"/>
    <cellStyle name="Parent row" xfId="5" xr:uid="{00000000-0005-0000-0000-000010000000}"/>
    <cellStyle name="Percent" xfId="19" builtinId="5"/>
    <cellStyle name="Section Break" xfId="7" xr:uid="{00000000-0005-0000-0000-000012000000}"/>
    <cellStyle name="Section Break: parent row" xfId="4" xr:uid="{00000000-0005-0000-0000-000013000000}"/>
    <cellStyle name="Table title" xfId="12" xr:uid="{00000000-0005-0000-0000-000014000000}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2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18</xdr:row>
      <xdr:rowOff>107950</xdr:rowOff>
    </xdr:from>
    <xdr:to>
      <xdr:col>4</xdr:col>
      <xdr:colOff>32082</xdr:colOff>
      <xdr:row>19</xdr:row>
      <xdr:rowOff>161958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8ED5E7-833A-4886-9FA4-0AF528E82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" y="3606800"/>
          <a:ext cx="2381582" cy="2381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74073</xdr:rowOff>
    </xdr:from>
    <xdr:to>
      <xdr:col>14</xdr:col>
      <xdr:colOff>68306</xdr:colOff>
      <xdr:row>54</xdr:row>
      <xdr:rowOff>13561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7AE700-CF0A-4988-9F8C-1C3F88017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77823"/>
          <a:ext cx="8602706" cy="4543238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23</xdr:row>
      <xdr:rowOff>177800</xdr:rowOff>
    </xdr:from>
    <xdr:to>
      <xdr:col>3</xdr:col>
      <xdr:colOff>409933</xdr:colOff>
      <xdr:row>25</xdr:row>
      <xdr:rowOff>63537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C1DA47-DC2F-49CA-938F-45064AFAF2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7842" t="4761" b="-1"/>
        <a:stretch/>
      </xdr:blipFill>
      <xdr:spPr>
        <a:xfrm>
          <a:off x="133350" y="3124200"/>
          <a:ext cx="2105383" cy="2540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6350</xdr:rowOff>
    </xdr:from>
    <xdr:to>
      <xdr:col>14</xdr:col>
      <xdr:colOff>449028</xdr:colOff>
      <xdr:row>87</xdr:row>
      <xdr:rowOff>181846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12A388-AA77-4058-8834-8B90BB533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582150"/>
          <a:ext cx="8983428" cy="5884146"/>
        </a:xfrm>
        <a:prstGeom prst="rect">
          <a:avLst/>
        </a:prstGeom>
      </xdr:spPr>
    </xdr:pic>
    <xdr:clientData/>
  </xdr:twoCellAnchor>
  <xdr:oneCellAnchor>
    <xdr:from>
      <xdr:col>0</xdr:col>
      <xdr:colOff>1</xdr:colOff>
      <xdr:row>91</xdr:row>
      <xdr:rowOff>0</xdr:rowOff>
    </xdr:from>
    <xdr:ext cx="1365250" cy="220021"/>
    <xdr:pic>
      <xdr:nvPicPr>
        <xdr:cNvPr id="6" name="Picture 5" descr="CARB Logo" title="CARB Logo">
          <a:extLst>
            <a:ext uri="{FF2B5EF4-FFF2-40B4-BE49-F238E27FC236}">
              <a16:creationId xmlns:a16="http://schemas.microsoft.com/office/drawing/2014/main" id="{60C21EB6-B44F-4BEF-8F73-DDAD36BB75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653" b="32653"/>
        <a:stretch/>
      </xdr:blipFill>
      <xdr:spPr>
        <a:xfrm>
          <a:off x="1" y="16757650"/>
          <a:ext cx="1365250" cy="220021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90488</xdr:colOff>
      <xdr:row>20</xdr:row>
      <xdr:rowOff>166102</xdr:rowOff>
    </xdr:from>
    <xdr:to>
      <xdr:col>11</xdr:col>
      <xdr:colOff>61912</xdr:colOff>
      <xdr:row>31</xdr:row>
      <xdr:rowOff>135181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86038" y="2414002"/>
          <a:ext cx="4338637" cy="2026479"/>
        </a:xfrm>
        <a:prstGeom prst="rect">
          <a:avLst/>
        </a:prstGeom>
      </xdr:spPr>
    </xdr:pic>
    <xdr:clientData/>
  </xdr:twoCellAnchor>
  <xdr:twoCellAnchor editAs="oneCell">
    <xdr:from>
      <xdr:col>6</xdr:col>
      <xdr:colOff>177906</xdr:colOff>
      <xdr:row>33</xdr:row>
      <xdr:rowOff>161925</xdr:rowOff>
    </xdr:from>
    <xdr:to>
      <xdr:col>9</xdr:col>
      <xdr:colOff>45747</xdr:colOff>
      <xdr:row>39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21231" y="5372100"/>
          <a:ext cx="1739504" cy="1009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47</xdr:row>
      <xdr:rowOff>0</xdr:rowOff>
    </xdr:from>
    <xdr:to>
      <xdr:col>3</xdr:col>
      <xdr:colOff>829022</xdr:colOff>
      <xdr:row>48</xdr:row>
      <xdr:rowOff>73061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ECA1D4-4465-4B09-8349-52B27057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0" y="8839200"/>
          <a:ext cx="2486372" cy="25721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76200</xdr:rowOff>
    </xdr:from>
    <xdr:to>
      <xdr:col>12</xdr:col>
      <xdr:colOff>323850</xdr:colOff>
      <xdr:row>70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DA1E41-66B9-491B-A835-A22DDCFA3567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652000"/>
          <a:ext cx="8235950" cy="32194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495300</xdr:colOff>
      <xdr:row>5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666054-6195-4EC8-A382-954BE483062F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r="8978" b="40803"/>
        <a:stretch/>
      </xdr:blipFill>
      <xdr:spPr bwMode="auto">
        <a:xfrm>
          <a:off x="0" y="4972050"/>
          <a:ext cx="5372100" cy="5334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7</xdr:col>
      <xdr:colOff>533400</xdr:colOff>
      <xdr:row>10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8D4B5E-44D4-4033-AE37-9EA99B19AF19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4500"/>
          <a:ext cx="4800600" cy="86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9</xdr:col>
      <xdr:colOff>119380</xdr:colOff>
      <xdr:row>26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A86BD1B-E924-48CF-B0E5-9F748C187A84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45250"/>
          <a:ext cx="5605780" cy="290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76200</xdr:rowOff>
    </xdr:from>
    <xdr:to>
      <xdr:col>9</xdr:col>
      <xdr:colOff>190500</xdr:colOff>
      <xdr:row>38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5673FF-32C4-49E9-B3F7-006AD43B376B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652000"/>
          <a:ext cx="5676900" cy="1816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buyclean.org/media/2019/04/CA-Cement-benchmarking-report-Rev-Final.pdf" TargetMode="External"/><Relationship Id="rId1" Type="http://schemas.openxmlformats.org/officeDocument/2006/relationships/hyperlink" Target="https://static1.squarespace.com/static/5877e86f9de4bb8bce72105c/t/5d6743b833f508000119a3d0/1567048700971/Decarbonization+Roadmap+CA+Cement-+Final-Spet+2019.pdf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buyclean.org/media/2019/01/CA-Cement-benchmarking-report-Final-1.pdf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ensus.gov/programs-surveys/cbp/data/tables.html" TargetMode="External"/><Relationship Id="rId2" Type="http://schemas.openxmlformats.org/officeDocument/2006/relationships/hyperlink" Target="https://data.nrel.gov/submissions/92" TargetMode="External"/><Relationship Id="rId1" Type="http://schemas.openxmlformats.org/officeDocument/2006/relationships/hyperlink" Target="https://www.census.gov/data/tables/2018/econ/nonemployer-statistics/2018-combined-report.html" TargetMode="External"/><Relationship Id="rId5" Type="http://schemas.openxmlformats.org/officeDocument/2006/relationships/hyperlink" Target="https://github.com/RMI-Web/state-policy-simulator/blob/master/derive_metrics/indst/BIFUbC.py" TargetMode="External"/><Relationship Id="rId4" Type="http://schemas.openxmlformats.org/officeDocument/2006/relationships/hyperlink" Target="https://www.eia.gov/naturalgas/pipelines/EIA-StatetoStateCapacity.xlsx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1"/>
  <sheetViews>
    <sheetView tabSelected="1" topLeftCell="A71" workbookViewId="0">
      <selection activeCell="B43" sqref="B43"/>
    </sheetView>
  </sheetViews>
  <sheetFormatPr defaultColWidth="8.81640625" defaultRowHeight="14.5" x14ac:dyDescent="0.35"/>
  <cols>
    <col min="2" max="2" width="41.08984375" customWidth="1"/>
    <col min="3" max="3" width="42.36328125" customWidth="1"/>
    <col min="4" max="4" width="44.08984375" style="4" customWidth="1"/>
    <col min="5" max="5" width="60.36328125" customWidth="1"/>
  </cols>
  <sheetData>
    <row r="1" spans="1:4" x14ac:dyDescent="0.35">
      <c r="A1" s="1" t="s">
        <v>11</v>
      </c>
    </row>
    <row r="3" spans="1:4" x14ac:dyDescent="0.35">
      <c r="A3" s="1" t="s">
        <v>1</v>
      </c>
      <c r="B3" s="2" t="s">
        <v>885</v>
      </c>
    </row>
    <row r="4" spans="1:4" x14ac:dyDescent="0.35">
      <c r="B4" s="4" t="s">
        <v>302</v>
      </c>
    </row>
    <row r="5" spans="1:4" x14ac:dyDescent="0.35">
      <c r="B5" s="4" t="s">
        <v>303</v>
      </c>
    </row>
    <row r="6" spans="1:4" s="4" customFormat="1" x14ac:dyDescent="0.35">
      <c r="B6" s="4" t="s">
        <v>304</v>
      </c>
    </row>
    <row r="7" spans="1:4" s="4" customFormat="1" x14ac:dyDescent="0.35">
      <c r="B7" s="4" t="s">
        <v>305</v>
      </c>
      <c r="C7" s="3"/>
    </row>
    <row r="8" spans="1:4" s="4" customFormat="1" x14ac:dyDescent="0.35">
      <c r="B8" s="4" t="s">
        <v>306</v>
      </c>
      <c r="C8" s="3"/>
    </row>
    <row r="9" spans="1:4" s="4" customFormat="1" x14ac:dyDescent="0.35">
      <c r="B9" s="50" t="s">
        <v>307</v>
      </c>
      <c r="C9" s="3"/>
    </row>
    <row r="10" spans="1:4" s="4" customFormat="1" x14ac:dyDescent="0.35">
      <c r="B10" s="50"/>
      <c r="C10" s="3"/>
    </row>
    <row r="11" spans="1:4" s="4" customFormat="1" x14ac:dyDescent="0.35">
      <c r="B11" s="50" t="s">
        <v>886</v>
      </c>
      <c r="C11" s="3"/>
    </row>
    <row r="12" spans="1:4" s="4" customFormat="1" x14ac:dyDescent="0.35">
      <c r="B12" s="50" t="s">
        <v>889</v>
      </c>
      <c r="C12" s="3"/>
    </row>
    <row r="13" spans="1:4" s="4" customFormat="1" x14ac:dyDescent="0.35">
      <c r="B13" s="50" t="s">
        <v>887</v>
      </c>
      <c r="C13" s="3"/>
    </row>
    <row r="14" spans="1:4" s="4" customFormat="1" x14ac:dyDescent="0.35">
      <c r="B14" s="50" t="s">
        <v>890</v>
      </c>
      <c r="C14" s="3"/>
    </row>
    <row r="15" spans="1:4" s="4" customFormat="1" x14ac:dyDescent="0.35">
      <c r="B15" s="50"/>
      <c r="C15" s="3"/>
    </row>
    <row r="16" spans="1:4" s="4" customFormat="1" x14ac:dyDescent="0.35">
      <c r="B16" s="2" t="s">
        <v>38</v>
      </c>
      <c r="C16"/>
      <c r="D16" s="3"/>
    </row>
    <row r="17" spans="1:5" s="4" customFormat="1" x14ac:dyDescent="0.35">
      <c r="B17" s="4" t="s">
        <v>164</v>
      </c>
      <c r="D17" s="3"/>
    </row>
    <row r="18" spans="1:5" s="4" customFormat="1" x14ac:dyDescent="0.35">
      <c r="B18" s="4" t="s">
        <v>255</v>
      </c>
      <c r="C18"/>
      <c r="D18" s="3"/>
    </row>
    <row r="19" spans="1:5" s="4" customFormat="1" x14ac:dyDescent="0.35">
      <c r="B19" s="4" t="s">
        <v>159</v>
      </c>
      <c r="C19"/>
      <c r="D19" s="3"/>
      <c r="E19" s="3"/>
    </row>
    <row r="20" spans="1:5" x14ac:dyDescent="0.35">
      <c r="B20" s="5" t="s">
        <v>257</v>
      </c>
      <c r="C20" s="4"/>
    </row>
    <row r="21" spans="1:5" s="4" customFormat="1" x14ac:dyDescent="0.35"/>
    <row r="22" spans="1:5" x14ac:dyDescent="0.35">
      <c r="B22" s="4" t="s">
        <v>164</v>
      </c>
      <c r="D22"/>
    </row>
    <row r="23" spans="1:5" x14ac:dyDescent="0.35">
      <c r="B23" s="4" t="s">
        <v>255</v>
      </c>
    </row>
    <row r="24" spans="1:5" s="4" customFormat="1" x14ac:dyDescent="0.35">
      <c r="B24" s="4" t="s">
        <v>256</v>
      </c>
    </row>
    <row r="25" spans="1:5" s="4" customFormat="1" x14ac:dyDescent="0.35">
      <c r="B25" s="5" t="s">
        <v>258</v>
      </c>
    </row>
    <row r="26" spans="1:5" s="4" customFormat="1" x14ac:dyDescent="0.35"/>
    <row r="27" spans="1:5" s="4" customFormat="1" x14ac:dyDescent="0.35">
      <c r="B27" t="s">
        <v>891</v>
      </c>
    </row>
    <row r="28" spans="1:5" s="4" customFormat="1" x14ac:dyDescent="0.35"/>
    <row r="29" spans="1:5" x14ac:dyDescent="0.35">
      <c r="A29" s="1" t="s">
        <v>161</v>
      </c>
      <c r="B29" s="4" t="s">
        <v>308</v>
      </c>
    </row>
    <row r="30" spans="1:5" s="4" customFormat="1" x14ac:dyDescent="0.35">
      <c r="A30" s="1"/>
      <c r="B30" s="4" t="s">
        <v>920</v>
      </c>
    </row>
    <row r="31" spans="1:5" s="4" customFormat="1" x14ac:dyDescent="0.35">
      <c r="A31" s="1"/>
    </row>
    <row r="32" spans="1:5" s="4" customFormat="1" x14ac:dyDescent="0.35">
      <c r="A32" s="1"/>
      <c r="B32" s="4" t="s">
        <v>912</v>
      </c>
    </row>
    <row r="33" spans="1:5" s="4" customFormat="1" x14ac:dyDescent="0.35">
      <c r="A33" s="1"/>
      <c r="B33" s="130">
        <v>1</v>
      </c>
      <c r="C33" s="4" t="s">
        <v>867</v>
      </c>
    </row>
    <row r="34" spans="1:5" s="4" customFormat="1" x14ac:dyDescent="0.35">
      <c r="A34" s="1"/>
      <c r="B34" s="4">
        <v>2</v>
      </c>
      <c r="C34" s="4" t="s">
        <v>869</v>
      </c>
    </row>
    <row r="35" spans="1:5" s="4" customFormat="1" x14ac:dyDescent="0.35">
      <c r="A35" s="1"/>
      <c r="B35" s="4">
        <v>3</v>
      </c>
      <c r="C35" s="4" t="s">
        <v>868</v>
      </c>
    </row>
    <row r="36" spans="1:5" s="4" customFormat="1" x14ac:dyDescent="0.35">
      <c r="A36" s="1"/>
      <c r="B36" s="4">
        <v>4</v>
      </c>
      <c r="C36" s="4" t="s">
        <v>911</v>
      </c>
    </row>
    <row r="37" spans="1:5" s="4" customFormat="1" x14ac:dyDescent="0.35">
      <c r="A37" s="1"/>
      <c r="B37" s="4">
        <v>5</v>
      </c>
      <c r="C37" s="4" t="s">
        <v>913</v>
      </c>
    </row>
    <row r="38" spans="1:5" s="4" customFormat="1" x14ac:dyDescent="0.35">
      <c r="A38" s="1"/>
      <c r="B38" s="4">
        <v>6</v>
      </c>
      <c r="C38" s="4" t="s">
        <v>914</v>
      </c>
    </row>
    <row r="39" spans="1:5" s="4" customFormat="1" x14ac:dyDescent="0.35">
      <c r="A39" s="1"/>
    </row>
    <row r="40" spans="1:5" s="4" customFormat="1" x14ac:dyDescent="0.35">
      <c r="A40" s="1"/>
      <c r="B40" s="1" t="s">
        <v>873</v>
      </c>
    </row>
    <row r="41" spans="1:5" s="4" customFormat="1" x14ac:dyDescent="0.35">
      <c r="A41" s="1"/>
      <c r="B41" t="s">
        <v>874</v>
      </c>
    </row>
    <row r="42" spans="1:5" s="4" customFormat="1" x14ac:dyDescent="0.35">
      <c r="A42" s="1"/>
      <c r="B42" t="s">
        <v>896</v>
      </c>
      <c r="E42" s="4">
        <v>0</v>
      </c>
    </row>
    <row r="43" spans="1:5" s="4" customFormat="1" x14ac:dyDescent="0.35">
      <c r="A43" s="1"/>
    </row>
    <row r="44" spans="1:5" s="4" customFormat="1" x14ac:dyDescent="0.35">
      <c r="A44" s="1"/>
      <c r="B44" s="1" t="s">
        <v>892</v>
      </c>
    </row>
    <row r="45" spans="1:5" s="4" customFormat="1" x14ac:dyDescent="0.35">
      <c r="A45" s="1"/>
      <c r="B45" s="4" t="s">
        <v>893</v>
      </c>
    </row>
    <row r="46" spans="1:5" s="4" customFormat="1" x14ac:dyDescent="0.35">
      <c r="A46" s="1"/>
      <c r="B46" s="4" t="s">
        <v>179</v>
      </c>
    </row>
    <row r="47" spans="1:5" s="4" customFormat="1" x14ac:dyDescent="0.35">
      <c r="A47" s="1"/>
    </row>
    <row r="48" spans="1:5" x14ac:dyDescent="0.35">
      <c r="B48" s="1" t="s">
        <v>894</v>
      </c>
    </row>
    <row r="49" spans="2:4" x14ac:dyDescent="0.35">
      <c r="B49" s="4" t="s">
        <v>162</v>
      </c>
    </row>
    <row r="50" spans="2:4" x14ac:dyDescent="0.35">
      <c r="B50" s="4" t="s">
        <v>875</v>
      </c>
    </row>
    <row r="51" spans="2:4" x14ac:dyDescent="0.35">
      <c r="B51" s="4"/>
    </row>
    <row r="52" spans="2:4" s="4" customFormat="1" x14ac:dyDescent="0.35">
      <c r="B52" s="1" t="s">
        <v>915</v>
      </c>
    </row>
    <row r="53" spans="2:4" x14ac:dyDescent="0.35">
      <c r="B53" s="137" t="s">
        <v>876</v>
      </c>
      <c r="C53" s="137" t="s">
        <v>916</v>
      </c>
    </row>
    <row r="54" spans="2:4" s="4" customFormat="1" x14ac:dyDescent="0.35">
      <c r="B54" s="4" t="s">
        <v>511</v>
      </c>
      <c r="C54" s="4" t="s">
        <v>917</v>
      </c>
    </row>
    <row r="55" spans="2:4" s="4" customFormat="1" x14ac:dyDescent="0.35">
      <c r="B55" s="4" t="s">
        <v>877</v>
      </c>
      <c r="C55" t="s">
        <v>918</v>
      </c>
    </row>
    <row r="56" spans="2:4" s="4" customFormat="1" x14ac:dyDescent="0.35">
      <c r="B56" s="4" t="s">
        <v>515</v>
      </c>
      <c r="C56" s="4" t="s">
        <v>919</v>
      </c>
    </row>
    <row r="57" spans="2:4" s="4" customFormat="1" x14ac:dyDescent="0.35">
      <c r="B57" s="4" t="s">
        <v>879</v>
      </c>
      <c r="C57" s="4" t="s">
        <v>880</v>
      </c>
    </row>
    <row r="59" spans="2:4" x14ac:dyDescent="0.35">
      <c r="B59" s="1" t="s">
        <v>38</v>
      </c>
    </row>
    <row r="60" spans="2:4" x14ac:dyDescent="0.35">
      <c r="B60" t="s">
        <v>264</v>
      </c>
      <c r="D60"/>
    </row>
    <row r="61" spans="2:4" x14ac:dyDescent="0.35">
      <c r="B61" t="s">
        <v>290</v>
      </c>
      <c r="D61"/>
    </row>
    <row r="62" spans="2:4" x14ac:dyDescent="0.35">
      <c r="B62" t="s">
        <v>265</v>
      </c>
      <c r="D62"/>
    </row>
    <row r="63" spans="2:4" x14ac:dyDescent="0.35">
      <c r="B63" t="s">
        <v>289</v>
      </c>
      <c r="D63"/>
    </row>
    <row r="64" spans="2:4" x14ac:dyDescent="0.35">
      <c r="B64" t="s">
        <v>268</v>
      </c>
      <c r="D64"/>
    </row>
    <row r="65" spans="2:15" x14ac:dyDescent="0.35">
      <c r="B65" t="s">
        <v>291</v>
      </c>
      <c r="D65"/>
    </row>
    <row r="67" spans="2:15" x14ac:dyDescent="0.35">
      <c r="B67" s="1" t="s">
        <v>292</v>
      </c>
    </row>
    <row r="68" spans="2:15" x14ac:dyDescent="0.35">
      <c r="B68" t="s">
        <v>55</v>
      </c>
      <c r="C68" t="s">
        <v>56</v>
      </c>
      <c r="D68" t="s">
        <v>57</v>
      </c>
    </row>
    <row r="69" spans="2:15" x14ac:dyDescent="0.35">
      <c r="B69" t="s">
        <v>58</v>
      </c>
      <c r="C69" t="s">
        <v>59</v>
      </c>
      <c r="D69">
        <v>3412141630</v>
      </c>
      <c r="E69">
        <v>3412.1416300000001</v>
      </c>
      <c r="F69" t="s">
        <v>65</v>
      </c>
    </row>
    <row r="70" spans="2:15" x14ac:dyDescent="0.35">
      <c r="B70" t="s">
        <v>60</v>
      </c>
      <c r="C70" t="s">
        <v>61</v>
      </c>
      <c r="D70">
        <v>100000000000</v>
      </c>
    </row>
    <row r="71" spans="2:15" x14ac:dyDescent="0.35">
      <c r="B71" t="s">
        <v>62</v>
      </c>
      <c r="C71" t="s">
        <v>63</v>
      </c>
      <c r="D71">
        <v>127500</v>
      </c>
    </row>
    <row r="72" spans="2:15" x14ac:dyDescent="0.35">
      <c r="B72" t="s">
        <v>64</v>
      </c>
      <c r="C72" t="s">
        <v>61</v>
      </c>
      <c r="D72">
        <v>100000000000</v>
      </c>
      <c r="E72">
        <v>100000000000</v>
      </c>
    </row>
    <row r="73" spans="2:15" x14ac:dyDescent="0.35">
      <c r="B73" s="4" t="s">
        <v>71</v>
      </c>
      <c r="C73" t="s">
        <v>73</v>
      </c>
      <c r="D73">
        <v>1000000</v>
      </c>
    </row>
    <row r="74" spans="2:15" x14ac:dyDescent="0.35">
      <c r="B74" s="4" t="s">
        <v>72</v>
      </c>
      <c r="C74" s="4" t="s">
        <v>73</v>
      </c>
      <c r="D74" s="4">
        <v>1000000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</row>
    <row r="75" spans="2:15" x14ac:dyDescent="0.35">
      <c r="B75" s="4" t="s">
        <v>74</v>
      </c>
      <c r="C75" s="4" t="s">
        <v>63</v>
      </c>
      <c r="D75" s="4">
        <v>127500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</row>
    <row r="76" spans="2:15" x14ac:dyDescent="0.35">
      <c r="B76" s="4" t="s">
        <v>75</v>
      </c>
      <c r="C76" s="4" t="s">
        <v>76</v>
      </c>
      <c r="D76" s="4" t="s">
        <v>77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</row>
    <row r="78" spans="2:15" x14ac:dyDescent="0.35">
      <c r="D78"/>
    </row>
    <row r="79" spans="2:15" x14ac:dyDescent="0.35">
      <c r="B79">
        <v>127500</v>
      </c>
      <c r="D79" t="s">
        <v>69</v>
      </c>
      <c r="E79" t="s">
        <v>70</v>
      </c>
    </row>
    <row r="80" spans="2:15" x14ac:dyDescent="0.35">
      <c r="B80" s="4">
        <v>947817.12</v>
      </c>
      <c r="C80" s="4" t="s">
        <v>157</v>
      </c>
      <c r="D80" s="4" t="s">
        <v>66</v>
      </c>
    </row>
    <row r="81" spans="2:4" x14ac:dyDescent="0.35">
      <c r="B81" s="4">
        <f>B80*1000000</f>
        <v>947817120000</v>
      </c>
      <c r="C81" s="4" t="s">
        <v>158</v>
      </c>
      <c r="D81" s="4" t="s">
        <v>66</v>
      </c>
    </row>
  </sheetData>
  <hyperlinks>
    <hyperlink ref="B25" r:id="rId1" display="Feb. 2019" xr:uid="{00000000-0004-0000-0000-000000000000}"/>
    <hyperlink ref="B20" r:id="rId2" xr:uid="{00000000-0004-0000-0000-00000100000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63"/>
  <sheetViews>
    <sheetView workbookViewId="0">
      <pane ySplit="590" topLeftCell="A11" activePane="bottomLeft"/>
      <selection pane="bottomLeft" activeCell="A55" sqref="A55"/>
    </sheetView>
  </sheetViews>
  <sheetFormatPr defaultRowHeight="14.5" x14ac:dyDescent="0.35"/>
  <cols>
    <col min="1" max="1" width="36.6328125" customWidth="1"/>
  </cols>
  <sheetData>
    <row r="1" spans="1:37" x14ac:dyDescent="0.35">
      <c r="A1" t="s">
        <v>87</v>
      </c>
      <c r="B1">
        <v>2015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2021</v>
      </c>
      <c r="I1">
        <v>2022</v>
      </c>
      <c r="J1">
        <v>2023</v>
      </c>
      <c r="K1">
        <v>2024</v>
      </c>
      <c r="L1">
        <v>2025</v>
      </c>
      <c r="M1">
        <v>2026</v>
      </c>
      <c r="N1">
        <v>2027</v>
      </c>
      <c r="O1">
        <v>2028</v>
      </c>
      <c r="P1">
        <v>2029</v>
      </c>
      <c r="Q1">
        <v>2030</v>
      </c>
      <c r="R1">
        <v>2031</v>
      </c>
      <c r="S1">
        <v>2032</v>
      </c>
      <c r="T1">
        <v>2033</v>
      </c>
      <c r="U1">
        <v>2034</v>
      </c>
      <c r="V1">
        <v>2035</v>
      </c>
      <c r="W1">
        <v>2036</v>
      </c>
      <c r="X1">
        <v>2037</v>
      </c>
      <c r="Y1">
        <v>2038</v>
      </c>
      <c r="Z1">
        <v>2039</v>
      </c>
      <c r="AA1">
        <v>2040</v>
      </c>
      <c r="AB1">
        <v>2041</v>
      </c>
      <c r="AC1">
        <v>2042</v>
      </c>
      <c r="AD1">
        <v>2043</v>
      </c>
      <c r="AE1">
        <v>2044</v>
      </c>
      <c r="AF1">
        <v>2045</v>
      </c>
      <c r="AG1">
        <v>2046</v>
      </c>
      <c r="AH1">
        <v>2047</v>
      </c>
      <c r="AI1">
        <v>2048</v>
      </c>
      <c r="AJ1">
        <v>2049</v>
      </c>
      <c r="AK1">
        <v>2050</v>
      </c>
    </row>
    <row r="2" spans="1:37" x14ac:dyDescent="0.35">
      <c r="A2" t="s">
        <v>88</v>
      </c>
      <c r="B2">
        <v>116.01324910514199</v>
      </c>
      <c r="C2">
        <v>118.91993000572801</v>
      </c>
      <c r="D2">
        <v>119.6452079844</v>
      </c>
      <c r="E2">
        <v>119.994584820469</v>
      </c>
      <c r="F2">
        <v>119.644504266845</v>
      </c>
      <c r="G2">
        <v>119.00613736830699</v>
      </c>
      <c r="H2">
        <v>118.113104542165</v>
      </c>
      <c r="I2">
        <v>116.724587122969</v>
      </c>
      <c r="J2">
        <v>114.94590289759</v>
      </c>
      <c r="K2">
        <v>112.82495628282</v>
      </c>
      <c r="L2">
        <v>113.03363449368</v>
      </c>
      <c r="M2">
        <v>113.24231270454</v>
      </c>
      <c r="N2">
        <v>113.4509909154</v>
      </c>
      <c r="O2">
        <v>113.65966912626</v>
      </c>
      <c r="P2">
        <v>113.86834733712</v>
      </c>
      <c r="Q2">
        <v>114.07702554798</v>
      </c>
      <c r="R2">
        <v>114.28570375884</v>
      </c>
      <c r="S2">
        <v>114.4943819697</v>
      </c>
      <c r="T2">
        <v>114.70306018056</v>
      </c>
      <c r="U2">
        <v>114.91173839142</v>
      </c>
      <c r="V2">
        <v>115.12041660228</v>
      </c>
      <c r="W2">
        <v>115.32909481314</v>
      </c>
      <c r="X2">
        <v>115.537773024</v>
      </c>
      <c r="Y2">
        <v>115.74645123486</v>
      </c>
      <c r="Z2">
        <v>115.95512944572</v>
      </c>
      <c r="AA2">
        <v>116.16380765658</v>
      </c>
      <c r="AB2">
        <v>116.37248586744001</v>
      </c>
      <c r="AC2">
        <v>116.58116407830001</v>
      </c>
      <c r="AD2">
        <v>116.78984228916001</v>
      </c>
      <c r="AE2">
        <v>116.99852050002001</v>
      </c>
      <c r="AF2">
        <v>117.20719871087999</v>
      </c>
      <c r="AG2">
        <v>117.41587692173999</v>
      </c>
      <c r="AH2">
        <v>117.62455513259999</v>
      </c>
      <c r="AI2">
        <v>117.83323334345999</v>
      </c>
      <c r="AJ2">
        <v>118.04191155432</v>
      </c>
      <c r="AK2">
        <v>118.25058976518</v>
      </c>
    </row>
    <row r="3" spans="1:37" x14ac:dyDescent="0.35">
      <c r="A3" t="s">
        <v>90</v>
      </c>
      <c r="B3">
        <v>728.02861242252402</v>
      </c>
      <c r="C3">
        <v>730.53418251272001</v>
      </c>
      <c r="D3">
        <v>733.25271060987097</v>
      </c>
      <c r="E3">
        <v>735.00182794720195</v>
      </c>
      <c r="F3">
        <v>735.73261175092102</v>
      </c>
      <c r="G3">
        <v>735.39472827213297</v>
      </c>
      <c r="H3">
        <v>734.44373122648801</v>
      </c>
      <c r="I3">
        <v>732.77663638197998</v>
      </c>
      <c r="J3">
        <v>730.28989015967795</v>
      </c>
      <c r="K3">
        <v>726.70481639935099</v>
      </c>
      <c r="L3">
        <v>730.02211223460301</v>
      </c>
      <c r="M3">
        <v>732.08320039427394</v>
      </c>
      <c r="N3">
        <v>732.95339174075605</v>
      </c>
      <c r="O3">
        <v>732.83260751867601</v>
      </c>
      <c r="P3">
        <v>731.99960982488801</v>
      </c>
      <c r="Q3">
        <v>730.74862028869904</v>
      </c>
      <c r="R3">
        <v>729.34988993217996</v>
      </c>
      <c r="S3">
        <v>728.032326705272</v>
      </c>
      <c r="T3">
        <v>726.98241325393406</v>
      </c>
      <c r="U3">
        <v>726.34875937581899</v>
      </c>
      <c r="V3">
        <v>726.24899441617595</v>
      </c>
      <c r="W3">
        <v>726.77157371122496</v>
      </c>
      <c r="X3">
        <v>727.98020587247504</v>
      </c>
      <c r="Y3">
        <v>729.91179744379201</v>
      </c>
      <c r="Z3">
        <v>732.57830421706603</v>
      </c>
      <c r="AA3">
        <v>735.964274943644</v>
      </c>
      <c r="AB3">
        <v>740.03264899687099</v>
      </c>
      <c r="AC3">
        <v>744.72651414056998</v>
      </c>
      <c r="AD3">
        <v>749.97572902586205</v>
      </c>
      <c r="AE3">
        <v>755.70239613177205</v>
      </c>
      <c r="AF3">
        <v>761.82739338497004</v>
      </c>
      <c r="AG3">
        <v>768.27501714355299</v>
      </c>
      <c r="AH3">
        <v>774.97694065811697</v>
      </c>
      <c r="AI3">
        <v>781.87418333305698</v>
      </c>
      <c r="AJ3">
        <v>788.91810954494804</v>
      </c>
      <c r="AK3">
        <v>796.07003343451402</v>
      </c>
    </row>
    <row r="4" spans="1:37" x14ac:dyDescent="0.35">
      <c r="A4" t="s">
        <v>91</v>
      </c>
      <c r="B4">
        <v>796.63366365579395</v>
      </c>
      <c r="C4">
        <v>793.17563266683499</v>
      </c>
      <c r="D4">
        <v>789.73136790040996</v>
      </c>
      <c r="E4">
        <v>785.16983194592297</v>
      </c>
      <c r="F4">
        <v>779.31499708319598</v>
      </c>
      <c r="G4">
        <v>771.68777631049204</v>
      </c>
      <c r="H4">
        <v>762.57231573248305</v>
      </c>
      <c r="I4">
        <v>752.30201142302201</v>
      </c>
      <c r="J4">
        <v>741.42732905062599</v>
      </c>
      <c r="K4">
        <v>730.25106722589396</v>
      </c>
      <c r="L4">
        <v>722.83922050511603</v>
      </c>
      <c r="M4">
        <v>715.33617116469702</v>
      </c>
      <c r="N4">
        <v>707.79449864140702</v>
      </c>
      <c r="O4">
        <v>700.25998417296898</v>
      </c>
      <c r="P4">
        <v>692.75971638820295</v>
      </c>
      <c r="Q4">
        <v>685.33391433419695</v>
      </c>
      <c r="R4">
        <v>689.87216797812403</v>
      </c>
      <c r="S4">
        <v>694.48711973315505</v>
      </c>
      <c r="T4">
        <v>699.18576305525596</v>
      </c>
      <c r="U4">
        <v>703.97882290269899</v>
      </c>
      <c r="V4">
        <v>708.878784089497</v>
      </c>
      <c r="W4">
        <v>713.94303797915995</v>
      </c>
      <c r="X4">
        <v>719.18809360205705</v>
      </c>
      <c r="Y4">
        <v>724.62957908598196</v>
      </c>
      <c r="Z4">
        <v>730.28504104703302</v>
      </c>
      <c r="AA4">
        <v>736.16885830672095</v>
      </c>
      <c r="AB4">
        <v>742.29095756166396</v>
      </c>
      <c r="AC4">
        <v>748.65880788028903</v>
      </c>
      <c r="AD4">
        <v>755.276283014868</v>
      </c>
      <c r="AE4">
        <v>762.142981663211</v>
      </c>
      <c r="AF4">
        <v>769.25419767576795</v>
      </c>
      <c r="AG4">
        <v>776.59971329483301</v>
      </c>
      <c r="AH4">
        <v>784.16586351700403</v>
      </c>
      <c r="AI4">
        <v>791.933187645114</v>
      </c>
      <c r="AJ4">
        <v>799.87893989863801</v>
      </c>
      <c r="AK4">
        <v>807.97714004135605</v>
      </c>
    </row>
    <row r="5" spans="1:37" x14ac:dyDescent="0.35">
      <c r="A5" t="s">
        <v>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t="s">
        <v>93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t="s">
        <v>94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t="s">
        <v>95</v>
      </c>
      <c r="B8">
        <v>434.323791483653</v>
      </c>
      <c r="C8">
        <v>441.2827176047</v>
      </c>
      <c r="D8">
        <v>448.212978226921</v>
      </c>
      <c r="E8">
        <v>454.000437698756</v>
      </c>
      <c r="F8">
        <v>457.83378929158499</v>
      </c>
      <c r="G8">
        <v>458.65296291720301</v>
      </c>
      <c r="H8">
        <v>456.34226209124699</v>
      </c>
      <c r="I8">
        <v>451.784616676562</v>
      </c>
      <c r="J8">
        <v>446.28012133197302</v>
      </c>
      <c r="K8">
        <v>440.60027722345899</v>
      </c>
      <c r="L8">
        <v>435.14899093669402</v>
      </c>
      <c r="M8">
        <v>430.08884946252601</v>
      </c>
      <c r="N8">
        <v>425.55941968268002</v>
      </c>
      <c r="O8">
        <v>421.70067562099302</v>
      </c>
      <c r="P8">
        <v>418.65091573189102</v>
      </c>
      <c r="Q8">
        <v>416.529687851061</v>
      </c>
      <c r="R8">
        <v>415.41101192640798</v>
      </c>
      <c r="S8">
        <v>415.31104352170502</v>
      </c>
      <c r="T8">
        <v>416.18405693864003</v>
      </c>
      <c r="U8">
        <v>417.93216927223699</v>
      </c>
      <c r="V8">
        <v>420.42300442939802</v>
      </c>
      <c r="W8">
        <v>423.50869848106402</v>
      </c>
      <c r="X8">
        <v>427.04581453030403</v>
      </c>
      <c r="Y8">
        <v>430.90863006445602</v>
      </c>
      <c r="Z8">
        <v>434.99517418746899</v>
      </c>
      <c r="AA8">
        <v>439.22859517595498</v>
      </c>
      <c r="AB8">
        <v>443.55441379591201</v>
      </c>
      <c r="AC8">
        <v>447.93623920740498</v>
      </c>
      <c r="AD8">
        <v>452.35129887711997</v>
      </c>
      <c r="AE8">
        <v>456.78652238680002</v>
      </c>
      <c r="AF8">
        <v>461.23465315772103</v>
      </c>
      <c r="AG8">
        <v>465.691432462801</v>
      </c>
      <c r="AH8">
        <v>470.15441249917399</v>
      </c>
      <c r="AI8">
        <v>474.62238663107399</v>
      </c>
      <c r="AJ8">
        <v>479.094835002602</v>
      </c>
      <c r="AK8">
        <v>483.571550283433</v>
      </c>
    </row>
    <row r="9" spans="1:37" x14ac:dyDescent="0.35">
      <c r="A9" t="s">
        <v>96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t="s">
        <v>97</v>
      </c>
      <c r="B10">
        <v>150.62390767064599</v>
      </c>
      <c r="C10">
        <v>152.46076817679801</v>
      </c>
      <c r="D10">
        <v>153.378286171566</v>
      </c>
      <c r="E10">
        <v>154.77370370504801</v>
      </c>
      <c r="F10">
        <v>155.332373100806</v>
      </c>
      <c r="G10">
        <v>155.29350878993</v>
      </c>
      <c r="H10">
        <v>155.85933436654801</v>
      </c>
      <c r="I10">
        <v>155.869894192152</v>
      </c>
      <c r="J10">
        <v>155.64541186826199</v>
      </c>
      <c r="K10">
        <v>155.438886424114</v>
      </c>
      <c r="L10">
        <v>154.96069880033701</v>
      </c>
      <c r="M10">
        <v>154.441638713462</v>
      </c>
      <c r="N10">
        <v>153.88208563491099</v>
      </c>
      <c r="O10">
        <v>153.282419902774</v>
      </c>
      <c r="P10">
        <v>152.643022721801</v>
      </c>
      <c r="Q10">
        <v>151.964276163406</v>
      </c>
      <c r="R10">
        <v>155.772318686094</v>
      </c>
      <c r="S10">
        <v>159.412738699317</v>
      </c>
      <c r="T10">
        <v>162.92133737205799</v>
      </c>
      <c r="U10">
        <v>166.263522490132</v>
      </c>
      <c r="V10">
        <v>169.47421946520001</v>
      </c>
      <c r="W10">
        <v>172.519715307052</v>
      </c>
      <c r="X10">
        <v>175.43405967002701</v>
      </c>
      <c r="Y10">
        <v>178.200701114374</v>
      </c>
      <c r="Z10">
        <v>180.80396655765901</v>
      </c>
      <c r="AA10">
        <v>183.276592018234</v>
      </c>
      <c r="AB10">
        <v>185.58706256583201</v>
      </c>
      <c r="AC10">
        <v>187.767238461483</v>
      </c>
      <c r="AD10">
        <v>189.78648399889599</v>
      </c>
      <c r="AE10">
        <v>191.67578368177999</v>
      </c>
      <c r="AF10">
        <v>193.42012774566501</v>
      </c>
      <c r="AG10">
        <v>195.00538478339499</v>
      </c>
      <c r="AH10">
        <v>196.46122566269699</v>
      </c>
      <c r="AI10">
        <v>197.75921273721599</v>
      </c>
      <c r="AJ10">
        <v>198.928141117358</v>
      </c>
      <c r="AK10">
        <v>199.94045238074401</v>
      </c>
    </row>
    <row r="11" spans="1:37" x14ac:dyDescent="0.35">
      <c r="A11" t="s">
        <v>98</v>
      </c>
      <c r="B11">
        <v>25.290831659301301</v>
      </c>
      <c r="C11">
        <v>23.313786267732301</v>
      </c>
      <c r="D11">
        <v>21.4827237360407</v>
      </c>
      <c r="E11">
        <v>21.618437528790899</v>
      </c>
      <c r="F11">
        <v>20.5109475562051</v>
      </c>
      <c r="G11">
        <v>22.9663707425177</v>
      </c>
      <c r="H11">
        <v>18.588768732998901</v>
      </c>
      <c r="I11">
        <v>17.519821006134801</v>
      </c>
      <c r="J11">
        <v>16.5578966544943</v>
      </c>
      <c r="K11">
        <v>15.3456714009303</v>
      </c>
      <c r="L11">
        <v>13.885207534778299</v>
      </c>
      <c r="M11">
        <v>12.7223218068671</v>
      </c>
      <c r="N11">
        <v>11.572375548264599</v>
      </c>
      <c r="O11">
        <v>10.435368758970499</v>
      </c>
      <c r="P11">
        <v>9.3113014389850495</v>
      </c>
      <c r="Q11">
        <v>8.2001735883080595</v>
      </c>
      <c r="R11">
        <v>7.3200214328471302</v>
      </c>
      <c r="S11">
        <v>6.4382273278526903</v>
      </c>
      <c r="T11">
        <v>5.5580751723917601</v>
      </c>
      <c r="U11">
        <v>4.6779230169308299</v>
      </c>
      <c r="V11">
        <v>3.79777086146989</v>
      </c>
      <c r="W11">
        <v>2.9159767564754602</v>
      </c>
      <c r="X11">
        <v>2.23874578628581</v>
      </c>
      <c r="Y11">
        <v>2.4735445695766498</v>
      </c>
      <c r="Z11">
        <v>2.7083433528674901</v>
      </c>
      <c r="AA11">
        <v>2.9415001866248298</v>
      </c>
      <c r="AB11">
        <v>3.1762989699156798</v>
      </c>
      <c r="AC11">
        <v>3.4110977532065201</v>
      </c>
      <c r="AD11">
        <v>3.6458965364973599</v>
      </c>
      <c r="AE11">
        <v>3.8790533702547001</v>
      </c>
      <c r="AF11">
        <v>4.1138521535455403</v>
      </c>
      <c r="AG11">
        <v>4.3486509368363802</v>
      </c>
      <c r="AH11">
        <v>4.58344972012722</v>
      </c>
      <c r="AI11">
        <v>4.8166065538845597</v>
      </c>
      <c r="AJ11">
        <v>5.0514053371754004</v>
      </c>
      <c r="AK11">
        <v>5.2862041204662402</v>
      </c>
    </row>
    <row r="12" spans="1:37" x14ac:dyDescent="0.35">
      <c r="A12" t="s">
        <v>23</v>
      </c>
      <c r="B12">
        <v>69.091217013623606</v>
      </c>
      <c r="C12">
        <v>66.229821785358197</v>
      </c>
      <c r="D12">
        <v>62.926385688146603</v>
      </c>
      <c r="E12">
        <v>65.066278311826196</v>
      </c>
      <c r="F12">
        <v>63.264286270723197</v>
      </c>
      <c r="G12">
        <v>72.879695997072304</v>
      </c>
      <c r="H12">
        <v>60.439681748451797</v>
      </c>
      <c r="I12">
        <v>58.5010764722836</v>
      </c>
      <c r="J12">
        <v>56.689934624453002</v>
      </c>
      <c r="K12">
        <v>53.711340488648801</v>
      </c>
      <c r="L12">
        <v>54.279651797890899</v>
      </c>
      <c r="M12">
        <v>52.7314059090548</v>
      </c>
      <c r="N12">
        <v>51.197248764568201</v>
      </c>
      <c r="O12">
        <v>49.677180364431202</v>
      </c>
      <c r="P12">
        <v>48.171200708643703</v>
      </c>
      <c r="Q12">
        <v>46.679309797205697</v>
      </c>
      <c r="R12">
        <v>45.465329659086798</v>
      </c>
      <c r="S12">
        <v>44.251349520967999</v>
      </c>
      <c r="T12">
        <v>43.0373693828491</v>
      </c>
      <c r="U12">
        <v>41.823389244730301</v>
      </c>
      <c r="V12">
        <v>40.609409106611402</v>
      </c>
      <c r="W12">
        <v>39.395428968492503</v>
      </c>
      <c r="X12">
        <v>38.181448830373697</v>
      </c>
      <c r="Y12">
        <v>36.967468692254798</v>
      </c>
      <c r="Z12">
        <v>35.753488554135899</v>
      </c>
      <c r="AA12">
        <v>34.5395084160171</v>
      </c>
      <c r="AB12">
        <v>33.325528277898201</v>
      </c>
      <c r="AC12">
        <v>32.111548139779302</v>
      </c>
      <c r="AD12">
        <v>30.897568001660499</v>
      </c>
      <c r="AE12">
        <v>29.6835878635416</v>
      </c>
      <c r="AF12">
        <v>28.469607725422801</v>
      </c>
      <c r="AG12">
        <v>27.255627587303898</v>
      </c>
      <c r="AH12">
        <v>26.041647449185</v>
      </c>
      <c r="AI12">
        <v>24.8276673110662</v>
      </c>
      <c r="AJ12">
        <v>23.613687172947301</v>
      </c>
      <c r="AK12">
        <v>22.399707034828399</v>
      </c>
    </row>
    <row r="13" spans="1:37" x14ac:dyDescent="0.35">
      <c r="A13" t="s">
        <v>99</v>
      </c>
      <c r="B13">
        <v>424.919322423506</v>
      </c>
      <c r="C13">
        <v>421.78528335343299</v>
      </c>
      <c r="D13">
        <v>417.74231147943902</v>
      </c>
      <c r="E13">
        <v>416.16694565611499</v>
      </c>
      <c r="F13">
        <v>412.277392714602</v>
      </c>
      <c r="G13">
        <v>405.98031857853198</v>
      </c>
      <c r="H13">
        <v>400.38510276977098</v>
      </c>
      <c r="I13">
        <v>394.05994412450002</v>
      </c>
      <c r="J13">
        <v>387.70481332558398</v>
      </c>
      <c r="K13">
        <v>380.81734377606</v>
      </c>
      <c r="L13">
        <v>381.14086335232503</v>
      </c>
      <c r="M13">
        <v>379.438435516536</v>
      </c>
      <c r="N13">
        <v>377.73093929420401</v>
      </c>
      <c r="O13">
        <v>376.01837468532602</v>
      </c>
      <c r="P13">
        <v>374.30074168990399</v>
      </c>
      <c r="Q13">
        <v>372.57804030793699</v>
      </c>
      <c r="R13">
        <v>373.01476628187299</v>
      </c>
      <c r="S13">
        <v>373.451492255809</v>
      </c>
      <c r="T13">
        <v>373.88821822974597</v>
      </c>
      <c r="U13">
        <v>374.32494420368198</v>
      </c>
      <c r="V13">
        <v>374.76167017761799</v>
      </c>
      <c r="W13">
        <v>375.19839615155399</v>
      </c>
      <c r="X13">
        <v>375.63512212549102</v>
      </c>
      <c r="Y13">
        <v>376.07184809942697</v>
      </c>
      <c r="Z13">
        <v>376.50857407336298</v>
      </c>
      <c r="AA13">
        <v>376.94530004730001</v>
      </c>
      <c r="AB13">
        <v>377.38202602123602</v>
      </c>
      <c r="AC13">
        <v>377.81875199517202</v>
      </c>
      <c r="AD13">
        <v>378.25547796910899</v>
      </c>
      <c r="AE13">
        <v>378.692203943045</v>
      </c>
      <c r="AF13">
        <v>379.12892991698101</v>
      </c>
      <c r="AG13">
        <v>379.56565589091701</v>
      </c>
      <c r="AH13">
        <v>380.00238186485399</v>
      </c>
      <c r="AI13">
        <v>380.43910783878999</v>
      </c>
      <c r="AJ13">
        <v>380.875833812726</v>
      </c>
      <c r="AK13">
        <v>381.31255978666297</v>
      </c>
    </row>
    <row r="14" spans="1:37" x14ac:dyDescent="0.35">
      <c r="A14" t="s">
        <v>100</v>
      </c>
      <c r="B14">
        <v>290.96129099731598</v>
      </c>
      <c r="C14">
        <v>288.37195022962698</v>
      </c>
      <c r="D14">
        <v>285.34465942822197</v>
      </c>
      <c r="E14">
        <v>284.17281047880101</v>
      </c>
      <c r="F14">
        <v>281.40927990133201</v>
      </c>
      <c r="G14">
        <v>277.85257016542897</v>
      </c>
      <c r="H14">
        <v>274.77177170243198</v>
      </c>
      <c r="I14">
        <v>271.13197812881901</v>
      </c>
      <c r="J14">
        <v>267.43177594828001</v>
      </c>
      <c r="K14">
        <v>263.34646199672301</v>
      </c>
      <c r="L14">
        <v>264.02508770972202</v>
      </c>
      <c r="M14">
        <v>263.48417443366998</v>
      </c>
      <c r="N14">
        <v>262.94126498366501</v>
      </c>
      <c r="O14">
        <v>262.39635935970801</v>
      </c>
      <c r="P14">
        <v>261.84945756179798</v>
      </c>
      <c r="Q14">
        <v>261.30055958993501</v>
      </c>
      <c r="R14">
        <v>264.69078433119699</v>
      </c>
      <c r="S14">
        <v>268.08100907245898</v>
      </c>
      <c r="T14">
        <v>271.47123381372103</v>
      </c>
      <c r="U14">
        <v>274.86145855498302</v>
      </c>
      <c r="V14">
        <v>278.25168329624501</v>
      </c>
      <c r="W14">
        <v>281.64190803750699</v>
      </c>
      <c r="X14">
        <v>285.01571328343402</v>
      </c>
      <c r="Y14">
        <v>288.40593802469698</v>
      </c>
      <c r="Z14">
        <v>291.79616276595902</v>
      </c>
      <c r="AA14">
        <v>295.18638750722101</v>
      </c>
      <c r="AB14">
        <v>298.576612248483</v>
      </c>
      <c r="AC14">
        <v>301.96683698974499</v>
      </c>
      <c r="AD14">
        <v>305.35706173100698</v>
      </c>
      <c r="AE14">
        <v>308.74728647226902</v>
      </c>
      <c r="AF14">
        <v>312.13751121353101</v>
      </c>
      <c r="AG14">
        <v>315.527735954793</v>
      </c>
      <c r="AH14">
        <v>318.91796069605499</v>
      </c>
      <c r="AI14">
        <v>322.30818543731698</v>
      </c>
      <c r="AJ14">
        <v>325.69841017857902</v>
      </c>
      <c r="AK14">
        <v>329.072215424506</v>
      </c>
    </row>
    <row r="15" spans="1:37" x14ac:dyDescent="0.35">
      <c r="A15" t="s">
        <v>101</v>
      </c>
      <c r="B15">
        <v>34.651218585513099</v>
      </c>
      <c r="C15">
        <v>34.053282474123399</v>
      </c>
      <c r="D15">
        <v>33.482376988586601</v>
      </c>
      <c r="E15">
        <v>33.068306622106697</v>
      </c>
      <c r="F15">
        <v>32.505795760028903</v>
      </c>
      <c r="G15">
        <v>31.7950800626849</v>
      </c>
      <c r="H15">
        <v>31.126082684198501</v>
      </c>
      <c r="I15">
        <v>30.404345714571502</v>
      </c>
      <c r="J15">
        <v>29.683365384138401</v>
      </c>
      <c r="K15">
        <v>28.913162297693098</v>
      </c>
      <c r="L15">
        <v>28.480449859380698</v>
      </c>
      <c r="M15">
        <v>28.0371203012098</v>
      </c>
      <c r="N15">
        <v>27.5969974596848</v>
      </c>
      <c r="O15">
        <v>27.1600813348056</v>
      </c>
      <c r="P15">
        <v>26.726371926572298</v>
      </c>
      <c r="Q15">
        <v>26.295869234984799</v>
      </c>
      <c r="R15">
        <v>26.019557150666099</v>
      </c>
      <c r="S15">
        <v>25.743245066347299</v>
      </c>
      <c r="T15">
        <v>25.466932982028499</v>
      </c>
      <c r="U15">
        <v>25.190620897709799</v>
      </c>
      <c r="V15">
        <v>24.914308813390999</v>
      </c>
      <c r="W15">
        <v>24.637996729072199</v>
      </c>
      <c r="X15">
        <v>24.361684644753499</v>
      </c>
      <c r="Y15">
        <v>24.085372560434699</v>
      </c>
      <c r="Z15">
        <v>23.809060476115899</v>
      </c>
      <c r="AA15">
        <v>23.532748391797199</v>
      </c>
      <c r="AB15">
        <v>23.256436307478399</v>
      </c>
      <c r="AC15">
        <v>22.980124223159599</v>
      </c>
      <c r="AD15">
        <v>22.703812138840899</v>
      </c>
      <c r="AE15">
        <v>22.427500054522099</v>
      </c>
      <c r="AF15">
        <v>22.151187970203399</v>
      </c>
      <c r="AG15">
        <v>21.874875885884599</v>
      </c>
      <c r="AH15">
        <v>21.598563801565799</v>
      </c>
      <c r="AI15">
        <v>21.322251717247099</v>
      </c>
      <c r="AJ15">
        <v>21.045939632928299</v>
      </c>
      <c r="AK15">
        <v>20.769627548609499</v>
      </c>
    </row>
    <row r="16" spans="1:37" x14ac:dyDescent="0.35">
      <c r="A16" t="s">
        <v>102</v>
      </c>
      <c r="B16">
        <v>6.6034083541208899</v>
      </c>
      <c r="C16">
        <v>6.4863395188806496</v>
      </c>
      <c r="D16">
        <v>6.3812441269519402</v>
      </c>
      <c r="E16">
        <v>6.2987250708774596</v>
      </c>
      <c r="F16">
        <v>6.19517154856368</v>
      </c>
      <c r="G16">
        <v>6.0592429407323296</v>
      </c>
      <c r="H16">
        <v>5.9357691372157602</v>
      </c>
      <c r="I16">
        <v>5.8036195800866404</v>
      </c>
      <c r="J16">
        <v>5.6632065273966399</v>
      </c>
      <c r="K16">
        <v>5.5250003833740102</v>
      </c>
      <c r="L16">
        <v>5.4539897899510104</v>
      </c>
      <c r="M16">
        <v>5.3740265182625304</v>
      </c>
      <c r="N16">
        <v>5.2946213678235701</v>
      </c>
      <c r="O16">
        <v>5.2157743386341302</v>
      </c>
      <c r="P16">
        <v>5.1374854306942099</v>
      </c>
      <c r="Q16">
        <v>5.0597546440038101</v>
      </c>
      <c r="R16">
        <v>5.0116631963366496</v>
      </c>
      <c r="S16">
        <v>4.9635717486694899</v>
      </c>
      <c r="T16">
        <v>4.9154803010023302</v>
      </c>
      <c r="U16">
        <v>4.8673888533351697</v>
      </c>
      <c r="V16">
        <v>4.81929740566801</v>
      </c>
      <c r="W16">
        <v>4.7712059580008503</v>
      </c>
      <c r="X16">
        <v>4.7231145103336898</v>
      </c>
      <c r="Y16">
        <v>4.6750230626665203</v>
      </c>
      <c r="Z16">
        <v>4.6269316149993696</v>
      </c>
      <c r="AA16">
        <v>4.5788401673322001</v>
      </c>
      <c r="AB16">
        <v>4.5307487196650396</v>
      </c>
      <c r="AC16">
        <v>4.4826572719978799</v>
      </c>
      <c r="AD16">
        <v>4.4345658243307202</v>
      </c>
      <c r="AE16">
        <v>4.3864743766635597</v>
      </c>
      <c r="AF16">
        <v>4.3383829289964</v>
      </c>
      <c r="AG16">
        <v>4.2902914813292403</v>
      </c>
      <c r="AH16">
        <v>4.2422000336620798</v>
      </c>
      <c r="AI16">
        <v>4.1941085859949201</v>
      </c>
      <c r="AJ16">
        <v>4.1460171383277604</v>
      </c>
      <c r="AK16">
        <v>4.0979256906605999</v>
      </c>
    </row>
    <row r="17" spans="1:37" x14ac:dyDescent="0.35">
      <c r="A17" t="s">
        <v>103</v>
      </c>
      <c r="B17">
        <v>2.5457584395516499</v>
      </c>
      <c r="C17">
        <v>2.5447364419974701</v>
      </c>
      <c r="D17">
        <v>2.5326065211051101</v>
      </c>
      <c r="E17">
        <v>2.5204855259555901</v>
      </c>
      <c r="F17">
        <v>2.50837345654889</v>
      </c>
      <c r="G17">
        <v>2.48265429299656</v>
      </c>
      <c r="H17">
        <v>2.4570759921098402</v>
      </c>
      <c r="I17">
        <v>2.4316384078311102</v>
      </c>
      <c r="J17">
        <v>2.4063413941027698</v>
      </c>
      <c r="K17">
        <v>2.37041021298998</v>
      </c>
      <c r="L17">
        <v>2.3752498715125498</v>
      </c>
      <c r="M17">
        <v>2.3560018935984899</v>
      </c>
      <c r="N17">
        <v>2.3368203093901498</v>
      </c>
      <c r="O17">
        <v>2.3177051188875302</v>
      </c>
      <c r="P17">
        <v>2.2986563220906402</v>
      </c>
      <c r="Q17">
        <v>2.2796739189994701</v>
      </c>
      <c r="R17">
        <v>2.2739529946895898</v>
      </c>
      <c r="S17">
        <v>2.2682320703797201</v>
      </c>
      <c r="T17">
        <v>2.2625111460698402</v>
      </c>
      <c r="U17">
        <v>2.25679022175997</v>
      </c>
      <c r="V17">
        <v>2.2510692974500901</v>
      </c>
      <c r="W17">
        <v>2.2453483731402102</v>
      </c>
      <c r="X17">
        <v>2.23962744883034</v>
      </c>
      <c r="Y17">
        <v>2.2339065245204601</v>
      </c>
      <c r="Z17">
        <v>2.2281856002105802</v>
      </c>
      <c r="AA17">
        <v>2.2224646759007101</v>
      </c>
      <c r="AB17">
        <v>2.2167437515908301</v>
      </c>
      <c r="AC17">
        <v>2.21102282728096</v>
      </c>
      <c r="AD17">
        <v>2.2053019029710801</v>
      </c>
      <c r="AE17">
        <v>2.1995809786612002</v>
      </c>
      <c r="AF17">
        <v>2.19386005435133</v>
      </c>
      <c r="AG17">
        <v>2.1881391300414501</v>
      </c>
      <c r="AH17">
        <v>2.1824182057315702</v>
      </c>
      <c r="AI17">
        <v>2.1766972814217</v>
      </c>
      <c r="AJ17">
        <v>2.1709763571118201</v>
      </c>
      <c r="AK17">
        <v>2.16525543280195</v>
      </c>
    </row>
    <row r="18" spans="1:37" x14ac:dyDescent="0.35">
      <c r="A18" t="s">
        <v>104</v>
      </c>
      <c r="B18">
        <v>3.3239378752224602</v>
      </c>
      <c r="C18">
        <v>3.28944440425603</v>
      </c>
      <c r="D18">
        <v>3.23317868624419</v>
      </c>
      <c r="E18">
        <v>3.1881451800925</v>
      </c>
      <c r="F18">
        <v>3.1326870015347201</v>
      </c>
      <c r="G18">
        <v>3.37964295127993</v>
      </c>
      <c r="H18">
        <v>3.60321618589232</v>
      </c>
      <c r="I18">
        <v>3.81405455231801</v>
      </c>
      <c r="J18">
        <v>4.0221220330007501</v>
      </c>
      <c r="K18">
        <v>4.1974964765362097</v>
      </c>
      <c r="L18">
        <v>4.4763896861410304</v>
      </c>
      <c r="M18">
        <v>4.7306257052672702</v>
      </c>
      <c r="N18">
        <v>4.98498315069107</v>
      </c>
      <c r="O18">
        <v>5.2394620224124502</v>
      </c>
      <c r="P18">
        <v>5.4940623204314001</v>
      </c>
      <c r="Q18">
        <v>5.7487840447479197</v>
      </c>
      <c r="R18">
        <v>6.9533638002323803</v>
      </c>
      <c r="S18">
        <v>8.1415240603818102</v>
      </c>
      <c r="T18">
        <v>9.3461038158662806</v>
      </c>
      <c r="U18">
        <v>10.550683571350699</v>
      </c>
      <c r="V18">
        <v>11.7388438315001</v>
      </c>
      <c r="W18">
        <v>12.943423586984601</v>
      </c>
      <c r="X18">
        <v>14.148003342469099</v>
      </c>
      <c r="Y18">
        <v>15.3361636026185</v>
      </c>
      <c r="Z18">
        <v>16.540743358103001</v>
      </c>
      <c r="AA18">
        <v>17.728903618252399</v>
      </c>
      <c r="AB18">
        <v>18.933483373736902</v>
      </c>
      <c r="AC18">
        <v>20.138063129221301</v>
      </c>
      <c r="AD18">
        <v>21.3262233893707</v>
      </c>
      <c r="AE18">
        <v>22.530803144855199</v>
      </c>
      <c r="AF18">
        <v>23.735382900339701</v>
      </c>
      <c r="AG18">
        <v>24.9235431604891</v>
      </c>
      <c r="AH18">
        <v>26.128122915973599</v>
      </c>
      <c r="AI18">
        <v>27.332702671458001</v>
      </c>
      <c r="AJ18">
        <v>28.5208629316075</v>
      </c>
      <c r="AK18">
        <v>29.725442687091899</v>
      </c>
    </row>
    <row r="19" spans="1:37" x14ac:dyDescent="0.35">
      <c r="A19" t="s">
        <v>31</v>
      </c>
      <c r="B19">
        <v>51.748932472108898</v>
      </c>
      <c r="C19">
        <v>50.934200803309203</v>
      </c>
      <c r="D19">
        <v>50.334112196759399</v>
      </c>
      <c r="E19">
        <v>50.096600947744598</v>
      </c>
      <c r="F19">
        <v>49.608847739860799</v>
      </c>
      <c r="G19">
        <v>49.021598604116299</v>
      </c>
      <c r="H19">
        <v>48.497250843726697</v>
      </c>
      <c r="I19">
        <v>47.856562940567699</v>
      </c>
      <c r="J19">
        <v>47.186058035868903</v>
      </c>
      <c r="K19">
        <v>46.426093407691802</v>
      </c>
      <c r="L19">
        <v>46.129867155045702</v>
      </c>
      <c r="M19">
        <v>45.848685911896403</v>
      </c>
      <c r="N19">
        <v>45.569522033690802</v>
      </c>
      <c r="O19">
        <v>45.292375520428898</v>
      </c>
      <c r="P19">
        <v>45.017246372110698</v>
      </c>
      <c r="Q19">
        <v>44.744134588736301</v>
      </c>
      <c r="R19">
        <v>45.227084789485602</v>
      </c>
      <c r="S19">
        <v>45.710034990234902</v>
      </c>
      <c r="T19">
        <v>46.176565695649202</v>
      </c>
      <c r="U19">
        <v>46.659515896398503</v>
      </c>
      <c r="V19">
        <v>47.142466097147803</v>
      </c>
      <c r="W19">
        <v>47.625416297897097</v>
      </c>
      <c r="X19">
        <v>48.108366498646397</v>
      </c>
      <c r="Y19">
        <v>48.574897204060598</v>
      </c>
      <c r="Z19">
        <v>49.057847404809898</v>
      </c>
      <c r="AA19">
        <v>49.540797605559199</v>
      </c>
      <c r="AB19">
        <v>50.023747806308499</v>
      </c>
      <c r="AC19">
        <v>50.5066980070578</v>
      </c>
      <c r="AD19">
        <v>50.9732287124721</v>
      </c>
      <c r="AE19">
        <v>51.4561789132214</v>
      </c>
      <c r="AF19">
        <v>51.939129113970601</v>
      </c>
      <c r="AG19">
        <v>52.418795415652902</v>
      </c>
      <c r="AH19">
        <v>52.898461717335202</v>
      </c>
      <c r="AI19">
        <v>53.378128019017502</v>
      </c>
      <c r="AJ19">
        <v>53.857794320699803</v>
      </c>
      <c r="AK19">
        <v>54.337460622382103</v>
      </c>
    </row>
    <row r="20" spans="1:37" x14ac:dyDescent="0.35">
      <c r="A20" t="s">
        <v>105</v>
      </c>
      <c r="B20">
        <v>29.315131026627501</v>
      </c>
      <c r="C20">
        <v>28.734660747944002</v>
      </c>
      <c r="D20">
        <v>28.280054326576501</v>
      </c>
      <c r="E20">
        <v>28.0575792403401</v>
      </c>
      <c r="F20">
        <v>27.694941572046002</v>
      </c>
      <c r="G20">
        <v>27.341761182013801</v>
      </c>
      <c r="H20">
        <v>27.019435382149599</v>
      </c>
      <c r="I20">
        <v>26.643520145033602</v>
      </c>
      <c r="J20">
        <v>26.2570534820772</v>
      </c>
      <c r="K20">
        <v>25.8198604066584</v>
      </c>
      <c r="L20">
        <v>25.583370051850402</v>
      </c>
      <c r="M20">
        <v>25.398006671961198</v>
      </c>
      <c r="N20">
        <v>25.2147774156801</v>
      </c>
      <c r="O20">
        <v>25.033682283007099</v>
      </c>
      <c r="P20">
        <v>24.854721273942101</v>
      </c>
      <c r="Q20">
        <v>24.6778943884852</v>
      </c>
      <c r="R20">
        <v>25.101525398318898</v>
      </c>
      <c r="S20">
        <v>25.541575903487601</v>
      </c>
      <c r="T20">
        <v>25.9652069133213</v>
      </c>
      <c r="U20">
        <v>26.388837923154998</v>
      </c>
      <c r="V20">
        <v>26.8288884283238</v>
      </c>
      <c r="W20">
        <v>27.252519438157499</v>
      </c>
      <c r="X20">
        <v>27.676150447991201</v>
      </c>
      <c r="Y20">
        <v>28.1162009531599</v>
      </c>
      <c r="Z20">
        <v>28.539831962993599</v>
      </c>
      <c r="AA20">
        <v>28.963462972827301</v>
      </c>
      <c r="AB20">
        <v>29.4035134779961</v>
      </c>
      <c r="AC20">
        <v>29.827144487829798</v>
      </c>
      <c r="AD20">
        <v>30.250775497663501</v>
      </c>
      <c r="AE20">
        <v>30.682616255164699</v>
      </c>
      <c r="AF20">
        <v>31.112815063132398</v>
      </c>
      <c r="AG20">
        <v>31.5413719215667</v>
      </c>
      <c r="AH20">
        <v>31.969928780000899</v>
      </c>
      <c r="AI20">
        <v>32.398485638435098</v>
      </c>
      <c r="AJ20">
        <v>32.828684446402796</v>
      </c>
      <c r="AK20">
        <v>33.257241304837002</v>
      </c>
    </row>
    <row r="21" spans="1:37" x14ac:dyDescent="0.35">
      <c r="A21" t="s">
        <v>33</v>
      </c>
      <c r="B21">
        <v>11.550406195171</v>
      </c>
      <c r="C21">
        <v>11.297801590894901</v>
      </c>
      <c r="D21">
        <v>11.026138260554299</v>
      </c>
      <c r="E21">
        <v>10.800212315376699</v>
      </c>
      <c r="F21">
        <v>10.5237820801502</v>
      </c>
      <c r="G21">
        <v>10.198174332694</v>
      </c>
      <c r="H21">
        <v>9.9090138228812901</v>
      </c>
      <c r="I21">
        <v>9.5952877813500201</v>
      </c>
      <c r="J21">
        <v>9.2973714728736407</v>
      </c>
      <c r="K21">
        <v>8.9768877985790105</v>
      </c>
      <c r="L21">
        <v>8.8982295627459003</v>
      </c>
      <c r="M21">
        <v>8.7683164739201391</v>
      </c>
      <c r="N21">
        <v>8.6393423866838308</v>
      </c>
      <c r="O21">
        <v>8.5113073010369593</v>
      </c>
      <c r="P21">
        <v>8.3842112169795406</v>
      </c>
      <c r="Q21">
        <v>8.2580541345115606</v>
      </c>
      <c r="R21">
        <v>8.18978650896244</v>
      </c>
      <c r="S21">
        <v>8.1216830783666705</v>
      </c>
      <c r="T21">
        <v>8.0534154528175499</v>
      </c>
      <c r="U21">
        <v>7.9853120222217902</v>
      </c>
      <c r="V21">
        <v>7.9170443966726696</v>
      </c>
      <c r="W21">
        <v>7.8489409660769001</v>
      </c>
      <c r="X21">
        <v>7.7806733405277804</v>
      </c>
      <c r="Y21">
        <v>7.7125699099320197</v>
      </c>
      <c r="Z21">
        <v>7.6443022843829</v>
      </c>
      <c r="AA21">
        <v>7.5761988537871297</v>
      </c>
      <c r="AB21">
        <v>7.5079312282380197</v>
      </c>
      <c r="AC21">
        <v>7.4398277976422502</v>
      </c>
      <c r="AD21">
        <v>7.3715601720931296</v>
      </c>
      <c r="AE21">
        <v>7.3034567414973601</v>
      </c>
      <c r="AF21">
        <v>7.2351891159482404</v>
      </c>
      <c r="AG21">
        <v>7.1670856853524798</v>
      </c>
      <c r="AH21">
        <v>7.0988180598033601</v>
      </c>
      <c r="AI21">
        <v>7.0307146292075897</v>
      </c>
      <c r="AJ21">
        <v>6.96244700365847</v>
      </c>
      <c r="AK21">
        <v>6.8943435730627103</v>
      </c>
    </row>
    <row r="22" spans="1:37" x14ac:dyDescent="0.35">
      <c r="A22" t="s">
        <v>106</v>
      </c>
      <c r="B22">
        <v>661.80825949078201</v>
      </c>
      <c r="C22">
        <v>665.000383921138</v>
      </c>
      <c r="D22">
        <v>662.15859791081004</v>
      </c>
      <c r="E22">
        <v>663.803444726566</v>
      </c>
      <c r="F22">
        <v>664.20052238868095</v>
      </c>
      <c r="G22">
        <v>661.96020714317297</v>
      </c>
      <c r="H22">
        <v>661.41682016397999</v>
      </c>
      <c r="I22">
        <v>659.38829724582502</v>
      </c>
      <c r="J22">
        <v>656.88112030063701</v>
      </c>
      <c r="K22">
        <v>653.22930276202703</v>
      </c>
      <c r="L22">
        <v>659.95128332801403</v>
      </c>
      <c r="M22">
        <v>663.20786908243599</v>
      </c>
      <c r="N22">
        <v>666.388016100257</v>
      </c>
      <c r="O22">
        <v>669.49172438148003</v>
      </c>
      <c r="P22">
        <v>672.51899392610301</v>
      </c>
      <c r="Q22">
        <v>675.46982473412595</v>
      </c>
      <c r="R22">
        <v>683.05788508654598</v>
      </c>
      <c r="S22">
        <v>690.62952594363003</v>
      </c>
      <c r="T22">
        <v>698.21758629604903</v>
      </c>
      <c r="U22">
        <v>705.78922715313399</v>
      </c>
      <c r="V22">
        <v>713.377287505553</v>
      </c>
      <c r="W22">
        <v>720.96534785797303</v>
      </c>
      <c r="X22">
        <v>728.53698871505696</v>
      </c>
      <c r="Y22">
        <v>736.12504906747597</v>
      </c>
      <c r="Z22">
        <v>743.69668992456104</v>
      </c>
      <c r="AA22">
        <v>751.28475027698005</v>
      </c>
      <c r="AB22">
        <v>758.87281062939996</v>
      </c>
      <c r="AC22">
        <v>766.44445148648401</v>
      </c>
      <c r="AD22">
        <v>774.03251183890302</v>
      </c>
      <c r="AE22">
        <v>781.60415269598798</v>
      </c>
      <c r="AF22">
        <v>789.19221304840698</v>
      </c>
      <c r="AG22">
        <v>796.78027340082599</v>
      </c>
      <c r="AH22">
        <v>804.35191425791095</v>
      </c>
      <c r="AI22">
        <v>811.93997461032995</v>
      </c>
      <c r="AJ22">
        <v>819.51161546741503</v>
      </c>
      <c r="AK22">
        <v>827.09967581983403</v>
      </c>
    </row>
    <row r="23" spans="1:37" x14ac:dyDescent="0.35">
      <c r="A23" t="s">
        <v>35</v>
      </c>
      <c r="B23">
        <v>23.103122471581099</v>
      </c>
      <c r="C23">
        <v>23.194701985229798</v>
      </c>
      <c r="D23">
        <v>23.106213927386399</v>
      </c>
      <c r="E23">
        <v>23.2427795485739</v>
      </c>
      <c r="F23">
        <v>23.330116528361501</v>
      </c>
      <c r="G23">
        <v>23.305331656521801</v>
      </c>
      <c r="H23">
        <v>23.325584466789</v>
      </c>
      <c r="I23">
        <v>23.2861122581857</v>
      </c>
      <c r="J23">
        <v>23.209535275668902</v>
      </c>
      <c r="K23">
        <v>23.107272432582501</v>
      </c>
      <c r="L23">
        <v>23.399224331029099</v>
      </c>
      <c r="M23">
        <v>23.577690039321201</v>
      </c>
      <c r="N23">
        <v>23.752634958712299</v>
      </c>
      <c r="O23">
        <v>23.924059089202402</v>
      </c>
      <c r="P23">
        <v>24.091962430791501</v>
      </c>
      <c r="Q23">
        <v>24.2563449834797</v>
      </c>
      <c r="R23">
        <v>24.559719627114699</v>
      </c>
      <c r="S23">
        <v>24.863094270749698</v>
      </c>
      <c r="T23">
        <v>25.166468914384701</v>
      </c>
      <c r="U23">
        <v>25.4698435580198</v>
      </c>
      <c r="V23">
        <v>25.773218201654799</v>
      </c>
      <c r="W23">
        <v>26.076592845289799</v>
      </c>
      <c r="X23">
        <v>26.379967488924802</v>
      </c>
      <c r="Y23">
        <v>26.683342132559901</v>
      </c>
      <c r="Z23">
        <v>26.9867167761949</v>
      </c>
      <c r="AA23">
        <v>27.290091419829899</v>
      </c>
      <c r="AB23">
        <v>27.593466063464898</v>
      </c>
      <c r="AC23">
        <v>27.896840707099901</v>
      </c>
      <c r="AD23">
        <v>28.200215350735</v>
      </c>
      <c r="AE23">
        <v>28.50358999437</v>
      </c>
      <c r="AF23">
        <v>28.806964638004999</v>
      </c>
      <c r="AG23">
        <v>29.110339281640002</v>
      </c>
      <c r="AH23">
        <v>29.413713925275101</v>
      </c>
      <c r="AI23">
        <v>29.7170885689101</v>
      </c>
      <c r="AJ23">
        <v>30.020463212545099</v>
      </c>
      <c r="AK23">
        <v>30.323837856180099</v>
      </c>
    </row>
    <row r="24" spans="1:37" x14ac:dyDescent="0.35">
      <c r="A24" t="s">
        <v>107</v>
      </c>
      <c r="B24">
        <v>54.4947941951188</v>
      </c>
      <c r="C24">
        <v>54.684052537421699</v>
      </c>
      <c r="D24">
        <v>54.9508967539781</v>
      </c>
      <c r="E24">
        <v>55.628336938491202</v>
      </c>
      <c r="F24">
        <v>55.9833438709408</v>
      </c>
      <c r="G24">
        <v>56.070149401219602</v>
      </c>
      <c r="H24">
        <v>56.2822888253434</v>
      </c>
      <c r="I24">
        <v>56.388442871798802</v>
      </c>
      <c r="J24">
        <v>56.487922970379699</v>
      </c>
      <c r="K24">
        <v>56.494537644142</v>
      </c>
      <c r="L24">
        <v>56.495284040646801</v>
      </c>
      <c r="M24">
        <v>56.579499497425999</v>
      </c>
      <c r="N24">
        <v>56.659684856267702</v>
      </c>
      <c r="O24">
        <v>56.735840117172003</v>
      </c>
      <c r="P24">
        <v>56.807965280138802</v>
      </c>
      <c r="Q24">
        <v>56.876060345168199</v>
      </c>
      <c r="R24">
        <v>57.420354394797997</v>
      </c>
      <c r="S24">
        <v>57.966290393961302</v>
      </c>
      <c r="T24">
        <v>58.5105844435911</v>
      </c>
      <c r="U24">
        <v>59.056520442754298</v>
      </c>
      <c r="V24">
        <v>59.600814492384103</v>
      </c>
      <c r="W24">
        <v>60.146750491547401</v>
      </c>
      <c r="X24">
        <v>60.691044541177199</v>
      </c>
      <c r="Y24">
        <v>61.236980540340397</v>
      </c>
      <c r="Z24">
        <v>61.781274589970202</v>
      </c>
      <c r="AA24">
        <v>62.3272105891335</v>
      </c>
      <c r="AB24">
        <v>62.871504638763199</v>
      </c>
      <c r="AC24">
        <v>63.417440637926497</v>
      </c>
      <c r="AD24">
        <v>63.961734687556302</v>
      </c>
      <c r="AE24">
        <v>64.507670686719607</v>
      </c>
      <c r="AF24">
        <v>65.051964736349305</v>
      </c>
      <c r="AG24">
        <v>65.597900735512596</v>
      </c>
      <c r="AH24">
        <v>66.142194785142394</v>
      </c>
      <c r="AI24">
        <v>66.688130784305699</v>
      </c>
      <c r="AJ24">
        <v>67.232424833935497</v>
      </c>
      <c r="AK24">
        <v>67.778360833098702</v>
      </c>
    </row>
    <row r="25" spans="1:37" x14ac:dyDescent="0.35">
      <c r="A25" t="s">
        <v>37</v>
      </c>
      <c r="B25">
        <v>576.96446709687302</v>
      </c>
      <c r="C25">
        <v>567.74935599054299</v>
      </c>
      <c r="D25">
        <v>559.29134705340505</v>
      </c>
      <c r="E25">
        <v>554.90876911844998</v>
      </c>
      <c r="F25">
        <v>547.14563925600396</v>
      </c>
      <c r="G25">
        <v>536.12700415319296</v>
      </c>
      <c r="H25">
        <v>526.31752658723599</v>
      </c>
      <c r="I25">
        <v>515.571885389832</v>
      </c>
      <c r="J25">
        <v>504.750321214454</v>
      </c>
      <c r="K25">
        <v>493.13470182237597</v>
      </c>
      <c r="L25">
        <v>492.22072087766702</v>
      </c>
      <c r="M25">
        <v>491.86538786115699</v>
      </c>
      <c r="N25">
        <v>491.48260288540098</v>
      </c>
      <c r="O25">
        <v>491.07236595039598</v>
      </c>
      <c r="P25">
        <v>490.63467705614499</v>
      </c>
      <c r="Q25">
        <v>490.16953620264599</v>
      </c>
      <c r="R25">
        <v>492.53498002446997</v>
      </c>
      <c r="S25">
        <v>494.90042384629498</v>
      </c>
      <c r="T25">
        <v>497.26586766811999</v>
      </c>
      <c r="U25">
        <v>499.63131148994501</v>
      </c>
      <c r="V25">
        <v>501.99675531176899</v>
      </c>
      <c r="W25">
        <v>504.362199133594</v>
      </c>
      <c r="X25">
        <v>506.72764295541901</v>
      </c>
      <c r="Y25">
        <v>509.09308677724403</v>
      </c>
      <c r="Z25">
        <v>511.45853059906801</v>
      </c>
      <c r="AA25">
        <v>513.82397442089302</v>
      </c>
      <c r="AB25">
        <v>516.18941824271803</v>
      </c>
      <c r="AC25">
        <v>518.55486206454304</v>
      </c>
      <c r="AD25">
        <v>520.92030588636806</v>
      </c>
      <c r="AE25">
        <v>523.28574970819204</v>
      </c>
      <c r="AF25">
        <v>525.65119353001705</v>
      </c>
      <c r="AG25">
        <v>528.01663735184195</v>
      </c>
      <c r="AH25">
        <v>530.38208117366696</v>
      </c>
      <c r="AI25">
        <v>532.74752499549095</v>
      </c>
      <c r="AJ25">
        <v>535.11296881731596</v>
      </c>
      <c r="AK25">
        <v>537.47841263914097</v>
      </c>
    </row>
    <row r="26" spans="1:37" x14ac:dyDescent="0.35">
      <c r="A26" t="s">
        <v>38</v>
      </c>
      <c r="B26">
        <v>219.66893776173799</v>
      </c>
      <c r="C26">
        <v>220.080808801849</v>
      </c>
      <c r="D26">
        <v>220.82551588355801</v>
      </c>
      <c r="E26">
        <v>223.23507260397</v>
      </c>
      <c r="F26">
        <v>224.31074132128299</v>
      </c>
      <c r="G26">
        <v>224.15609752922401</v>
      </c>
      <c r="H26">
        <v>224.482411430502</v>
      </c>
      <c r="I26">
        <v>224.40860275854499</v>
      </c>
      <c r="J26">
        <v>224.32087897763901</v>
      </c>
      <c r="K26">
        <v>223.89601912820899</v>
      </c>
      <c r="L26">
        <v>223.32252579023699</v>
      </c>
      <c r="M26">
        <v>223.159881129383</v>
      </c>
      <c r="N26">
        <v>222.98479760776701</v>
      </c>
      <c r="O26">
        <v>222.79727522538801</v>
      </c>
      <c r="P26">
        <v>222.59731398224599</v>
      </c>
      <c r="Q26">
        <v>222.384913878341</v>
      </c>
      <c r="R26">
        <v>223.45672904741099</v>
      </c>
      <c r="S26">
        <v>224.52854421647999</v>
      </c>
      <c r="T26">
        <v>225.60035938555001</v>
      </c>
      <c r="U26">
        <v>226.67217455462</v>
      </c>
      <c r="V26">
        <v>227.743989723689</v>
      </c>
      <c r="W26">
        <v>228.81580489275899</v>
      </c>
      <c r="X26">
        <v>229.88762006182799</v>
      </c>
      <c r="Y26">
        <v>230.95943523089801</v>
      </c>
      <c r="Z26">
        <v>232.031250399968</v>
      </c>
      <c r="AA26">
        <v>233.103065569037</v>
      </c>
      <c r="AB26">
        <v>234.17488073810699</v>
      </c>
      <c r="AC26">
        <v>235.24669590717599</v>
      </c>
      <c r="AD26">
        <v>236.31851107624601</v>
      </c>
      <c r="AE26">
        <v>237.390326245316</v>
      </c>
      <c r="AF26">
        <v>238.462141414385</v>
      </c>
      <c r="AG26">
        <v>239.53395658345499</v>
      </c>
      <c r="AH26">
        <v>240.60577175252399</v>
      </c>
      <c r="AI26">
        <v>241.67758692159401</v>
      </c>
      <c r="AJ26">
        <v>242.74940209066401</v>
      </c>
      <c r="AK26">
        <v>243.821217259733</v>
      </c>
    </row>
    <row r="27" spans="1:37" x14ac:dyDescent="0.35">
      <c r="A27" t="s">
        <v>108</v>
      </c>
      <c r="B27">
        <v>118.039389451769</v>
      </c>
      <c r="C27">
        <v>116.766801970846</v>
      </c>
      <c r="D27">
        <v>115.043029787493</v>
      </c>
      <c r="E27">
        <v>113.98985403846901</v>
      </c>
      <c r="F27">
        <v>112.408045495186</v>
      </c>
      <c r="G27">
        <v>111.00064144845901</v>
      </c>
      <c r="H27">
        <v>109.87092464372699</v>
      </c>
      <c r="I27">
        <v>108.512653923415</v>
      </c>
      <c r="J27">
        <v>107.119265054547</v>
      </c>
      <c r="K27">
        <v>105.506230193832</v>
      </c>
      <c r="L27">
        <v>106.744058422541</v>
      </c>
      <c r="M27">
        <v>107.427058085669</v>
      </c>
      <c r="N27">
        <v>108.103061838146</v>
      </c>
      <c r="O27">
        <v>108.77206967997201</v>
      </c>
      <c r="P27">
        <v>109.434081611145</v>
      </c>
      <c r="Q27">
        <v>110.089097631667</v>
      </c>
      <c r="R27">
        <v>113.483226139772</v>
      </c>
      <c r="S27">
        <v>116.860935152541</v>
      </c>
      <c r="T27">
        <v>120.25506366064501</v>
      </c>
      <c r="U27">
        <v>123.632772673414</v>
      </c>
      <c r="V27">
        <v>127.026901181518</v>
      </c>
      <c r="W27">
        <v>130.40461019428699</v>
      </c>
      <c r="X27">
        <v>133.798738702392</v>
      </c>
      <c r="Y27">
        <v>137.19286721049599</v>
      </c>
      <c r="Z27">
        <v>140.57057622326499</v>
      </c>
      <c r="AA27">
        <v>143.96470473136901</v>
      </c>
      <c r="AB27">
        <v>147.34241374413801</v>
      </c>
      <c r="AC27">
        <v>150.736542252243</v>
      </c>
      <c r="AD27">
        <v>154.114251265012</v>
      </c>
      <c r="AE27">
        <v>157.50837977311599</v>
      </c>
      <c r="AF27">
        <v>160.90250828122001</v>
      </c>
      <c r="AG27">
        <v>164.28021729398901</v>
      </c>
      <c r="AH27">
        <v>167.674345802094</v>
      </c>
      <c r="AI27">
        <v>171.052054814863</v>
      </c>
      <c r="AJ27">
        <v>174.44618332296699</v>
      </c>
      <c r="AK27">
        <v>177.82389233573599</v>
      </c>
    </row>
    <row r="28" spans="1:37" x14ac:dyDescent="0.35">
      <c r="A28" t="s">
        <v>109</v>
      </c>
      <c r="B28">
        <v>101.264367678502</v>
      </c>
      <c r="C28">
        <v>100.900767182083</v>
      </c>
      <c r="D28">
        <v>100.30053067223</v>
      </c>
      <c r="E28">
        <v>100.18551925186399</v>
      </c>
      <c r="F28">
        <v>99.537257447646297</v>
      </c>
      <c r="G28">
        <v>98.354780244760704</v>
      </c>
      <c r="H28">
        <v>97.384073540299497</v>
      </c>
      <c r="I28">
        <v>96.237070596082404</v>
      </c>
      <c r="J28">
        <v>95.058589012922695</v>
      </c>
      <c r="K28">
        <v>93.708420904258602</v>
      </c>
      <c r="L28">
        <v>94.356468440525902</v>
      </c>
      <c r="M28">
        <v>94.738339542553504</v>
      </c>
      <c r="N28">
        <v>95.109844408849099</v>
      </c>
      <c r="O28">
        <v>95.470983039412701</v>
      </c>
      <c r="P28">
        <v>95.821755434244096</v>
      </c>
      <c r="Q28">
        <v>96.162161593343598</v>
      </c>
      <c r="R28">
        <v>97.055385572255901</v>
      </c>
      <c r="S28">
        <v>97.948609551168303</v>
      </c>
      <c r="T28">
        <v>98.841833530080706</v>
      </c>
      <c r="U28">
        <v>99.735057508992995</v>
      </c>
      <c r="V28">
        <v>100.628281487905</v>
      </c>
      <c r="W28">
        <v>101.521505466817</v>
      </c>
      <c r="X28">
        <v>102.41472944573</v>
      </c>
      <c r="Y28">
        <v>103.30795342464199</v>
      </c>
      <c r="Z28">
        <v>104.201177403554</v>
      </c>
      <c r="AA28">
        <v>105.094401382467</v>
      </c>
      <c r="AB28">
        <v>105.987625361379</v>
      </c>
      <c r="AC28">
        <v>106.880849340292</v>
      </c>
      <c r="AD28">
        <v>107.77407331920401</v>
      </c>
      <c r="AE28">
        <v>108.667297298116</v>
      </c>
      <c r="AF28">
        <v>109.560521277029</v>
      </c>
      <c r="AG28">
        <v>110.453745255941</v>
      </c>
      <c r="AH28">
        <v>111.34696923485301</v>
      </c>
      <c r="AI28">
        <v>112.24019321376601</v>
      </c>
      <c r="AJ28">
        <v>113.133417192678</v>
      </c>
      <c r="AK28">
        <v>114.026641171591</v>
      </c>
    </row>
    <row r="29" spans="1:37" x14ac:dyDescent="0.35">
      <c r="A29" t="s">
        <v>41</v>
      </c>
      <c r="B29">
        <v>19.901149770996199</v>
      </c>
      <c r="C29">
        <v>20.0150898650875</v>
      </c>
      <c r="D29">
        <v>19.961009379429399</v>
      </c>
      <c r="E29">
        <v>19.862144258642498</v>
      </c>
      <c r="F29">
        <v>19.719432878922099</v>
      </c>
      <c r="G29">
        <v>19.501944761739399</v>
      </c>
      <c r="H29">
        <v>19.337861382989999</v>
      </c>
      <c r="I29">
        <v>19.141984567996101</v>
      </c>
      <c r="J29">
        <v>18.925805588493599</v>
      </c>
      <c r="K29">
        <v>18.690137019451999</v>
      </c>
      <c r="L29">
        <v>18.872810451606298</v>
      </c>
      <c r="M29">
        <v>18.861817198879098</v>
      </c>
      <c r="N29">
        <v>18.849741537417099</v>
      </c>
      <c r="O29">
        <v>18.836583467220201</v>
      </c>
      <c r="P29">
        <v>18.8223429882886</v>
      </c>
      <c r="Q29">
        <v>18.807020100622101</v>
      </c>
      <c r="R29">
        <v>18.900287653272599</v>
      </c>
      <c r="S29">
        <v>18.993555205923201</v>
      </c>
      <c r="T29">
        <v>19.0868227585737</v>
      </c>
      <c r="U29">
        <v>19.180090311224301</v>
      </c>
      <c r="V29">
        <v>19.273357863874899</v>
      </c>
      <c r="W29">
        <v>19.366625416525402</v>
      </c>
      <c r="X29">
        <v>19.459892969176</v>
      </c>
      <c r="Y29">
        <v>19.553160521826499</v>
      </c>
      <c r="Z29">
        <v>19.6464280744771</v>
      </c>
      <c r="AA29">
        <v>19.739695627127698</v>
      </c>
      <c r="AB29">
        <v>19.832963179778201</v>
      </c>
      <c r="AC29">
        <v>19.926230732428799</v>
      </c>
      <c r="AD29">
        <v>20.019498285079301</v>
      </c>
      <c r="AE29">
        <v>20.112765837729899</v>
      </c>
      <c r="AF29">
        <v>20.206033390380401</v>
      </c>
      <c r="AG29">
        <v>20.299300943031</v>
      </c>
      <c r="AH29">
        <v>20.392568495681601</v>
      </c>
      <c r="AI29">
        <v>20.4858360483321</v>
      </c>
      <c r="AJ29">
        <v>20.579103600982702</v>
      </c>
      <c r="AK29">
        <v>20.6723711536332</v>
      </c>
    </row>
    <row r="30" spans="1:37" x14ac:dyDescent="0.35">
      <c r="A30" t="s">
        <v>110</v>
      </c>
      <c r="B30">
        <v>30.935097173355999</v>
      </c>
      <c r="C30">
        <v>30.874526880028199</v>
      </c>
      <c r="D30">
        <v>30.833987687249302</v>
      </c>
      <c r="E30">
        <v>31.020057819634399</v>
      </c>
      <c r="F30">
        <v>31.027689387216899</v>
      </c>
      <c r="G30">
        <v>30.8564053453855</v>
      </c>
      <c r="H30">
        <v>30.7350487757396</v>
      </c>
      <c r="I30">
        <v>30.536563747274201</v>
      </c>
      <c r="J30">
        <v>30.335823708735902</v>
      </c>
      <c r="K30">
        <v>30.082017108511899</v>
      </c>
      <c r="L30">
        <v>30.180782381167202</v>
      </c>
      <c r="M30">
        <v>30.214024622231701</v>
      </c>
      <c r="N30">
        <v>30.2450019304774</v>
      </c>
      <c r="O30">
        <v>30.2737143059042</v>
      </c>
      <c r="P30">
        <v>30.300161748512199</v>
      </c>
      <c r="Q30">
        <v>30.324344258301199</v>
      </c>
      <c r="R30">
        <v>30.535104490096</v>
      </c>
      <c r="S30">
        <v>30.745864721890701</v>
      </c>
      <c r="T30">
        <v>30.956624953685498</v>
      </c>
      <c r="U30">
        <v>31.1673851854802</v>
      </c>
      <c r="V30">
        <v>31.378145417275</v>
      </c>
      <c r="W30">
        <v>31.588905649069702</v>
      </c>
      <c r="X30">
        <v>31.799665880864499</v>
      </c>
      <c r="Y30">
        <v>32.010426112659196</v>
      </c>
      <c r="Z30">
        <v>32.221186344453997</v>
      </c>
      <c r="AA30">
        <v>32.431946576248698</v>
      </c>
      <c r="AB30">
        <v>32.642706808043499</v>
      </c>
      <c r="AC30">
        <v>32.8534670398382</v>
      </c>
      <c r="AD30">
        <v>33.064227271633001</v>
      </c>
      <c r="AE30">
        <v>33.274987503427802</v>
      </c>
      <c r="AF30">
        <v>33.485747735222503</v>
      </c>
      <c r="AG30">
        <v>33.696507967017297</v>
      </c>
      <c r="AH30">
        <v>33.907268198811998</v>
      </c>
      <c r="AI30">
        <v>34.118028430606799</v>
      </c>
      <c r="AJ30">
        <v>34.3287886624015</v>
      </c>
      <c r="AK30">
        <v>34.539548894196301</v>
      </c>
    </row>
    <row r="31" spans="1:37" x14ac:dyDescent="0.35">
      <c r="A31" t="s">
        <v>43</v>
      </c>
      <c r="B31">
        <v>20.019443050382399</v>
      </c>
      <c r="C31">
        <v>20.008813557443201</v>
      </c>
      <c r="D31">
        <v>19.9965704567256</v>
      </c>
      <c r="E31">
        <v>20.135253547834299</v>
      </c>
      <c r="F31">
        <v>20.162045806900899</v>
      </c>
      <c r="G31">
        <v>20.0658383814594</v>
      </c>
      <c r="H31">
        <v>19.988567065551798</v>
      </c>
      <c r="I31">
        <v>19.877339084532299</v>
      </c>
      <c r="J31">
        <v>19.7539575279819</v>
      </c>
      <c r="K31">
        <v>19.598498986441999</v>
      </c>
      <c r="L31">
        <v>19.689313767843402</v>
      </c>
      <c r="M31">
        <v>19.724930578028001</v>
      </c>
      <c r="N31">
        <v>19.7588840977585</v>
      </c>
      <c r="O31">
        <v>19.791174327034799</v>
      </c>
      <c r="P31">
        <v>19.821801265856902</v>
      </c>
      <c r="Q31">
        <v>19.8507649142249</v>
      </c>
      <c r="R31">
        <v>19.994085108357499</v>
      </c>
      <c r="S31">
        <v>20.137405302490102</v>
      </c>
      <c r="T31">
        <v>20.280725496622601</v>
      </c>
      <c r="U31">
        <v>20.4240456907552</v>
      </c>
      <c r="V31">
        <v>20.5673658848877</v>
      </c>
      <c r="W31">
        <v>20.710686079020299</v>
      </c>
      <c r="X31">
        <v>20.854006273152901</v>
      </c>
      <c r="Y31">
        <v>20.997326467285401</v>
      </c>
      <c r="Z31">
        <v>21.140646661418</v>
      </c>
      <c r="AA31">
        <v>21.283966855550599</v>
      </c>
      <c r="AB31">
        <v>21.427287049683098</v>
      </c>
      <c r="AC31">
        <v>21.570607243815701</v>
      </c>
      <c r="AD31">
        <v>21.7139274379482</v>
      </c>
      <c r="AE31">
        <v>21.857247632080799</v>
      </c>
      <c r="AF31">
        <v>22.000567826213398</v>
      </c>
      <c r="AG31">
        <v>22.143888020345901</v>
      </c>
      <c r="AH31">
        <v>22.2872082144785</v>
      </c>
      <c r="AI31">
        <v>22.430528408611</v>
      </c>
      <c r="AJ31">
        <v>22.573848602743599</v>
      </c>
      <c r="AK31">
        <v>22.717168796876201</v>
      </c>
    </row>
    <row r="32" spans="1:37" x14ac:dyDescent="0.35">
      <c r="A32" t="s">
        <v>111</v>
      </c>
      <c r="B32">
        <v>5.2355123135647403</v>
      </c>
      <c r="C32">
        <v>5.3445175285885798</v>
      </c>
      <c r="D32">
        <v>5.4187086152618997</v>
      </c>
      <c r="E32">
        <v>5.5023284857447701</v>
      </c>
      <c r="F32">
        <v>5.5518676859582303</v>
      </c>
      <c r="G32">
        <v>5.5910673806623699</v>
      </c>
      <c r="H32">
        <v>5.6491724141945197</v>
      </c>
      <c r="I32">
        <v>5.6837092345593403</v>
      </c>
      <c r="J32">
        <v>5.7263818485703499</v>
      </c>
      <c r="K32">
        <v>5.7463165165229499</v>
      </c>
      <c r="L32">
        <v>5.82650896772941</v>
      </c>
      <c r="M32">
        <v>5.8984714527550404</v>
      </c>
      <c r="N32">
        <v>5.9692450673995499</v>
      </c>
      <c r="O32">
        <v>6.0388298116629198</v>
      </c>
      <c r="P32">
        <v>6.1072256855451599</v>
      </c>
      <c r="Q32">
        <v>6.1744326890462702</v>
      </c>
      <c r="R32">
        <v>6.27687368688707</v>
      </c>
      <c r="S32">
        <v>6.3793146847278601</v>
      </c>
      <c r="T32">
        <v>6.48175568256866</v>
      </c>
      <c r="U32">
        <v>6.5841966804094501</v>
      </c>
      <c r="V32">
        <v>6.6866376782502499</v>
      </c>
      <c r="W32">
        <v>6.78907867609104</v>
      </c>
      <c r="X32">
        <v>6.8915196739318398</v>
      </c>
      <c r="Y32">
        <v>6.9939606717726299</v>
      </c>
      <c r="Z32">
        <v>7.0964016696134298</v>
      </c>
      <c r="AA32">
        <v>7.1988426674542199</v>
      </c>
      <c r="AB32">
        <v>7.3012836652950197</v>
      </c>
      <c r="AC32">
        <v>7.4037246631358098</v>
      </c>
      <c r="AD32">
        <v>7.5061656609766096</v>
      </c>
      <c r="AE32">
        <v>7.6086066588173997</v>
      </c>
      <c r="AF32">
        <v>7.7110476566581898</v>
      </c>
      <c r="AG32">
        <v>7.8134886544989897</v>
      </c>
      <c r="AH32">
        <v>7.9159296523397797</v>
      </c>
      <c r="AI32">
        <v>8.0183706501805805</v>
      </c>
      <c r="AJ32">
        <v>8.1208116480213697</v>
      </c>
      <c r="AK32">
        <v>8.2232526458621695</v>
      </c>
    </row>
    <row r="33" spans="1:37" x14ac:dyDescent="0.35">
      <c r="A33" t="s">
        <v>112</v>
      </c>
      <c r="B33">
        <v>51.2991280830176</v>
      </c>
      <c r="C33">
        <v>50.063134675856602</v>
      </c>
      <c r="D33">
        <v>49.037747807935602</v>
      </c>
      <c r="E33">
        <v>48.498358307175501</v>
      </c>
      <c r="F33">
        <v>47.746351970398699</v>
      </c>
      <c r="G33">
        <v>46.9201006223063</v>
      </c>
      <c r="H33">
        <v>46.267998578613998</v>
      </c>
      <c r="I33">
        <v>45.526799095032999</v>
      </c>
      <c r="J33">
        <v>44.741034621495601</v>
      </c>
      <c r="K33">
        <v>43.853579264866703</v>
      </c>
      <c r="L33">
        <v>43.061347971661498</v>
      </c>
      <c r="M33">
        <v>42.608613062322299</v>
      </c>
      <c r="N33">
        <v>42.158455589343099</v>
      </c>
      <c r="O33">
        <v>41.710875552723799</v>
      </c>
      <c r="P33">
        <v>41.265872952464498</v>
      </c>
      <c r="Q33">
        <v>40.823447788565097</v>
      </c>
      <c r="R33">
        <v>40.673604468356402</v>
      </c>
      <c r="S33">
        <v>40.523761148147798</v>
      </c>
      <c r="T33">
        <v>40.373917827939103</v>
      </c>
      <c r="U33">
        <v>40.2240745077304</v>
      </c>
      <c r="V33">
        <v>40.074231187521697</v>
      </c>
      <c r="W33">
        <v>39.924387867313001</v>
      </c>
      <c r="X33">
        <v>39.774544547104298</v>
      </c>
      <c r="Y33">
        <v>39.624701226895603</v>
      </c>
      <c r="Z33">
        <v>39.4748579066869</v>
      </c>
      <c r="AA33">
        <v>39.325014586478197</v>
      </c>
      <c r="AB33">
        <v>39.175171266269601</v>
      </c>
      <c r="AC33">
        <v>39.025327946060898</v>
      </c>
      <c r="AD33">
        <v>38.875484625852202</v>
      </c>
      <c r="AE33">
        <v>38.725641305643499</v>
      </c>
      <c r="AF33">
        <v>38.575797985434797</v>
      </c>
      <c r="AG33">
        <v>38.425954665226101</v>
      </c>
      <c r="AH33">
        <v>38.276111345017398</v>
      </c>
      <c r="AI33">
        <v>38.126268024808702</v>
      </c>
      <c r="AJ33">
        <v>37.976424704599999</v>
      </c>
      <c r="AK33">
        <v>37.826581384391297</v>
      </c>
    </row>
    <row r="34" spans="1:37" x14ac:dyDescent="0.35">
      <c r="A34" t="s">
        <v>46</v>
      </c>
      <c r="B34">
        <v>3.60185910224775</v>
      </c>
      <c r="C34">
        <v>3.5424785891988</v>
      </c>
      <c r="D34">
        <v>3.4726734037437499</v>
      </c>
      <c r="E34">
        <v>3.4143311557071701</v>
      </c>
      <c r="F34">
        <v>3.33513956285839</v>
      </c>
      <c r="G34">
        <v>3.2495886661148301</v>
      </c>
      <c r="H34">
        <v>3.1757722017942802</v>
      </c>
      <c r="I34">
        <v>3.0928866090809999</v>
      </c>
      <c r="J34">
        <v>3.0014315720698002</v>
      </c>
      <c r="K34">
        <v>2.91170293743127</v>
      </c>
      <c r="L34">
        <v>2.9002500009896299</v>
      </c>
      <c r="M34">
        <v>2.8602999436077701</v>
      </c>
      <c r="N34">
        <v>2.8206175073692998</v>
      </c>
      <c r="O34">
        <v>2.7812026922742401</v>
      </c>
      <c r="P34">
        <v>2.7420554983225802</v>
      </c>
      <c r="Q34">
        <v>2.7031759255143202</v>
      </c>
      <c r="R34">
        <v>2.6801159036579199</v>
      </c>
      <c r="S34">
        <v>2.65705588180152</v>
      </c>
      <c r="T34">
        <v>2.6339958599451201</v>
      </c>
      <c r="U34">
        <v>2.6109358380887202</v>
      </c>
      <c r="V34">
        <v>2.5878758162323199</v>
      </c>
      <c r="W34">
        <v>2.56481579437592</v>
      </c>
      <c r="X34">
        <v>2.5417557725195201</v>
      </c>
      <c r="Y34">
        <v>2.5186957506631198</v>
      </c>
      <c r="Z34">
        <v>2.4956357288067199</v>
      </c>
      <c r="AA34">
        <v>2.47257570695032</v>
      </c>
      <c r="AB34">
        <v>2.4495156850939201</v>
      </c>
      <c r="AC34">
        <v>2.4264556632375198</v>
      </c>
      <c r="AD34">
        <v>2.4033956413811199</v>
      </c>
      <c r="AE34">
        <v>2.3803356195247201</v>
      </c>
      <c r="AF34">
        <v>2.3572755976683202</v>
      </c>
      <c r="AG34">
        <v>2.3342155758119199</v>
      </c>
      <c r="AH34">
        <v>2.31115555395552</v>
      </c>
      <c r="AI34">
        <v>2.2880955320991201</v>
      </c>
      <c r="AJ34">
        <v>2.2650355102427202</v>
      </c>
      <c r="AK34">
        <v>2.2419754883863199</v>
      </c>
    </row>
    <row r="35" spans="1:37" x14ac:dyDescent="0.35">
      <c r="A35" t="s">
        <v>47</v>
      </c>
      <c r="B35">
        <v>931.036110199674</v>
      </c>
      <c r="C35">
        <v>927.88424816735096</v>
      </c>
      <c r="D35">
        <v>924.73461757073403</v>
      </c>
      <c r="E35">
        <v>929.35964073376294</v>
      </c>
      <c r="F35">
        <v>929.541048275977</v>
      </c>
      <c r="G35">
        <v>923.55377945585599</v>
      </c>
      <c r="H35">
        <v>919.22215901537299</v>
      </c>
      <c r="I35">
        <v>912.70051030099603</v>
      </c>
      <c r="J35">
        <v>906.19562252216701</v>
      </c>
      <c r="K35">
        <v>898.63002188579105</v>
      </c>
      <c r="L35">
        <v>896.89361871543599</v>
      </c>
      <c r="M35">
        <v>892.09366611105304</v>
      </c>
      <c r="N35">
        <v>887.29085857732503</v>
      </c>
      <c r="O35">
        <v>882.48519611425195</v>
      </c>
      <c r="P35">
        <v>877.67667872183495</v>
      </c>
      <c r="Q35">
        <v>872.86530640007095</v>
      </c>
      <c r="R35">
        <v>873.13626377821697</v>
      </c>
      <c r="S35">
        <v>873.40738535131504</v>
      </c>
      <c r="T35">
        <v>873.67834272946095</v>
      </c>
      <c r="U35">
        <v>873.94946430255902</v>
      </c>
      <c r="V35">
        <v>874.22042168070504</v>
      </c>
      <c r="W35">
        <v>874.491543253803</v>
      </c>
      <c r="X35">
        <v>874.76250063194902</v>
      </c>
      <c r="Y35">
        <v>875.033622205048</v>
      </c>
      <c r="Z35">
        <v>875.304579583193</v>
      </c>
      <c r="AA35">
        <v>875.57570115629198</v>
      </c>
      <c r="AB35">
        <v>875.84665853443698</v>
      </c>
      <c r="AC35">
        <v>876.11778010753596</v>
      </c>
      <c r="AD35">
        <v>876.38873748568096</v>
      </c>
      <c r="AE35">
        <v>876.65985905877994</v>
      </c>
      <c r="AF35">
        <v>876.93081643692597</v>
      </c>
      <c r="AG35">
        <v>877.20193801002404</v>
      </c>
      <c r="AH35">
        <v>877.47289538816995</v>
      </c>
      <c r="AI35">
        <v>877.74401696126802</v>
      </c>
      <c r="AJ35">
        <v>878.01497433941404</v>
      </c>
      <c r="AK35">
        <v>878.286095912512</v>
      </c>
    </row>
    <row r="36" spans="1:37" x14ac:dyDescent="0.35">
      <c r="A36" t="s">
        <v>48</v>
      </c>
      <c r="B36">
        <v>6.7034599958499896</v>
      </c>
      <c r="C36">
        <v>6.6625250894899297</v>
      </c>
      <c r="D36">
        <v>6.6200026970810901</v>
      </c>
      <c r="E36">
        <v>6.6184552316890199</v>
      </c>
      <c r="F36">
        <v>6.5721228727631402</v>
      </c>
      <c r="G36">
        <v>6.4783496676133296</v>
      </c>
      <c r="H36">
        <v>6.4040626528003699</v>
      </c>
      <c r="I36">
        <v>6.3086455300503603</v>
      </c>
      <c r="J36">
        <v>6.2030206577547702</v>
      </c>
      <c r="K36">
        <v>6.09725709569254</v>
      </c>
      <c r="L36">
        <v>6.1632649779865698</v>
      </c>
      <c r="M36">
        <v>6.1813470011727798</v>
      </c>
      <c r="N36">
        <v>6.1988297357750097</v>
      </c>
      <c r="O36">
        <v>6.2157131817932498</v>
      </c>
      <c r="P36">
        <v>6.2319973392275001</v>
      </c>
      <c r="Q36">
        <v>6.2476822080777596</v>
      </c>
      <c r="R36">
        <v>6.2993209077312704</v>
      </c>
      <c r="S36">
        <v>6.3509596073847696</v>
      </c>
      <c r="T36">
        <v>6.4025983070382697</v>
      </c>
      <c r="U36">
        <v>6.4542370066917698</v>
      </c>
      <c r="V36">
        <v>6.5058757063452699</v>
      </c>
      <c r="W36">
        <v>6.5575144059987798</v>
      </c>
      <c r="X36">
        <v>6.6091531056522799</v>
      </c>
      <c r="Y36">
        <v>6.66079180530578</v>
      </c>
      <c r="Z36">
        <v>6.7124305049592801</v>
      </c>
      <c r="AA36">
        <v>6.7640692046127802</v>
      </c>
      <c r="AB36">
        <v>6.81570790426629</v>
      </c>
      <c r="AC36">
        <v>6.8673466039197901</v>
      </c>
      <c r="AD36">
        <v>6.9189853035732902</v>
      </c>
      <c r="AE36">
        <v>6.9706240032267903</v>
      </c>
      <c r="AF36">
        <v>7.0222627028802904</v>
      </c>
      <c r="AG36">
        <v>7.0739014025337896</v>
      </c>
      <c r="AH36">
        <v>7.1255401021873004</v>
      </c>
      <c r="AI36">
        <v>7.1771788018407996</v>
      </c>
      <c r="AJ36">
        <v>7.2288175014942997</v>
      </c>
      <c r="AK36">
        <v>7.2804562011477998</v>
      </c>
    </row>
    <row r="37" spans="1:37" x14ac:dyDescent="0.35">
      <c r="A37" t="s">
        <v>113</v>
      </c>
      <c r="B37">
        <v>3338.27839787328</v>
      </c>
      <c r="C37">
        <v>3280.6866380474398</v>
      </c>
      <c r="D37">
        <v>3223.14369228121</v>
      </c>
      <c r="E37">
        <v>3165.6495605745999</v>
      </c>
      <c r="F37">
        <v>3108.2042429275998</v>
      </c>
      <c r="G37">
        <v>3050.80773934022</v>
      </c>
      <c r="H37">
        <v>2993.4600498124601</v>
      </c>
      <c r="I37">
        <v>2936.16117434432</v>
      </c>
      <c r="J37">
        <v>2878.9111129357998</v>
      </c>
      <c r="K37">
        <v>2821.7098655868899</v>
      </c>
      <c r="L37">
        <v>2821.7098655868899</v>
      </c>
      <c r="M37">
        <v>2821.7098655868899</v>
      </c>
      <c r="N37">
        <v>2821.7098655868899</v>
      </c>
      <c r="O37">
        <v>2821.7098655868899</v>
      </c>
      <c r="P37">
        <v>2821.7098655868899</v>
      </c>
      <c r="Q37">
        <v>2821.7098655868899</v>
      </c>
      <c r="R37">
        <v>2842.5761980734601</v>
      </c>
      <c r="S37">
        <v>2863.4425305600198</v>
      </c>
      <c r="T37">
        <v>2884.30886304659</v>
      </c>
      <c r="U37">
        <v>2905.1751955331601</v>
      </c>
      <c r="V37">
        <v>2926.0415280197199</v>
      </c>
      <c r="W37">
        <v>2946.90786050629</v>
      </c>
      <c r="X37">
        <v>2967.7741929928602</v>
      </c>
      <c r="Y37">
        <v>2988.6405254794199</v>
      </c>
      <c r="Z37">
        <v>3009.5068579659901</v>
      </c>
      <c r="AA37">
        <v>3030.3731904525598</v>
      </c>
      <c r="AB37">
        <v>3051.23952293913</v>
      </c>
      <c r="AC37">
        <v>3072.1058554256902</v>
      </c>
      <c r="AD37">
        <v>3092.9721879122599</v>
      </c>
      <c r="AE37">
        <v>3113.83852039883</v>
      </c>
      <c r="AF37">
        <v>3134.7048528853902</v>
      </c>
      <c r="AG37">
        <v>3155.5711853719599</v>
      </c>
      <c r="AH37">
        <v>3176.4375178585301</v>
      </c>
      <c r="AI37">
        <v>3197.3038503450998</v>
      </c>
      <c r="AJ37">
        <v>3218.17018283166</v>
      </c>
      <c r="AK37">
        <v>3239.0365153182302</v>
      </c>
    </row>
    <row r="38" spans="1:37" x14ac:dyDescent="0.35">
      <c r="A38" t="s">
        <v>114</v>
      </c>
      <c r="B38">
        <v>883.98863994883095</v>
      </c>
      <c r="C38">
        <v>880.06812340455701</v>
      </c>
      <c r="D38">
        <v>876.14760686028205</v>
      </c>
      <c r="E38">
        <v>872.227090316008</v>
      </c>
      <c r="F38">
        <v>868.30657377173395</v>
      </c>
      <c r="G38">
        <v>864.38605722746001</v>
      </c>
      <c r="H38">
        <v>860.46554068318596</v>
      </c>
      <c r="I38">
        <v>856.54502413891203</v>
      </c>
      <c r="J38">
        <v>852.62450759463798</v>
      </c>
      <c r="K38">
        <v>848.70399105036404</v>
      </c>
      <c r="L38">
        <v>844.78347450608999</v>
      </c>
      <c r="M38">
        <v>840.86295796181605</v>
      </c>
      <c r="N38">
        <v>836.942441417542</v>
      </c>
      <c r="O38">
        <v>833.02192487326795</v>
      </c>
      <c r="P38">
        <v>829.10140832899299</v>
      </c>
      <c r="Q38">
        <v>825.18089178471905</v>
      </c>
      <c r="R38">
        <v>834.51886285509897</v>
      </c>
      <c r="S38">
        <v>843.85683392547901</v>
      </c>
      <c r="T38">
        <v>853.19480499585904</v>
      </c>
      <c r="U38">
        <v>862.53277606623897</v>
      </c>
      <c r="V38">
        <v>871.870747136619</v>
      </c>
      <c r="W38">
        <v>881.20871820699904</v>
      </c>
      <c r="X38">
        <v>890.54668927737896</v>
      </c>
      <c r="Y38">
        <v>899.884660347759</v>
      </c>
      <c r="Z38">
        <v>909.22263141813903</v>
      </c>
      <c r="AA38">
        <v>918.56060248851895</v>
      </c>
      <c r="AB38">
        <v>927.89857355889899</v>
      </c>
      <c r="AC38">
        <v>937.23654462927902</v>
      </c>
      <c r="AD38">
        <v>946.57451569965895</v>
      </c>
      <c r="AE38">
        <v>955.91248677003898</v>
      </c>
      <c r="AF38">
        <v>965.25045784041902</v>
      </c>
      <c r="AG38">
        <v>974.58842891079905</v>
      </c>
      <c r="AH38">
        <v>983.92639998117897</v>
      </c>
      <c r="AI38">
        <v>993.26437105155901</v>
      </c>
      <c r="AJ38">
        <v>1002.60234212194</v>
      </c>
      <c r="AK38">
        <v>1011.94031319231</v>
      </c>
    </row>
    <row r="39" spans="1:37" x14ac:dyDescent="0.35">
      <c r="A39" t="s">
        <v>115</v>
      </c>
      <c r="B39">
        <v>2317.9058719688001</v>
      </c>
      <c r="C39">
        <v>2264.7600571836301</v>
      </c>
      <c r="D39">
        <v>2210.14207753968</v>
      </c>
      <c r="E39">
        <v>2149.9507925503699</v>
      </c>
      <c r="F39">
        <v>2092.1452933768001</v>
      </c>
      <c r="G39">
        <v>2030.2026252410501</v>
      </c>
      <c r="H39">
        <v>2000.09868266687</v>
      </c>
      <c r="I39">
        <v>1965.5054243563</v>
      </c>
      <c r="J39">
        <v>1930.75212596238</v>
      </c>
      <c r="K39">
        <v>1896.7045729219601</v>
      </c>
      <c r="L39">
        <v>1864.1302588753799</v>
      </c>
      <c r="M39">
        <v>1833.32892842722</v>
      </c>
      <c r="N39">
        <v>1804.6191937847</v>
      </c>
      <c r="O39">
        <v>1777.7686193786201</v>
      </c>
      <c r="P39">
        <v>1752.3462529836399</v>
      </c>
      <c r="Q39">
        <v>1728.87218201775</v>
      </c>
      <c r="R39">
        <v>1707.1954227229501</v>
      </c>
      <c r="S39">
        <v>1688.3408826212799</v>
      </c>
      <c r="T39">
        <v>1672.13965844788</v>
      </c>
      <c r="U39">
        <v>1657.4703653302499</v>
      </c>
      <c r="V39">
        <v>1644.8348607099099</v>
      </c>
      <c r="W39">
        <v>1633.8455803496599</v>
      </c>
      <c r="X39">
        <v>1624.92120139438</v>
      </c>
      <c r="Y39">
        <v>1618.04937864608</v>
      </c>
      <c r="Z39">
        <v>1612.6923566923499</v>
      </c>
      <c r="AA39">
        <v>1608.5172631704199</v>
      </c>
      <c r="AB39">
        <v>1605.58150773081</v>
      </c>
      <c r="AC39">
        <v>1603.55648340428</v>
      </c>
      <c r="AD39">
        <v>1602.2246203469299</v>
      </c>
      <c r="AE39">
        <v>1601.3948716494001</v>
      </c>
      <c r="AF39">
        <v>1600.87387276097</v>
      </c>
      <c r="AG39">
        <v>1600.49810421606</v>
      </c>
      <c r="AH39">
        <v>1600.2247372276499</v>
      </c>
      <c r="AI39">
        <v>1600.0317302363001</v>
      </c>
      <c r="AJ39">
        <v>1599.86341244506</v>
      </c>
      <c r="AK39">
        <v>1599.5523264505</v>
      </c>
    </row>
    <row r="40" spans="1:37" x14ac:dyDescent="0.35">
      <c r="A40" t="s">
        <v>116</v>
      </c>
      <c r="B40">
        <v>1856.65451007159</v>
      </c>
      <c r="C40">
        <v>1869.98456813339</v>
      </c>
      <c r="D40">
        <v>1882.2194883147999</v>
      </c>
      <c r="E40">
        <v>1889.56030549808</v>
      </c>
      <c r="F40">
        <v>1898.2672778206299</v>
      </c>
      <c r="G40">
        <v>1903.1463987955599</v>
      </c>
      <c r="H40">
        <v>1903.5878764772999</v>
      </c>
      <c r="I40">
        <v>1900.3516420624701</v>
      </c>
      <c r="J40">
        <v>1896.4460544041499</v>
      </c>
      <c r="K40">
        <v>1891.6419356680201</v>
      </c>
      <c r="L40">
        <v>1892.54150196415</v>
      </c>
      <c r="M40">
        <v>1893.0738557764801</v>
      </c>
      <c r="N40">
        <v>1893.6682404052699</v>
      </c>
      <c r="O40">
        <v>1893.9497158957199</v>
      </c>
      <c r="P40">
        <v>1893.3994904099</v>
      </c>
      <c r="Q40">
        <v>1892.78724701493</v>
      </c>
      <c r="R40">
        <v>1891.8740299246399</v>
      </c>
      <c r="S40">
        <v>1892.12220203058</v>
      </c>
      <c r="T40">
        <v>1893.01721426937</v>
      </c>
      <c r="U40">
        <v>1893.14575603913</v>
      </c>
      <c r="V40">
        <v>1893.37829973925</v>
      </c>
      <c r="W40">
        <v>1893.0867450011499</v>
      </c>
      <c r="X40">
        <v>1893.2480688431999</v>
      </c>
      <c r="Y40">
        <v>1893.9042771070201</v>
      </c>
      <c r="Z40">
        <v>1894.84397805455</v>
      </c>
      <c r="AA40">
        <v>1896.0231576579599</v>
      </c>
      <c r="AB40">
        <v>1897.5884621253899</v>
      </c>
      <c r="AC40">
        <v>1899.4810093532201</v>
      </c>
      <c r="AD40">
        <v>1901.63806305244</v>
      </c>
      <c r="AE40">
        <v>1903.9345875845599</v>
      </c>
      <c r="AF40">
        <v>1906.28991945343</v>
      </c>
      <c r="AG40">
        <v>1908.5863171139899</v>
      </c>
      <c r="AH40">
        <v>1910.7780903212199</v>
      </c>
      <c r="AI40">
        <v>1912.8953925390699</v>
      </c>
      <c r="AJ40">
        <v>1914.8517310135301</v>
      </c>
      <c r="AK40">
        <v>1916.42083992829</v>
      </c>
    </row>
    <row r="41" spans="1:37" x14ac:dyDescent="0.35">
      <c r="A41" t="s">
        <v>117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5">
      <c r="A42" t="s">
        <v>118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5">
      <c r="A43" t="s">
        <v>119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5">
      <c r="A44" t="s">
        <v>120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t="s">
        <v>121</v>
      </c>
      <c r="B45">
        <v>273.22433640774398</v>
      </c>
      <c r="C45">
        <v>274.418680457709</v>
      </c>
      <c r="D45">
        <v>275.501305744457</v>
      </c>
      <c r="E45">
        <v>275.97182300321299</v>
      </c>
      <c r="F45">
        <v>276.76166697078799</v>
      </c>
      <c r="G45">
        <v>277.24352254443397</v>
      </c>
      <c r="H45">
        <v>277.37584439055797</v>
      </c>
      <c r="I45">
        <v>277.22828001509498</v>
      </c>
      <c r="J45">
        <v>277.166072593698</v>
      </c>
      <c r="K45">
        <v>277.09871597556599</v>
      </c>
      <c r="L45">
        <v>277.05048955979902</v>
      </c>
      <c r="M45">
        <v>277.03751374613103</v>
      </c>
      <c r="N45">
        <v>277.10670796098401</v>
      </c>
      <c r="O45">
        <v>277.21849211256</v>
      </c>
      <c r="P45">
        <v>277.30006050988902</v>
      </c>
      <c r="Q45">
        <v>277.433423024901</v>
      </c>
      <c r="R45">
        <v>277.586076251196</v>
      </c>
      <c r="S45">
        <v>277.91700447560203</v>
      </c>
      <c r="T45">
        <v>278.392090615423</v>
      </c>
      <c r="U45">
        <v>278.81899732770501</v>
      </c>
      <c r="V45">
        <v>279.28412600757798</v>
      </c>
      <c r="W45">
        <v>279.734131422953</v>
      </c>
      <c r="X45">
        <v>280.25533695159203</v>
      </c>
      <c r="Y45">
        <v>280.87084004665599</v>
      </c>
      <c r="Z45">
        <v>281.52034156014099</v>
      </c>
      <c r="AA45">
        <v>282.18186768336301</v>
      </c>
      <c r="AB45">
        <v>282.89738304337499</v>
      </c>
      <c r="AC45">
        <v>283.64276347846902</v>
      </c>
      <c r="AD45">
        <v>284.40811180294901</v>
      </c>
      <c r="AE45">
        <v>285.18333576162701</v>
      </c>
      <c r="AF45">
        <v>285.95337661690297</v>
      </c>
      <c r="AG45">
        <v>286.70355124727598</v>
      </c>
      <c r="AH45">
        <v>287.43521779429602</v>
      </c>
      <c r="AI45">
        <v>288.15076409396198</v>
      </c>
      <c r="AJ45">
        <v>288.84467467184697</v>
      </c>
      <c r="AK45">
        <v>289.49093476504601</v>
      </c>
    </row>
    <row r="46" spans="1:37" x14ac:dyDescent="0.35">
      <c r="A46" t="s">
        <v>122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t="s">
        <v>123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t="s">
        <v>124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5">
      <c r="A49" t="s">
        <v>125</v>
      </c>
      <c r="B49">
        <v>441.78864864295798</v>
      </c>
      <c r="C49">
        <v>445.32358141377</v>
      </c>
      <c r="D49">
        <v>448.68742127024598</v>
      </c>
      <c r="E49">
        <v>451.04723459002099</v>
      </c>
      <c r="F49">
        <v>454.040677249672</v>
      </c>
      <c r="G49">
        <v>456.65617447467901</v>
      </c>
      <c r="H49">
        <v>458.84516392353601</v>
      </c>
      <c r="I49">
        <v>460.66469320231698</v>
      </c>
      <c r="J49">
        <v>462.65243928949002</v>
      </c>
      <c r="K49">
        <v>464.57949321089501</v>
      </c>
      <c r="L49">
        <v>466.44665141442903</v>
      </c>
      <c r="M49">
        <v>468.259650857471</v>
      </c>
      <c r="N49">
        <v>470.08894134466198</v>
      </c>
      <c r="O49">
        <v>471.86171283565102</v>
      </c>
      <c r="P49">
        <v>473.45100805498498</v>
      </c>
      <c r="Q49">
        <v>475.002600480718</v>
      </c>
      <c r="R49">
        <v>476.46269258222497</v>
      </c>
      <c r="S49">
        <v>478.11326035377999</v>
      </c>
      <c r="T49">
        <v>479.894011611758</v>
      </c>
      <c r="U49">
        <v>481.47239776979598</v>
      </c>
      <c r="V49">
        <v>482.99853763484498</v>
      </c>
      <c r="W49">
        <v>484.38180787143301</v>
      </c>
      <c r="X49">
        <v>485.780429393063</v>
      </c>
      <c r="Y49">
        <v>487.24494255194003</v>
      </c>
      <c r="Z49">
        <v>488.68642758760598</v>
      </c>
      <c r="AA49">
        <v>490.08380134746199</v>
      </c>
      <c r="AB49">
        <v>491.53003128382602</v>
      </c>
      <c r="AC49">
        <v>493.002152664888</v>
      </c>
      <c r="AD49">
        <v>494.49911359897197</v>
      </c>
      <c r="AE49">
        <v>496.016486398935</v>
      </c>
      <c r="AF49">
        <v>497.537297935852</v>
      </c>
      <c r="AG49">
        <v>499.04113186432801</v>
      </c>
      <c r="AH49">
        <v>500.53266659413202</v>
      </c>
      <c r="AI49">
        <v>502.01523192404198</v>
      </c>
      <c r="AJ49">
        <v>503.47765987590799</v>
      </c>
      <c r="AK49">
        <v>504.87258426849002</v>
      </c>
    </row>
    <row r="50" spans="1:37" x14ac:dyDescent="0.35">
      <c r="A50" t="s">
        <v>126</v>
      </c>
      <c r="B50">
        <v>189.235161752175</v>
      </c>
      <c r="C50">
        <v>190.067091517291</v>
      </c>
      <c r="D50">
        <v>190.78861878551999</v>
      </c>
      <c r="E50">
        <v>191.30677115444001</v>
      </c>
      <c r="F50">
        <v>191.942241935905</v>
      </c>
      <c r="G50">
        <v>192.53924841584899</v>
      </c>
      <c r="H50">
        <v>193.49449692238801</v>
      </c>
      <c r="I50">
        <v>194.454233100701</v>
      </c>
      <c r="J50">
        <v>195.41055580095701</v>
      </c>
      <c r="K50">
        <v>196.364172332354</v>
      </c>
      <c r="L50">
        <v>197.298753231402</v>
      </c>
      <c r="M50">
        <v>198.20927595268299</v>
      </c>
      <c r="N50">
        <v>199.12342977517301</v>
      </c>
      <c r="O50">
        <v>200.006920975356</v>
      </c>
      <c r="P50">
        <v>200.80211049471899</v>
      </c>
      <c r="Q50">
        <v>201.57228188578301</v>
      </c>
      <c r="R50">
        <v>202.29224593094901</v>
      </c>
      <c r="S50">
        <v>203.08462613335499</v>
      </c>
      <c r="T50">
        <v>203.92021481133199</v>
      </c>
      <c r="U50">
        <v>204.65061203723499</v>
      </c>
      <c r="V50">
        <v>205.336859102842</v>
      </c>
      <c r="W50">
        <v>205.935815905543</v>
      </c>
      <c r="X50">
        <v>206.511153100076</v>
      </c>
      <c r="Y50">
        <v>207.079885110048</v>
      </c>
      <c r="Z50">
        <v>207.59919939378199</v>
      </c>
      <c r="AA50">
        <v>208.056611250423</v>
      </c>
      <c r="AB50">
        <v>208.49131565513099</v>
      </c>
      <c r="AC50">
        <v>208.89307937944301</v>
      </c>
      <c r="AD50">
        <v>209.263279305374</v>
      </c>
      <c r="AE50">
        <v>209.603445997834</v>
      </c>
      <c r="AF50">
        <v>209.91014898052401</v>
      </c>
      <c r="AG50">
        <v>210.17945997280299</v>
      </c>
      <c r="AH50">
        <v>210.418136038201</v>
      </c>
      <c r="AI50">
        <v>210.632183265452</v>
      </c>
      <c r="AJ50">
        <v>210.821001685346</v>
      </c>
      <c r="AK50">
        <v>210.968207803821</v>
      </c>
    </row>
    <row r="51" spans="1:37" x14ac:dyDescent="0.35">
      <c r="A51" t="s">
        <v>127</v>
      </c>
      <c r="B51">
        <v>132.657000752941</v>
      </c>
      <c r="C51">
        <v>136.28126157983101</v>
      </c>
      <c r="D51">
        <v>136.790408480672</v>
      </c>
      <c r="E51">
        <v>136.88481945546201</v>
      </c>
      <c r="F51">
        <v>137.564634504201</v>
      </c>
      <c r="G51">
        <v>136.62954562689001</v>
      </c>
      <c r="H51">
        <v>135.87980482352901</v>
      </c>
      <c r="I51">
        <v>133.915216094117</v>
      </c>
      <c r="J51">
        <v>131.63590543865499</v>
      </c>
      <c r="K51">
        <v>128.74183085714199</v>
      </c>
      <c r="L51">
        <v>126.66815122689</v>
      </c>
      <c r="M51">
        <v>124.594471596638</v>
      </c>
      <c r="N51">
        <v>122.520791966386</v>
      </c>
      <c r="O51">
        <v>120.447112336134</v>
      </c>
      <c r="P51">
        <v>118.373432705882</v>
      </c>
      <c r="Q51">
        <v>116.29975307562999</v>
      </c>
      <c r="R51">
        <v>117.31808541663899</v>
      </c>
      <c r="S51">
        <v>118.33641775764799</v>
      </c>
      <c r="T51">
        <v>119.35475009865699</v>
      </c>
      <c r="U51">
        <v>120.37308243966601</v>
      </c>
      <c r="V51">
        <v>121.39141478067501</v>
      </c>
      <c r="W51">
        <v>122.40974712168401</v>
      </c>
      <c r="X51">
        <v>123.42807946269301</v>
      </c>
      <c r="Y51">
        <v>124.44641180370201</v>
      </c>
      <c r="Z51">
        <v>125.46474414471101</v>
      </c>
      <c r="AA51">
        <v>126.48307648572001</v>
      </c>
      <c r="AB51">
        <v>127.501408826729</v>
      </c>
      <c r="AC51">
        <v>128.519741167738</v>
      </c>
      <c r="AD51">
        <v>129.538073508747</v>
      </c>
      <c r="AE51">
        <v>130.556405849756</v>
      </c>
      <c r="AF51">
        <v>131.574738190765</v>
      </c>
      <c r="AG51">
        <v>132.593070531774</v>
      </c>
      <c r="AH51">
        <v>133.611402872783</v>
      </c>
      <c r="AI51">
        <v>134.629735213792</v>
      </c>
      <c r="AJ51">
        <v>135.648067554801</v>
      </c>
      <c r="AK51">
        <v>136.66639989581</v>
      </c>
    </row>
    <row r="52" spans="1:37" x14ac:dyDescent="0.35">
      <c r="A52" t="s">
        <v>128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35">
      <c r="A53" t="s">
        <v>129</v>
      </c>
      <c r="B53" t="s">
        <v>89</v>
      </c>
      <c r="C53" t="s">
        <v>89</v>
      </c>
      <c r="D53" t="s">
        <v>89</v>
      </c>
      <c r="E53" t="s">
        <v>89</v>
      </c>
      <c r="F53" t="s">
        <v>89</v>
      </c>
      <c r="G53" t="s">
        <v>89</v>
      </c>
      <c r="H53" t="s">
        <v>89</v>
      </c>
      <c r="I53" t="s">
        <v>89</v>
      </c>
      <c r="J53" t="s">
        <v>89</v>
      </c>
      <c r="K53" t="s">
        <v>89</v>
      </c>
      <c r="L53" t="s">
        <v>89</v>
      </c>
      <c r="M53" t="s">
        <v>89</v>
      </c>
      <c r="N53" t="s">
        <v>89</v>
      </c>
      <c r="O53" t="s">
        <v>89</v>
      </c>
      <c r="P53" t="s">
        <v>89</v>
      </c>
      <c r="Q53" t="s">
        <v>89</v>
      </c>
      <c r="R53" t="s">
        <v>89</v>
      </c>
      <c r="S53" t="s">
        <v>89</v>
      </c>
      <c r="T53" t="s">
        <v>89</v>
      </c>
      <c r="U53" t="s">
        <v>89</v>
      </c>
      <c r="V53" t="s">
        <v>89</v>
      </c>
      <c r="W53" t="s">
        <v>89</v>
      </c>
      <c r="X53" t="s">
        <v>89</v>
      </c>
      <c r="Y53" t="s">
        <v>89</v>
      </c>
      <c r="Z53" t="s">
        <v>89</v>
      </c>
      <c r="AA53" t="s">
        <v>89</v>
      </c>
      <c r="AB53" t="s">
        <v>89</v>
      </c>
      <c r="AC53" t="s">
        <v>89</v>
      </c>
      <c r="AD53" t="s">
        <v>89</v>
      </c>
      <c r="AE53" t="s">
        <v>89</v>
      </c>
      <c r="AF53" t="s">
        <v>89</v>
      </c>
      <c r="AG53" t="s">
        <v>89</v>
      </c>
      <c r="AH53" t="s">
        <v>89</v>
      </c>
      <c r="AI53" t="s">
        <v>89</v>
      </c>
      <c r="AJ53" t="s">
        <v>89</v>
      </c>
      <c r="AK53" t="s">
        <v>89</v>
      </c>
    </row>
    <row r="54" spans="1:37" x14ac:dyDescent="0.35">
      <c r="A54" t="s">
        <v>130</v>
      </c>
      <c r="B54" t="s">
        <v>89</v>
      </c>
      <c r="C54" t="s">
        <v>89</v>
      </c>
      <c r="D54" t="s">
        <v>89</v>
      </c>
      <c r="E54" t="s">
        <v>89</v>
      </c>
      <c r="F54" t="s">
        <v>89</v>
      </c>
      <c r="G54" t="s">
        <v>89</v>
      </c>
      <c r="H54" t="s">
        <v>89</v>
      </c>
      <c r="I54" t="s">
        <v>89</v>
      </c>
      <c r="J54" t="s">
        <v>89</v>
      </c>
      <c r="K54" t="s">
        <v>89</v>
      </c>
      <c r="L54" t="s">
        <v>89</v>
      </c>
      <c r="M54" t="s">
        <v>89</v>
      </c>
      <c r="N54" t="s">
        <v>89</v>
      </c>
      <c r="O54" t="s">
        <v>89</v>
      </c>
      <c r="P54" t="s">
        <v>89</v>
      </c>
      <c r="Q54" t="s">
        <v>89</v>
      </c>
      <c r="R54" t="s">
        <v>89</v>
      </c>
      <c r="S54" t="s">
        <v>89</v>
      </c>
      <c r="T54" t="s">
        <v>89</v>
      </c>
      <c r="U54" t="s">
        <v>89</v>
      </c>
      <c r="V54" t="s">
        <v>89</v>
      </c>
      <c r="W54" t="s">
        <v>89</v>
      </c>
      <c r="X54" t="s">
        <v>89</v>
      </c>
      <c r="Y54" t="s">
        <v>89</v>
      </c>
      <c r="Z54" t="s">
        <v>89</v>
      </c>
      <c r="AA54" t="s">
        <v>89</v>
      </c>
      <c r="AB54" t="s">
        <v>89</v>
      </c>
      <c r="AC54" t="s">
        <v>89</v>
      </c>
      <c r="AD54" t="s">
        <v>89</v>
      </c>
      <c r="AE54" t="s">
        <v>89</v>
      </c>
      <c r="AF54" t="s">
        <v>89</v>
      </c>
      <c r="AG54" t="s">
        <v>89</v>
      </c>
      <c r="AH54" t="s">
        <v>89</v>
      </c>
      <c r="AI54" t="s">
        <v>89</v>
      </c>
      <c r="AJ54" t="s">
        <v>89</v>
      </c>
      <c r="AK54" t="s">
        <v>89</v>
      </c>
    </row>
    <row r="55" spans="1:37" x14ac:dyDescent="0.35">
      <c r="A55" t="s">
        <v>131</v>
      </c>
      <c r="B55" t="s">
        <v>89</v>
      </c>
      <c r="C55" t="s">
        <v>89</v>
      </c>
      <c r="D55" t="s">
        <v>89</v>
      </c>
      <c r="E55" t="s">
        <v>89</v>
      </c>
      <c r="F55" t="s">
        <v>89</v>
      </c>
      <c r="G55" t="s">
        <v>89</v>
      </c>
      <c r="H55" t="s">
        <v>89</v>
      </c>
      <c r="I55" t="s">
        <v>89</v>
      </c>
      <c r="J55" t="s">
        <v>89</v>
      </c>
      <c r="K55" t="s">
        <v>89</v>
      </c>
      <c r="L55" t="s">
        <v>89</v>
      </c>
      <c r="M55" t="s">
        <v>89</v>
      </c>
      <c r="N55" t="s">
        <v>89</v>
      </c>
      <c r="O55" t="s">
        <v>89</v>
      </c>
      <c r="P55" t="s">
        <v>89</v>
      </c>
      <c r="Q55" t="s">
        <v>89</v>
      </c>
      <c r="R55" t="s">
        <v>89</v>
      </c>
      <c r="S55" t="s">
        <v>89</v>
      </c>
      <c r="T55" t="s">
        <v>89</v>
      </c>
      <c r="U55" t="s">
        <v>89</v>
      </c>
      <c r="V55" t="s">
        <v>89</v>
      </c>
      <c r="W55" t="s">
        <v>89</v>
      </c>
      <c r="X55" t="s">
        <v>89</v>
      </c>
      <c r="Y55" t="s">
        <v>89</v>
      </c>
      <c r="Z55" t="s">
        <v>89</v>
      </c>
      <c r="AA55" t="s">
        <v>89</v>
      </c>
      <c r="AB55" t="s">
        <v>89</v>
      </c>
      <c r="AC55" t="s">
        <v>89</v>
      </c>
      <c r="AD55" t="s">
        <v>89</v>
      </c>
      <c r="AE55" t="s">
        <v>89</v>
      </c>
      <c r="AF55" t="s">
        <v>89</v>
      </c>
      <c r="AG55" t="s">
        <v>89</v>
      </c>
      <c r="AH55" t="s">
        <v>89</v>
      </c>
      <c r="AI55" t="s">
        <v>89</v>
      </c>
      <c r="AJ55" t="s">
        <v>89</v>
      </c>
      <c r="AK55" t="s">
        <v>89</v>
      </c>
    </row>
    <row r="56" spans="1:37" x14ac:dyDescent="0.35">
      <c r="A56" t="s">
        <v>132</v>
      </c>
      <c r="B56" t="s">
        <v>89</v>
      </c>
      <c r="C56" t="s">
        <v>89</v>
      </c>
      <c r="D56" t="s">
        <v>89</v>
      </c>
      <c r="E56" t="s">
        <v>89</v>
      </c>
      <c r="F56" t="s">
        <v>89</v>
      </c>
      <c r="G56" t="s">
        <v>89</v>
      </c>
      <c r="H56" t="s">
        <v>89</v>
      </c>
      <c r="I56" t="s">
        <v>89</v>
      </c>
      <c r="J56" t="s">
        <v>89</v>
      </c>
      <c r="K56" t="s">
        <v>89</v>
      </c>
      <c r="L56" t="s">
        <v>89</v>
      </c>
      <c r="M56" t="s">
        <v>89</v>
      </c>
      <c r="N56" t="s">
        <v>89</v>
      </c>
      <c r="O56" t="s">
        <v>89</v>
      </c>
      <c r="P56" t="s">
        <v>89</v>
      </c>
      <c r="Q56" t="s">
        <v>89</v>
      </c>
      <c r="R56" t="s">
        <v>89</v>
      </c>
      <c r="S56" t="s">
        <v>89</v>
      </c>
      <c r="T56" t="s">
        <v>89</v>
      </c>
      <c r="U56" t="s">
        <v>89</v>
      </c>
      <c r="V56" t="s">
        <v>89</v>
      </c>
      <c r="W56" t="s">
        <v>89</v>
      </c>
      <c r="X56" t="s">
        <v>89</v>
      </c>
      <c r="Y56" t="s">
        <v>89</v>
      </c>
      <c r="Z56" t="s">
        <v>89</v>
      </c>
      <c r="AA56" t="s">
        <v>89</v>
      </c>
      <c r="AB56" t="s">
        <v>89</v>
      </c>
      <c r="AC56" t="s">
        <v>89</v>
      </c>
      <c r="AD56" t="s">
        <v>89</v>
      </c>
      <c r="AE56" t="s">
        <v>89</v>
      </c>
      <c r="AF56" t="s">
        <v>89</v>
      </c>
      <c r="AG56" t="s">
        <v>89</v>
      </c>
      <c r="AH56" t="s">
        <v>89</v>
      </c>
      <c r="AI56" t="s">
        <v>89</v>
      </c>
      <c r="AJ56" t="s">
        <v>89</v>
      </c>
      <c r="AK56" t="s">
        <v>89</v>
      </c>
    </row>
    <row r="57" spans="1:37" x14ac:dyDescent="0.35">
      <c r="A57" t="s">
        <v>133</v>
      </c>
      <c r="B57" t="s">
        <v>89</v>
      </c>
      <c r="C57" t="s">
        <v>89</v>
      </c>
      <c r="D57" t="s">
        <v>89</v>
      </c>
      <c r="E57" t="s">
        <v>89</v>
      </c>
      <c r="F57" t="s">
        <v>89</v>
      </c>
      <c r="G57" t="s">
        <v>89</v>
      </c>
      <c r="H57" t="s">
        <v>89</v>
      </c>
      <c r="I57" t="s">
        <v>89</v>
      </c>
      <c r="J57" t="s">
        <v>89</v>
      </c>
      <c r="K57" t="s">
        <v>89</v>
      </c>
      <c r="L57" t="s">
        <v>89</v>
      </c>
      <c r="M57" t="s">
        <v>89</v>
      </c>
      <c r="N57" t="s">
        <v>89</v>
      </c>
      <c r="O57" t="s">
        <v>89</v>
      </c>
      <c r="P57" t="s">
        <v>89</v>
      </c>
      <c r="Q57" t="s">
        <v>89</v>
      </c>
      <c r="R57" t="s">
        <v>89</v>
      </c>
      <c r="S57" t="s">
        <v>89</v>
      </c>
      <c r="T57" t="s">
        <v>89</v>
      </c>
      <c r="U57" t="s">
        <v>89</v>
      </c>
      <c r="V57" t="s">
        <v>89</v>
      </c>
      <c r="W57" t="s">
        <v>89</v>
      </c>
      <c r="X57" t="s">
        <v>89</v>
      </c>
      <c r="Y57" t="s">
        <v>89</v>
      </c>
      <c r="Z57" t="s">
        <v>89</v>
      </c>
      <c r="AA57" t="s">
        <v>89</v>
      </c>
      <c r="AB57" t="s">
        <v>89</v>
      </c>
      <c r="AC57" t="s">
        <v>89</v>
      </c>
      <c r="AD57" t="s">
        <v>89</v>
      </c>
      <c r="AE57" t="s">
        <v>89</v>
      </c>
      <c r="AF57" t="s">
        <v>89</v>
      </c>
      <c r="AG57" t="s">
        <v>89</v>
      </c>
      <c r="AH57" t="s">
        <v>89</v>
      </c>
      <c r="AI57" t="s">
        <v>89</v>
      </c>
      <c r="AJ57" t="s">
        <v>89</v>
      </c>
      <c r="AK57" t="s">
        <v>89</v>
      </c>
    </row>
    <row r="58" spans="1:37" x14ac:dyDescent="0.35">
      <c r="A58" t="s">
        <v>134</v>
      </c>
      <c r="B58" t="s">
        <v>89</v>
      </c>
      <c r="C58" t="s">
        <v>89</v>
      </c>
      <c r="D58" t="s">
        <v>89</v>
      </c>
      <c r="E58" t="s">
        <v>89</v>
      </c>
      <c r="F58" t="s">
        <v>89</v>
      </c>
      <c r="G58" t="s">
        <v>89</v>
      </c>
      <c r="H58" t="s">
        <v>89</v>
      </c>
      <c r="I58" t="s">
        <v>89</v>
      </c>
      <c r="J58" t="s">
        <v>89</v>
      </c>
      <c r="K58" t="s">
        <v>89</v>
      </c>
      <c r="L58" t="s">
        <v>89</v>
      </c>
      <c r="M58" t="s">
        <v>89</v>
      </c>
      <c r="N58" t="s">
        <v>89</v>
      </c>
      <c r="O58" t="s">
        <v>89</v>
      </c>
      <c r="P58" t="s">
        <v>89</v>
      </c>
      <c r="Q58" t="s">
        <v>89</v>
      </c>
      <c r="R58" t="s">
        <v>89</v>
      </c>
      <c r="S58" t="s">
        <v>89</v>
      </c>
      <c r="T58" t="s">
        <v>89</v>
      </c>
      <c r="U58" t="s">
        <v>89</v>
      </c>
      <c r="V58" t="s">
        <v>89</v>
      </c>
      <c r="W58" t="s">
        <v>89</v>
      </c>
      <c r="X58" t="s">
        <v>89</v>
      </c>
      <c r="Y58" t="s">
        <v>89</v>
      </c>
      <c r="Z58" t="s">
        <v>89</v>
      </c>
      <c r="AA58" t="s">
        <v>89</v>
      </c>
      <c r="AB58" t="s">
        <v>89</v>
      </c>
      <c r="AC58" t="s">
        <v>89</v>
      </c>
      <c r="AD58" t="s">
        <v>89</v>
      </c>
      <c r="AE58" t="s">
        <v>89</v>
      </c>
      <c r="AF58" t="s">
        <v>89</v>
      </c>
      <c r="AG58" t="s">
        <v>89</v>
      </c>
      <c r="AH58" t="s">
        <v>89</v>
      </c>
      <c r="AI58" t="s">
        <v>89</v>
      </c>
      <c r="AJ58" t="s">
        <v>89</v>
      </c>
      <c r="AK58" t="s">
        <v>89</v>
      </c>
    </row>
    <row r="59" spans="1:37" x14ac:dyDescent="0.35">
      <c r="A59" t="s">
        <v>135</v>
      </c>
      <c r="B59" t="s">
        <v>89</v>
      </c>
      <c r="C59" t="s">
        <v>89</v>
      </c>
      <c r="D59" t="s">
        <v>89</v>
      </c>
      <c r="E59" t="s">
        <v>89</v>
      </c>
      <c r="F59" t="s">
        <v>89</v>
      </c>
      <c r="G59" t="s">
        <v>89</v>
      </c>
      <c r="H59" t="s">
        <v>89</v>
      </c>
      <c r="I59" t="s">
        <v>89</v>
      </c>
      <c r="J59" t="s">
        <v>89</v>
      </c>
      <c r="K59" t="s">
        <v>89</v>
      </c>
      <c r="L59" t="s">
        <v>89</v>
      </c>
      <c r="M59" t="s">
        <v>89</v>
      </c>
      <c r="N59" t="s">
        <v>89</v>
      </c>
      <c r="O59" t="s">
        <v>89</v>
      </c>
      <c r="P59" t="s">
        <v>89</v>
      </c>
      <c r="Q59" t="s">
        <v>89</v>
      </c>
      <c r="R59" t="s">
        <v>89</v>
      </c>
      <c r="S59" t="s">
        <v>89</v>
      </c>
      <c r="T59" t="s">
        <v>89</v>
      </c>
      <c r="U59" t="s">
        <v>89</v>
      </c>
      <c r="V59" t="s">
        <v>89</v>
      </c>
      <c r="W59" t="s">
        <v>89</v>
      </c>
      <c r="X59" t="s">
        <v>89</v>
      </c>
      <c r="Y59" t="s">
        <v>89</v>
      </c>
      <c r="Z59" t="s">
        <v>89</v>
      </c>
      <c r="AA59" t="s">
        <v>89</v>
      </c>
      <c r="AB59" t="s">
        <v>89</v>
      </c>
      <c r="AC59" t="s">
        <v>89</v>
      </c>
      <c r="AD59" t="s">
        <v>89</v>
      </c>
      <c r="AE59" t="s">
        <v>89</v>
      </c>
      <c r="AF59" t="s">
        <v>89</v>
      </c>
      <c r="AG59" t="s">
        <v>89</v>
      </c>
      <c r="AH59" t="s">
        <v>89</v>
      </c>
      <c r="AI59" t="s">
        <v>89</v>
      </c>
      <c r="AJ59" t="s">
        <v>89</v>
      </c>
      <c r="AK59" t="s">
        <v>89</v>
      </c>
    </row>
    <row r="60" spans="1:37" x14ac:dyDescent="0.35">
      <c r="A60" t="s">
        <v>136</v>
      </c>
      <c r="B60" t="s">
        <v>89</v>
      </c>
      <c r="C60" t="s">
        <v>89</v>
      </c>
      <c r="D60" t="s">
        <v>89</v>
      </c>
      <c r="E60" t="s">
        <v>89</v>
      </c>
      <c r="F60" t="s">
        <v>89</v>
      </c>
      <c r="G60" t="s">
        <v>89</v>
      </c>
      <c r="H60" t="s">
        <v>89</v>
      </c>
      <c r="I60" t="s">
        <v>89</v>
      </c>
      <c r="J60" t="s">
        <v>89</v>
      </c>
      <c r="K60" t="s">
        <v>89</v>
      </c>
      <c r="L60" t="s">
        <v>89</v>
      </c>
      <c r="M60" t="s">
        <v>89</v>
      </c>
      <c r="N60" t="s">
        <v>89</v>
      </c>
      <c r="O60" t="s">
        <v>89</v>
      </c>
      <c r="P60" t="s">
        <v>89</v>
      </c>
      <c r="Q60" t="s">
        <v>89</v>
      </c>
      <c r="R60" t="s">
        <v>89</v>
      </c>
      <c r="S60" t="s">
        <v>89</v>
      </c>
      <c r="T60" t="s">
        <v>89</v>
      </c>
      <c r="U60" t="s">
        <v>89</v>
      </c>
      <c r="V60" t="s">
        <v>89</v>
      </c>
      <c r="W60" t="s">
        <v>89</v>
      </c>
      <c r="X60" t="s">
        <v>89</v>
      </c>
      <c r="Y60" t="s">
        <v>89</v>
      </c>
      <c r="Z60" t="s">
        <v>89</v>
      </c>
      <c r="AA60" t="s">
        <v>89</v>
      </c>
      <c r="AB60" t="s">
        <v>89</v>
      </c>
      <c r="AC60" t="s">
        <v>89</v>
      </c>
      <c r="AD60" t="s">
        <v>89</v>
      </c>
      <c r="AE60" t="s">
        <v>89</v>
      </c>
      <c r="AF60" t="s">
        <v>89</v>
      </c>
      <c r="AG60" t="s">
        <v>89</v>
      </c>
      <c r="AH60" t="s">
        <v>89</v>
      </c>
      <c r="AI60" t="s">
        <v>89</v>
      </c>
      <c r="AJ60" t="s">
        <v>89</v>
      </c>
      <c r="AK60" t="s">
        <v>89</v>
      </c>
    </row>
    <row r="61" spans="1:37" x14ac:dyDescent="0.35">
      <c r="A61" t="s">
        <v>137</v>
      </c>
      <c r="B61" t="s">
        <v>89</v>
      </c>
      <c r="C61" t="s">
        <v>89</v>
      </c>
      <c r="D61" t="s">
        <v>89</v>
      </c>
      <c r="E61" t="s">
        <v>89</v>
      </c>
      <c r="F61" t="s">
        <v>89</v>
      </c>
      <c r="G61" t="s">
        <v>89</v>
      </c>
      <c r="H61" t="s">
        <v>89</v>
      </c>
      <c r="I61" t="s">
        <v>89</v>
      </c>
      <c r="J61" t="s">
        <v>89</v>
      </c>
      <c r="K61" t="s">
        <v>89</v>
      </c>
      <c r="L61" t="s">
        <v>89</v>
      </c>
      <c r="M61" t="s">
        <v>89</v>
      </c>
      <c r="N61" t="s">
        <v>89</v>
      </c>
      <c r="O61" t="s">
        <v>89</v>
      </c>
      <c r="P61" t="s">
        <v>89</v>
      </c>
      <c r="Q61" t="s">
        <v>89</v>
      </c>
      <c r="R61" t="s">
        <v>89</v>
      </c>
      <c r="S61" t="s">
        <v>89</v>
      </c>
      <c r="T61" t="s">
        <v>89</v>
      </c>
      <c r="U61" t="s">
        <v>89</v>
      </c>
      <c r="V61" t="s">
        <v>89</v>
      </c>
      <c r="W61" t="s">
        <v>89</v>
      </c>
      <c r="X61" t="s">
        <v>89</v>
      </c>
      <c r="Y61" t="s">
        <v>89</v>
      </c>
      <c r="Z61" t="s">
        <v>89</v>
      </c>
      <c r="AA61" t="s">
        <v>89</v>
      </c>
      <c r="AB61" t="s">
        <v>89</v>
      </c>
      <c r="AC61" t="s">
        <v>89</v>
      </c>
      <c r="AD61" t="s">
        <v>89</v>
      </c>
      <c r="AE61" t="s">
        <v>89</v>
      </c>
      <c r="AF61" t="s">
        <v>89</v>
      </c>
      <c r="AG61" t="s">
        <v>89</v>
      </c>
      <c r="AH61" t="s">
        <v>89</v>
      </c>
      <c r="AI61" t="s">
        <v>89</v>
      </c>
      <c r="AJ61" t="s">
        <v>89</v>
      </c>
      <c r="AK61" t="s">
        <v>89</v>
      </c>
    </row>
    <row r="62" spans="1:37" x14ac:dyDescent="0.35">
      <c r="A62" t="s">
        <v>138</v>
      </c>
      <c r="B62" t="s">
        <v>89</v>
      </c>
      <c r="C62" t="s">
        <v>89</v>
      </c>
      <c r="D62" t="s">
        <v>89</v>
      </c>
      <c r="E62" t="s">
        <v>89</v>
      </c>
      <c r="F62" t="s">
        <v>89</v>
      </c>
      <c r="G62" t="s">
        <v>89</v>
      </c>
      <c r="H62" t="s">
        <v>89</v>
      </c>
      <c r="I62" t="s">
        <v>89</v>
      </c>
      <c r="J62" t="s">
        <v>89</v>
      </c>
      <c r="K62" t="s">
        <v>89</v>
      </c>
      <c r="L62" t="s">
        <v>89</v>
      </c>
      <c r="M62" t="s">
        <v>89</v>
      </c>
      <c r="N62" t="s">
        <v>89</v>
      </c>
      <c r="O62" t="s">
        <v>89</v>
      </c>
      <c r="P62" t="s">
        <v>89</v>
      </c>
      <c r="Q62" t="s">
        <v>89</v>
      </c>
      <c r="R62" t="s">
        <v>89</v>
      </c>
      <c r="S62" t="s">
        <v>89</v>
      </c>
      <c r="T62" t="s">
        <v>89</v>
      </c>
      <c r="U62" t="s">
        <v>89</v>
      </c>
      <c r="V62" t="s">
        <v>89</v>
      </c>
      <c r="W62" t="s">
        <v>89</v>
      </c>
      <c r="X62" t="s">
        <v>89</v>
      </c>
      <c r="Y62" t="s">
        <v>89</v>
      </c>
      <c r="Z62" t="s">
        <v>89</v>
      </c>
      <c r="AA62" t="s">
        <v>89</v>
      </c>
      <c r="AB62" t="s">
        <v>89</v>
      </c>
      <c r="AC62" t="s">
        <v>89</v>
      </c>
      <c r="AD62" t="s">
        <v>89</v>
      </c>
      <c r="AE62" t="s">
        <v>89</v>
      </c>
      <c r="AF62" t="s">
        <v>89</v>
      </c>
      <c r="AG62" t="s">
        <v>89</v>
      </c>
      <c r="AH62" t="s">
        <v>89</v>
      </c>
      <c r="AI62" t="s">
        <v>89</v>
      </c>
      <c r="AJ62" t="s">
        <v>89</v>
      </c>
      <c r="AK62" t="s">
        <v>89</v>
      </c>
    </row>
    <row r="63" spans="1:37" x14ac:dyDescent="0.35">
      <c r="A63" t="s">
        <v>139</v>
      </c>
      <c r="B63">
        <v>15433.4323446336</v>
      </c>
      <c r="C63">
        <v>15327.776747064099</v>
      </c>
      <c r="D63">
        <v>15206.1584112157</v>
      </c>
      <c r="E63">
        <v>15101.997655904201</v>
      </c>
      <c r="F63">
        <v>14975.2937544014</v>
      </c>
      <c r="G63">
        <v>14828.794821031899</v>
      </c>
      <c r="H63">
        <v>14683.131648405501</v>
      </c>
      <c r="I63">
        <v>14528.706785177599</v>
      </c>
      <c r="J63">
        <v>14369.798079063699</v>
      </c>
      <c r="K63">
        <v>14201.5003255068</v>
      </c>
      <c r="L63">
        <v>14161.4396221719</v>
      </c>
      <c r="M63">
        <v>14110.156708695</v>
      </c>
      <c r="N63">
        <v>14060.271168269301</v>
      </c>
      <c r="O63">
        <v>14011.4149983594</v>
      </c>
      <c r="P63">
        <v>13962.8255832618</v>
      </c>
      <c r="Q63">
        <v>13916.5381309477</v>
      </c>
      <c r="R63">
        <v>13953.846477471399</v>
      </c>
      <c r="S63">
        <v>13996.556038860301</v>
      </c>
      <c r="T63">
        <v>14044.091899117</v>
      </c>
      <c r="U63">
        <v>14093.242396285499</v>
      </c>
      <c r="V63">
        <v>14145.7554029856</v>
      </c>
      <c r="W63">
        <v>14200.3454559652</v>
      </c>
      <c r="X63">
        <v>14258.8895191381</v>
      </c>
      <c r="Y63">
        <v>14322.162412384499</v>
      </c>
      <c r="Z63">
        <v>14388.1860061103</v>
      </c>
      <c r="AA63">
        <v>14456.517821850601</v>
      </c>
      <c r="AB63">
        <v>14527.422257644401</v>
      </c>
      <c r="AC63">
        <v>14600.3699882889</v>
      </c>
      <c r="AD63">
        <v>14674.931099445401</v>
      </c>
      <c r="AE63">
        <v>14750.792320909301</v>
      </c>
      <c r="AF63">
        <v>14827.5111397525</v>
      </c>
      <c r="AG63">
        <v>14904.612712027099</v>
      </c>
      <c r="AH63">
        <v>14982.016787283999</v>
      </c>
      <c r="AI63">
        <v>15059.62099481</v>
      </c>
      <c r="AJ63">
        <v>15137.2073471575</v>
      </c>
      <c r="AK63">
        <v>15214.215359145899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B7050-612C-4D9C-884B-C32A5D1B50F8}">
  <dimension ref="A1:AK89"/>
  <sheetViews>
    <sheetView topLeftCell="A11" workbookViewId="0">
      <selection activeCell="A24" sqref="A24:XFD24"/>
    </sheetView>
  </sheetViews>
  <sheetFormatPr defaultRowHeight="14.5" x14ac:dyDescent="0.35"/>
  <sheetData>
    <row r="1" spans="1:37" x14ac:dyDescent="0.35">
      <c r="A1" t="s">
        <v>0</v>
      </c>
      <c r="B1">
        <v>2015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2021</v>
      </c>
      <c r="I1">
        <v>2022</v>
      </c>
      <c r="J1">
        <v>2023</v>
      </c>
      <c r="K1">
        <v>2024</v>
      </c>
      <c r="L1">
        <v>2025</v>
      </c>
      <c r="M1">
        <v>2026</v>
      </c>
      <c r="N1">
        <v>2027</v>
      </c>
      <c r="O1">
        <v>2028</v>
      </c>
      <c r="P1">
        <v>2029</v>
      </c>
      <c r="Q1">
        <v>2030</v>
      </c>
      <c r="R1">
        <v>2031</v>
      </c>
      <c r="S1">
        <v>2032</v>
      </c>
      <c r="T1">
        <v>2033</v>
      </c>
      <c r="U1">
        <v>2034</v>
      </c>
      <c r="V1">
        <v>2035</v>
      </c>
      <c r="W1">
        <v>2036</v>
      </c>
      <c r="X1">
        <v>2037</v>
      </c>
      <c r="Y1">
        <v>2038</v>
      </c>
      <c r="Z1">
        <v>2039</v>
      </c>
      <c r="AA1">
        <v>2040</v>
      </c>
      <c r="AB1">
        <v>2041</v>
      </c>
      <c r="AC1">
        <v>2042</v>
      </c>
      <c r="AD1">
        <v>2043</v>
      </c>
      <c r="AE1">
        <v>2044</v>
      </c>
      <c r="AF1">
        <v>2045</v>
      </c>
      <c r="AG1">
        <v>2046</v>
      </c>
      <c r="AH1">
        <v>2047</v>
      </c>
      <c r="AI1">
        <v>2048</v>
      </c>
      <c r="AJ1">
        <v>2049</v>
      </c>
      <c r="AK1">
        <v>2050</v>
      </c>
    </row>
    <row r="2" spans="1:37" x14ac:dyDescent="0.35">
      <c r="A2" s="4" t="s">
        <v>139</v>
      </c>
      <c r="B2" s="4" t="e">
        <f>SUM('BIFUbC-natural-gas'!#REF!)</f>
        <v>#REF!</v>
      </c>
      <c r="C2" s="4" t="e">
        <f>SUM('BIFUbC-natural-gas'!#REF!)</f>
        <v>#REF!</v>
      </c>
      <c r="D2" s="4">
        <f>SUM('BIFUbC-natural-gas'!B2:B9)</f>
        <v>785276610679803.63</v>
      </c>
      <c r="E2" s="4">
        <f>SUM('BIFUbC-natural-gas'!C2:C9)</f>
        <v>779303438369373.5</v>
      </c>
      <c r="F2" s="4">
        <f>SUM('BIFUbC-natural-gas'!D2:D9)</f>
        <v>771479874498634.63</v>
      </c>
      <c r="G2" s="4">
        <f>SUM('BIFUbC-natural-gas'!E2:E9)</f>
        <v>763039609029243.88</v>
      </c>
      <c r="H2" s="4">
        <f>SUM('BIFUbC-natural-gas'!F2:F9)</f>
        <v>753094600857257.75</v>
      </c>
      <c r="I2" s="4">
        <f>SUM('BIFUbC-natural-gas'!G2:G9)</f>
        <v>743339163070362</v>
      </c>
      <c r="J2" s="4">
        <f>SUM('BIFUbC-natural-gas'!H2:H9)</f>
        <v>733433928736775.88</v>
      </c>
      <c r="K2" s="4">
        <f>SUM('BIFUbC-natural-gas'!I2:I9)</f>
        <v>722833168931902.25</v>
      </c>
      <c r="L2" s="4">
        <f>SUM('BIFUbC-natural-gas'!J2:J9)</f>
        <v>723163528847897</v>
      </c>
      <c r="M2" s="4">
        <f>SUM('BIFUbC-natural-gas'!K2:K9)</f>
        <v>722274117544243.5</v>
      </c>
      <c r="N2" s="4">
        <f>SUM('BIFUbC-natural-gas'!L2:L9)</f>
        <v>721370347780528</v>
      </c>
      <c r="O2" s="4">
        <f>SUM('BIFUbC-natural-gas'!M2:M9)</f>
        <v>720452219556750</v>
      </c>
      <c r="P2" s="4">
        <f>SUM('BIFUbC-natural-gas'!N2:N9)</f>
        <v>719519732872909.75</v>
      </c>
      <c r="Q2" s="4">
        <f>SUM('BIFUbC-natural-gas'!O2:O9)</f>
        <v>718572887729006.88</v>
      </c>
      <c r="R2" s="4">
        <f>SUM('BIFUbC-natural-gas'!P2:P9)</f>
        <v>723444072662737.13</v>
      </c>
      <c r="S2" s="4">
        <f>SUM('BIFUbC-natural-gas'!Q2:Q9)</f>
        <v>728311413215706.75</v>
      </c>
      <c r="T2" s="4">
        <f>SUM('BIFUbC-natural-gas'!R2:R9)</f>
        <v>733182598149437</v>
      </c>
      <c r="U2" s="4">
        <f>SUM('BIFUbC-natural-gas'!S2:S9)</f>
        <v>738049938702408</v>
      </c>
      <c r="V2" s="4">
        <f>SUM('BIFUbC-natural-gas'!T2:T9)</f>
        <v>742921123636136.88</v>
      </c>
      <c r="W2" s="4">
        <f>SUM('BIFUbC-natural-gas'!U2:U9)</f>
        <v>747790683039828.75</v>
      </c>
      <c r="X2" s="4">
        <f>SUM('BIFUbC-natural-gas'!V2:V9)</f>
        <v>752659649122838.25</v>
      </c>
      <c r="Y2" s="4">
        <f>SUM('BIFUbC-natural-gas'!W2:W9)</f>
        <v>757530850476062.5</v>
      </c>
      <c r="Z2" s="4">
        <f>SUM('BIFUbC-natural-gas'!X2:X9)</f>
        <v>762398174609537.88</v>
      </c>
      <c r="AA2" s="4">
        <f>SUM('BIFUbC-natural-gas'!Y2:Y9)</f>
        <v>767269375962763.5</v>
      </c>
      <c r="AB2" s="4">
        <f>SUM('BIFUbC-natural-gas'!Z2:Z9)</f>
        <v>772138918946960</v>
      </c>
      <c r="AC2" s="4">
        <f>SUM('BIFUbC-natural-gas'!AA2:AA9)</f>
        <v>777007901449463.75</v>
      </c>
      <c r="AD2" s="4">
        <f>SUM('BIFUbC-natural-gas'!AB2:AB9)</f>
        <v>781877444433660.13</v>
      </c>
      <c r="AE2" s="4">
        <f>SUM('BIFUbC-natural-gas'!AC2:AC9)</f>
        <v>786746426936164.5</v>
      </c>
      <c r="AF2" s="4">
        <f>SUM('BIFUbC-natural-gas'!AD2:AD9)</f>
        <v>791617611869893.75</v>
      </c>
      <c r="AG2" s="4">
        <f>SUM('BIFUbC-natural-gas'!AE2:AE9)</f>
        <v>796487171273585.5</v>
      </c>
      <c r="AH2" s="4">
        <f>SUM('BIFUbC-natural-gas'!AF2:AF9)</f>
        <v>801356137356594.75</v>
      </c>
      <c r="AI2" s="4">
        <f>SUM('BIFUbC-natural-gas'!AG2:AG9)</f>
        <v>806225696760286.5</v>
      </c>
      <c r="AJ2" s="4">
        <f>SUM('BIFUbC-natural-gas'!AH2:AH9)</f>
        <v>811094662843294.88</v>
      </c>
      <c r="AK2" s="4">
        <f>SUM('BIFUbC-natural-gas'!AI2:AI9)</f>
        <v>815964222246985.63</v>
      </c>
    </row>
    <row r="3" spans="1:37" x14ac:dyDescent="0.3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</row>
    <row r="4" spans="1:37" x14ac:dyDescent="0.3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</row>
    <row r="5" spans="1:37" x14ac:dyDescent="0.35">
      <c r="A5" s="4" t="s">
        <v>20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</row>
    <row r="6" spans="1:37" x14ac:dyDescent="0.35">
      <c r="A6" t="s">
        <v>19</v>
      </c>
      <c r="B6">
        <f>'Natural gas (pipeline)-Pathways'!B2</f>
        <v>116.01324910514199</v>
      </c>
      <c r="C6">
        <f>'Natural gas (pipeline)-Pathways'!C2</f>
        <v>118.91993000572801</v>
      </c>
      <c r="D6">
        <f>'Natural gas (pipeline)-Pathways'!D2</f>
        <v>119.6452079844</v>
      </c>
      <c r="E6">
        <f>'Natural gas (pipeline)-Pathways'!E2</f>
        <v>119.994584820469</v>
      </c>
      <c r="F6">
        <f>'Natural gas (pipeline)-Pathways'!F2</f>
        <v>119.644504266845</v>
      </c>
      <c r="G6">
        <f>'Natural gas (pipeline)-Pathways'!G2</f>
        <v>119.00613736830699</v>
      </c>
      <c r="H6">
        <f>'Natural gas (pipeline)-Pathways'!H2</f>
        <v>118.113104542165</v>
      </c>
      <c r="I6">
        <f>'Natural gas (pipeline)-Pathways'!I2</f>
        <v>116.724587122969</v>
      </c>
      <c r="J6">
        <f>'Natural gas (pipeline)-Pathways'!J2</f>
        <v>114.94590289759</v>
      </c>
      <c r="K6">
        <f>'Natural gas (pipeline)-Pathways'!K2</f>
        <v>112.82495628282</v>
      </c>
      <c r="L6">
        <f>'Natural gas (pipeline)-Pathways'!L2</f>
        <v>113.03363449368</v>
      </c>
      <c r="M6">
        <f>'Natural gas (pipeline)-Pathways'!M2</f>
        <v>113.24231270454</v>
      </c>
      <c r="N6">
        <f>'Natural gas (pipeline)-Pathways'!N2</f>
        <v>113.4509909154</v>
      </c>
      <c r="O6">
        <f>'Natural gas (pipeline)-Pathways'!O2</f>
        <v>113.65966912626</v>
      </c>
      <c r="P6">
        <f>'Natural gas (pipeline)-Pathways'!P2</f>
        <v>113.86834733712</v>
      </c>
      <c r="Q6">
        <f>'Natural gas (pipeline)-Pathways'!Q2</f>
        <v>114.07702554798</v>
      </c>
      <c r="R6">
        <f>'Natural gas (pipeline)-Pathways'!R2</f>
        <v>114.28570375884</v>
      </c>
      <c r="S6">
        <f>'Natural gas (pipeline)-Pathways'!S2</f>
        <v>114.4943819697</v>
      </c>
      <c r="T6">
        <f>'Natural gas (pipeline)-Pathways'!T2</f>
        <v>114.70306018056</v>
      </c>
      <c r="U6">
        <f>'Natural gas (pipeline)-Pathways'!U2</f>
        <v>114.91173839142</v>
      </c>
      <c r="V6">
        <f>'Natural gas (pipeline)-Pathways'!V2</f>
        <v>115.12041660228</v>
      </c>
      <c r="W6">
        <f>'Natural gas (pipeline)-Pathways'!W2</f>
        <v>115.32909481314</v>
      </c>
      <c r="X6">
        <f>'Natural gas (pipeline)-Pathways'!X2</f>
        <v>115.537773024</v>
      </c>
      <c r="Y6">
        <f>'Natural gas (pipeline)-Pathways'!Y2</f>
        <v>115.74645123486</v>
      </c>
      <c r="Z6">
        <f>'Natural gas (pipeline)-Pathways'!Z2</f>
        <v>115.95512944572</v>
      </c>
      <c r="AA6">
        <f>'Natural gas (pipeline)-Pathways'!AA2</f>
        <v>116.16380765658</v>
      </c>
      <c r="AB6">
        <f>'Natural gas (pipeline)-Pathways'!AB2</f>
        <v>116.37248586744001</v>
      </c>
      <c r="AC6">
        <f>'Natural gas (pipeline)-Pathways'!AC2</f>
        <v>116.58116407830001</v>
      </c>
      <c r="AD6">
        <f>'Natural gas (pipeline)-Pathways'!AD2</f>
        <v>116.78984228916001</v>
      </c>
      <c r="AE6">
        <f>'Natural gas (pipeline)-Pathways'!AE2</f>
        <v>116.99852050002001</v>
      </c>
      <c r="AF6">
        <f>'Natural gas (pipeline)-Pathways'!AF2</f>
        <v>117.20719871087999</v>
      </c>
      <c r="AG6">
        <f>'Natural gas (pipeline)-Pathways'!AG2</f>
        <v>117.41587692173999</v>
      </c>
      <c r="AH6">
        <f>'Natural gas (pipeline)-Pathways'!AH2</f>
        <v>117.62455513259999</v>
      </c>
      <c r="AI6">
        <f>'Natural gas (pipeline)-Pathways'!AI2</f>
        <v>117.83323334345999</v>
      </c>
      <c r="AJ6">
        <f>'Natural gas (pipeline)-Pathways'!AJ2</f>
        <v>118.04191155432</v>
      </c>
      <c r="AK6">
        <f>'Natural gas (pipeline)-Pathways'!AK2</f>
        <v>118.25058976518</v>
      </c>
    </row>
    <row r="7" spans="1:37" x14ac:dyDescent="0.35">
      <c r="A7" s="4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</row>
    <row r="8" spans="1:37" x14ac:dyDescent="0.35">
      <c r="A8" s="4" t="s">
        <v>22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</row>
    <row r="9" spans="1:37" x14ac:dyDescent="0.35">
      <c r="A9" s="4" t="s">
        <v>19</v>
      </c>
      <c r="B9" s="4">
        <f>'Natural gas (pipeline)-Pathways'!B11</f>
        <v>25.290831659301301</v>
      </c>
      <c r="C9" s="4">
        <f>$B$9*Calcs!B14</f>
        <v>26.976887103254722</v>
      </c>
      <c r="D9" s="4">
        <f>$B$9*Calcs!C14</f>
        <v>28.662942547208146</v>
      </c>
      <c r="E9" s="4">
        <f>$B$9*Calcs!D14</f>
        <v>28.662942547208146</v>
      </c>
      <c r="F9" s="4">
        <f>$E$9</f>
        <v>28.662942547208146</v>
      </c>
      <c r="G9" s="4">
        <f t="shared" ref="G9:AK9" si="0">$E$9</f>
        <v>28.662942547208146</v>
      </c>
      <c r="H9" s="4">
        <f t="shared" si="0"/>
        <v>28.662942547208146</v>
      </c>
      <c r="I9" s="4">
        <f t="shared" si="0"/>
        <v>28.662942547208146</v>
      </c>
      <c r="J9" s="4">
        <f t="shared" si="0"/>
        <v>28.662942547208146</v>
      </c>
      <c r="K9" s="4">
        <f t="shared" si="0"/>
        <v>28.662942547208146</v>
      </c>
      <c r="L9" s="4">
        <f t="shared" si="0"/>
        <v>28.662942547208146</v>
      </c>
      <c r="M9" s="4">
        <f t="shared" si="0"/>
        <v>28.662942547208146</v>
      </c>
      <c r="N9" s="4">
        <f t="shared" si="0"/>
        <v>28.662942547208146</v>
      </c>
      <c r="O9" s="4">
        <f t="shared" si="0"/>
        <v>28.662942547208146</v>
      </c>
      <c r="P9" s="4">
        <f t="shared" si="0"/>
        <v>28.662942547208146</v>
      </c>
      <c r="Q9" s="4">
        <f t="shared" si="0"/>
        <v>28.662942547208146</v>
      </c>
      <c r="R9" s="4">
        <f t="shared" si="0"/>
        <v>28.662942547208146</v>
      </c>
      <c r="S9" s="4">
        <f t="shared" si="0"/>
        <v>28.662942547208146</v>
      </c>
      <c r="T9" s="4">
        <f t="shared" si="0"/>
        <v>28.662942547208146</v>
      </c>
      <c r="U9" s="4">
        <f t="shared" si="0"/>
        <v>28.662942547208146</v>
      </c>
      <c r="V9" s="4">
        <f t="shared" si="0"/>
        <v>28.662942547208146</v>
      </c>
      <c r="W9" s="4">
        <f t="shared" si="0"/>
        <v>28.662942547208146</v>
      </c>
      <c r="X9" s="4">
        <f t="shared" si="0"/>
        <v>28.662942547208146</v>
      </c>
      <c r="Y9" s="4">
        <f t="shared" si="0"/>
        <v>28.662942547208146</v>
      </c>
      <c r="Z9" s="4">
        <f t="shared" si="0"/>
        <v>28.662942547208146</v>
      </c>
      <c r="AA9" s="4">
        <f t="shared" si="0"/>
        <v>28.662942547208146</v>
      </c>
      <c r="AB9" s="4">
        <f t="shared" si="0"/>
        <v>28.662942547208146</v>
      </c>
      <c r="AC9" s="4">
        <f t="shared" si="0"/>
        <v>28.662942547208146</v>
      </c>
      <c r="AD9" s="4">
        <f t="shared" si="0"/>
        <v>28.662942547208146</v>
      </c>
      <c r="AE9" s="4">
        <f t="shared" si="0"/>
        <v>28.662942547208146</v>
      </c>
      <c r="AF9" s="4">
        <f t="shared" si="0"/>
        <v>28.662942547208146</v>
      </c>
      <c r="AG9" s="4">
        <f t="shared" si="0"/>
        <v>28.662942547208146</v>
      </c>
      <c r="AH9" s="4">
        <f t="shared" si="0"/>
        <v>28.662942547208146</v>
      </c>
      <c r="AI9" s="4">
        <f t="shared" si="0"/>
        <v>28.662942547208146</v>
      </c>
      <c r="AJ9" s="4">
        <f t="shared" si="0"/>
        <v>28.662942547208146</v>
      </c>
      <c r="AK9" s="4">
        <f t="shared" si="0"/>
        <v>28.662942547208146</v>
      </c>
    </row>
    <row r="10" spans="1:37" x14ac:dyDescent="0.3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</row>
    <row r="11" spans="1:37" x14ac:dyDescent="0.35">
      <c r="A11" s="4" t="s">
        <v>34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</row>
    <row r="12" spans="1:37" x14ac:dyDescent="0.35">
      <c r="A12" s="4" t="s">
        <v>19</v>
      </c>
      <c r="B12" s="4">
        <f>'Natural gas (pipeline)-Pathways'!B22</f>
        <v>661.80825949078201</v>
      </c>
      <c r="C12" s="4">
        <f>'Natural gas (pipeline)-Pathways'!C22</f>
        <v>665.000383921138</v>
      </c>
      <c r="D12" s="4">
        <f>'Natural gas (pipeline)-Pathways'!D22</f>
        <v>662.15859791081004</v>
      </c>
      <c r="E12" s="4">
        <f>'Natural gas (pipeline)-Pathways'!E22</f>
        <v>663.803444726566</v>
      </c>
      <c r="F12" s="4">
        <f>'Natural gas (pipeline)-Pathways'!F22</f>
        <v>664.20052238868095</v>
      </c>
      <c r="G12" s="4">
        <f>'Natural gas (pipeline)-Pathways'!G22</f>
        <v>661.96020714317297</v>
      </c>
      <c r="H12" s="4">
        <f>'Natural gas (pipeline)-Pathways'!H22</f>
        <v>661.41682016397999</v>
      </c>
      <c r="I12" s="4">
        <f>'Natural gas (pipeline)-Pathways'!I22</f>
        <v>659.38829724582502</v>
      </c>
      <c r="J12" s="4">
        <f>'Natural gas (pipeline)-Pathways'!J22</f>
        <v>656.88112030063701</v>
      </c>
      <c r="K12" s="4">
        <f>'Natural gas (pipeline)-Pathways'!K22</f>
        <v>653.22930276202703</v>
      </c>
      <c r="L12" s="4">
        <f>'Natural gas (pipeline)-Pathways'!L22</f>
        <v>659.95128332801403</v>
      </c>
      <c r="M12" s="4">
        <f>'Natural gas (pipeline)-Pathways'!M22</f>
        <v>663.20786908243599</v>
      </c>
      <c r="N12" s="4">
        <f>'Natural gas (pipeline)-Pathways'!N22</f>
        <v>666.388016100257</v>
      </c>
      <c r="O12" s="4">
        <f>'Natural gas (pipeline)-Pathways'!O22</f>
        <v>669.49172438148003</v>
      </c>
      <c r="P12" s="4">
        <f>'Natural gas (pipeline)-Pathways'!P22</f>
        <v>672.51899392610301</v>
      </c>
      <c r="Q12" s="4">
        <f>'Natural gas (pipeline)-Pathways'!Q22</f>
        <v>675.46982473412595</v>
      </c>
      <c r="R12" s="4">
        <f>'Natural gas (pipeline)-Pathways'!R22</f>
        <v>683.05788508654598</v>
      </c>
      <c r="S12" s="4">
        <f>'Natural gas (pipeline)-Pathways'!S22</f>
        <v>690.62952594363003</v>
      </c>
      <c r="T12" s="4">
        <f>'Natural gas (pipeline)-Pathways'!T22</f>
        <v>698.21758629604903</v>
      </c>
      <c r="U12" s="4">
        <f>'Natural gas (pipeline)-Pathways'!U22</f>
        <v>705.78922715313399</v>
      </c>
      <c r="V12" s="4">
        <f>'Natural gas (pipeline)-Pathways'!V22</f>
        <v>713.377287505553</v>
      </c>
      <c r="W12" s="4">
        <f>'Natural gas (pipeline)-Pathways'!W22</f>
        <v>720.96534785797303</v>
      </c>
      <c r="X12" s="4">
        <f>'Natural gas (pipeline)-Pathways'!X22</f>
        <v>728.53698871505696</v>
      </c>
      <c r="Y12" s="4">
        <f>'Natural gas (pipeline)-Pathways'!Y22</f>
        <v>736.12504906747597</v>
      </c>
      <c r="Z12" s="4">
        <f>'Natural gas (pipeline)-Pathways'!Z22</f>
        <v>743.69668992456104</v>
      </c>
      <c r="AA12" s="4">
        <f>'Natural gas (pipeline)-Pathways'!AA22</f>
        <v>751.28475027698005</v>
      </c>
      <c r="AB12" s="4">
        <f>'Natural gas (pipeline)-Pathways'!AB22</f>
        <v>758.87281062939996</v>
      </c>
      <c r="AC12" s="4">
        <f>'Natural gas (pipeline)-Pathways'!AC22</f>
        <v>766.44445148648401</v>
      </c>
      <c r="AD12" s="4">
        <f>'Natural gas (pipeline)-Pathways'!AD22</f>
        <v>774.03251183890302</v>
      </c>
      <c r="AE12" s="4">
        <f>'Natural gas (pipeline)-Pathways'!AE22</f>
        <v>781.60415269598798</v>
      </c>
      <c r="AF12" s="4">
        <f>'Natural gas (pipeline)-Pathways'!AF22</f>
        <v>789.19221304840698</v>
      </c>
      <c r="AG12" s="4">
        <f>'Natural gas (pipeline)-Pathways'!AG22</f>
        <v>796.78027340082599</v>
      </c>
      <c r="AH12" s="4">
        <f>'Natural gas (pipeline)-Pathways'!AH22</f>
        <v>804.35191425791095</v>
      </c>
      <c r="AI12" s="4">
        <f>'Natural gas (pipeline)-Pathways'!AI22</f>
        <v>811.93997461032995</v>
      </c>
      <c r="AJ12" s="4">
        <f>'Natural gas (pipeline)-Pathways'!AJ22</f>
        <v>819.51161546741503</v>
      </c>
      <c r="AK12" s="4">
        <f>'Natural gas (pipeline)-Pathways'!AK22</f>
        <v>827.09967581983403</v>
      </c>
    </row>
    <row r="13" spans="1:37" x14ac:dyDescent="0.3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</row>
    <row r="14" spans="1:37" x14ac:dyDescent="0.35">
      <c r="A14" s="4" t="s">
        <v>38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</row>
    <row r="15" spans="1:37" x14ac:dyDescent="0.35">
      <c r="A15" s="4" t="s">
        <v>19</v>
      </c>
      <c r="B15" s="4" t="s">
        <v>178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</row>
    <row r="16" spans="1:37" x14ac:dyDescent="0.3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</row>
    <row r="17" spans="1:37" x14ac:dyDescent="0.35">
      <c r="A17" s="4" t="s">
        <v>39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</row>
    <row r="18" spans="1:37" x14ac:dyDescent="0.35">
      <c r="A18" s="4" t="s">
        <v>19</v>
      </c>
      <c r="B18" s="4">
        <f>'Natural gas (pipeline)-Pathways'!B27</f>
        <v>118.039389451769</v>
      </c>
      <c r="C18" s="4">
        <f>'Natural gas (pipeline)-Pathways'!C27</f>
        <v>116.766801970846</v>
      </c>
      <c r="D18" s="4">
        <f>'Natural gas (pipeline)-Pathways'!D27</f>
        <v>115.043029787493</v>
      </c>
      <c r="E18" s="4">
        <f>'Natural gas (pipeline)-Pathways'!E27</f>
        <v>113.98985403846901</v>
      </c>
      <c r="F18" s="4">
        <f>'Natural gas (pipeline)-Pathways'!F27</f>
        <v>112.408045495186</v>
      </c>
      <c r="G18" s="4">
        <f>'Natural gas (pipeline)-Pathways'!G27</f>
        <v>111.00064144845901</v>
      </c>
      <c r="H18" s="4">
        <f>'Natural gas (pipeline)-Pathways'!H27</f>
        <v>109.87092464372699</v>
      </c>
      <c r="I18" s="4">
        <f>'Natural gas (pipeline)-Pathways'!I27</f>
        <v>108.512653923415</v>
      </c>
      <c r="J18" s="4">
        <f>'Natural gas (pipeline)-Pathways'!J27</f>
        <v>107.119265054547</v>
      </c>
      <c r="K18" s="4">
        <f>'Natural gas (pipeline)-Pathways'!K27</f>
        <v>105.506230193832</v>
      </c>
      <c r="L18" s="4">
        <f>'Natural gas (pipeline)-Pathways'!L27</f>
        <v>106.744058422541</v>
      </c>
      <c r="M18" s="4">
        <f>'Natural gas (pipeline)-Pathways'!M27</f>
        <v>107.427058085669</v>
      </c>
      <c r="N18" s="4">
        <f>'Natural gas (pipeline)-Pathways'!N27</f>
        <v>108.103061838146</v>
      </c>
      <c r="O18" s="4">
        <f>'Natural gas (pipeline)-Pathways'!O27</f>
        <v>108.77206967997201</v>
      </c>
      <c r="P18" s="4">
        <f>'Natural gas (pipeline)-Pathways'!P27</f>
        <v>109.434081611145</v>
      </c>
      <c r="Q18" s="4">
        <f>'Natural gas (pipeline)-Pathways'!Q27</f>
        <v>110.089097631667</v>
      </c>
      <c r="R18" s="4">
        <f>'Natural gas (pipeline)-Pathways'!R27</f>
        <v>113.483226139772</v>
      </c>
      <c r="S18" s="4">
        <f>'Natural gas (pipeline)-Pathways'!S27</f>
        <v>116.860935152541</v>
      </c>
      <c r="T18" s="4">
        <f>'Natural gas (pipeline)-Pathways'!T27</f>
        <v>120.25506366064501</v>
      </c>
      <c r="U18" s="4">
        <f>'Natural gas (pipeline)-Pathways'!U27</f>
        <v>123.632772673414</v>
      </c>
      <c r="V18" s="4">
        <f>'Natural gas (pipeline)-Pathways'!V27</f>
        <v>127.026901181518</v>
      </c>
      <c r="W18" s="4">
        <f>'Natural gas (pipeline)-Pathways'!W27</f>
        <v>130.40461019428699</v>
      </c>
      <c r="X18" s="4">
        <f>'Natural gas (pipeline)-Pathways'!X27</f>
        <v>133.798738702392</v>
      </c>
      <c r="Y18" s="4">
        <f>'Natural gas (pipeline)-Pathways'!Y27</f>
        <v>137.19286721049599</v>
      </c>
      <c r="Z18" s="4">
        <f>'Natural gas (pipeline)-Pathways'!Z27</f>
        <v>140.57057622326499</v>
      </c>
      <c r="AA18" s="4">
        <f>'Natural gas (pipeline)-Pathways'!AA27</f>
        <v>143.96470473136901</v>
      </c>
      <c r="AB18" s="4">
        <f>'Natural gas (pipeline)-Pathways'!AB27</f>
        <v>147.34241374413801</v>
      </c>
      <c r="AC18" s="4">
        <f>'Natural gas (pipeline)-Pathways'!AC27</f>
        <v>150.736542252243</v>
      </c>
      <c r="AD18" s="4">
        <f>'Natural gas (pipeline)-Pathways'!AD27</f>
        <v>154.114251265012</v>
      </c>
      <c r="AE18" s="4">
        <f>'Natural gas (pipeline)-Pathways'!AE27</f>
        <v>157.50837977311599</v>
      </c>
      <c r="AF18" s="4">
        <f>'Natural gas (pipeline)-Pathways'!AF27</f>
        <v>160.90250828122001</v>
      </c>
      <c r="AG18" s="4">
        <f>'Natural gas (pipeline)-Pathways'!AG27</f>
        <v>164.28021729398901</v>
      </c>
      <c r="AH18" s="4">
        <f>'Natural gas (pipeline)-Pathways'!AH27</f>
        <v>167.674345802094</v>
      </c>
      <c r="AI18" s="4">
        <f>'Natural gas (pipeline)-Pathways'!AI27</f>
        <v>171.052054814863</v>
      </c>
      <c r="AJ18" s="4">
        <f>'Natural gas (pipeline)-Pathways'!AJ27</f>
        <v>174.44618332296699</v>
      </c>
      <c r="AK18" s="4">
        <f>'Natural gas (pipeline)-Pathways'!AK27</f>
        <v>177.82389233573599</v>
      </c>
    </row>
    <row r="19" spans="1:37" x14ac:dyDescent="0.35">
      <c r="A19" s="4" t="s">
        <v>40</v>
      </c>
      <c r="B19" s="4">
        <f>'Natural gas (pipeline)-Pathways'!B28</f>
        <v>101.264367678502</v>
      </c>
      <c r="C19" s="4">
        <f>'Natural gas (pipeline)-Pathways'!C28</f>
        <v>100.900767182083</v>
      </c>
      <c r="D19" s="4">
        <f>'Natural gas (pipeline)-Pathways'!D28</f>
        <v>100.30053067223</v>
      </c>
      <c r="E19" s="4">
        <f>'Natural gas (pipeline)-Pathways'!E28</f>
        <v>100.18551925186399</v>
      </c>
      <c r="F19" s="4">
        <f>'Natural gas (pipeline)-Pathways'!F28</f>
        <v>99.537257447646297</v>
      </c>
      <c r="G19" s="4">
        <f>'Natural gas (pipeline)-Pathways'!G28</f>
        <v>98.354780244760704</v>
      </c>
      <c r="H19" s="4">
        <f>'Natural gas (pipeline)-Pathways'!H28</f>
        <v>97.384073540299497</v>
      </c>
      <c r="I19" s="4">
        <f>'Natural gas (pipeline)-Pathways'!I28</f>
        <v>96.237070596082404</v>
      </c>
      <c r="J19" s="4">
        <f>'Natural gas (pipeline)-Pathways'!J28</f>
        <v>95.058589012922695</v>
      </c>
      <c r="K19" s="4">
        <f>'Natural gas (pipeline)-Pathways'!K28</f>
        <v>93.708420904258602</v>
      </c>
      <c r="L19" s="4">
        <f>'Natural gas (pipeline)-Pathways'!L28</f>
        <v>94.356468440525902</v>
      </c>
      <c r="M19" s="4">
        <f>'Natural gas (pipeline)-Pathways'!M28</f>
        <v>94.738339542553504</v>
      </c>
      <c r="N19" s="4">
        <f>'Natural gas (pipeline)-Pathways'!N28</f>
        <v>95.109844408849099</v>
      </c>
      <c r="O19" s="4">
        <f>'Natural gas (pipeline)-Pathways'!O28</f>
        <v>95.470983039412701</v>
      </c>
      <c r="P19" s="4">
        <f>'Natural gas (pipeline)-Pathways'!P28</f>
        <v>95.821755434244096</v>
      </c>
      <c r="Q19" s="4">
        <f>'Natural gas (pipeline)-Pathways'!Q28</f>
        <v>96.162161593343598</v>
      </c>
      <c r="R19" s="4">
        <f>'Natural gas (pipeline)-Pathways'!R28</f>
        <v>97.055385572255901</v>
      </c>
      <c r="S19" s="4">
        <f>'Natural gas (pipeline)-Pathways'!S28</f>
        <v>97.948609551168303</v>
      </c>
      <c r="T19" s="4">
        <f>'Natural gas (pipeline)-Pathways'!T28</f>
        <v>98.841833530080706</v>
      </c>
      <c r="U19" s="4">
        <f>'Natural gas (pipeline)-Pathways'!U28</f>
        <v>99.735057508992995</v>
      </c>
      <c r="V19" s="4">
        <f>'Natural gas (pipeline)-Pathways'!V28</f>
        <v>100.628281487905</v>
      </c>
      <c r="W19" s="4">
        <f>'Natural gas (pipeline)-Pathways'!W28</f>
        <v>101.521505466817</v>
      </c>
      <c r="X19" s="4">
        <f>'Natural gas (pipeline)-Pathways'!X28</f>
        <v>102.41472944573</v>
      </c>
      <c r="Y19" s="4">
        <f>'Natural gas (pipeline)-Pathways'!Y28</f>
        <v>103.30795342464199</v>
      </c>
      <c r="Z19" s="4">
        <f>'Natural gas (pipeline)-Pathways'!Z28</f>
        <v>104.201177403554</v>
      </c>
      <c r="AA19" s="4">
        <f>'Natural gas (pipeline)-Pathways'!AA28</f>
        <v>105.094401382467</v>
      </c>
      <c r="AB19" s="4">
        <f>'Natural gas (pipeline)-Pathways'!AB28</f>
        <v>105.987625361379</v>
      </c>
      <c r="AC19" s="4">
        <f>'Natural gas (pipeline)-Pathways'!AC28</f>
        <v>106.880849340292</v>
      </c>
      <c r="AD19" s="4">
        <f>'Natural gas (pipeline)-Pathways'!AD28</f>
        <v>107.77407331920401</v>
      </c>
      <c r="AE19" s="4">
        <f>'Natural gas (pipeline)-Pathways'!AE28</f>
        <v>108.667297298116</v>
      </c>
      <c r="AF19" s="4">
        <f>'Natural gas (pipeline)-Pathways'!AF28</f>
        <v>109.560521277029</v>
      </c>
      <c r="AG19" s="4">
        <f>'Natural gas (pipeline)-Pathways'!AG28</f>
        <v>110.453745255941</v>
      </c>
      <c r="AH19" s="4">
        <f>'Natural gas (pipeline)-Pathways'!AH28</f>
        <v>111.34696923485301</v>
      </c>
      <c r="AI19" s="4">
        <f>'Natural gas (pipeline)-Pathways'!AI28</f>
        <v>112.24019321376601</v>
      </c>
      <c r="AJ19" s="4">
        <f>'Natural gas (pipeline)-Pathways'!AJ28</f>
        <v>113.133417192678</v>
      </c>
      <c r="AK19" s="4">
        <f>'Natural gas (pipeline)-Pathways'!AK28</f>
        <v>114.026641171591</v>
      </c>
    </row>
    <row r="20" spans="1:37" x14ac:dyDescent="0.3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</row>
    <row r="21" spans="1:37" x14ac:dyDescent="0.35">
      <c r="A21" s="41" t="s">
        <v>51</v>
      </c>
      <c r="B21" s="41"/>
      <c r="C21" s="41"/>
      <c r="D21" s="41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</row>
    <row r="22" spans="1:37" x14ac:dyDescent="0.35">
      <c r="A22" s="9" t="s">
        <v>50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</row>
    <row r="23" spans="1:37" x14ac:dyDescent="0.35">
      <c r="A23" s="4" t="s">
        <v>19</v>
      </c>
      <c r="B23" s="4">
        <f>'Natural gas (pipeline)-Pathways'!B37</f>
        <v>3338.27839787328</v>
      </c>
      <c r="C23" s="4">
        <f>'Natural gas (pipeline)-Pathways'!C37</f>
        <v>3280.6866380474398</v>
      </c>
      <c r="D23" s="4">
        <f>'Natural gas (pipeline)-Pathways'!D37</f>
        <v>3223.14369228121</v>
      </c>
      <c r="E23" s="4">
        <f>'Natural gas (pipeline)-Pathways'!E37</f>
        <v>3165.6495605745999</v>
      </c>
      <c r="F23" s="4">
        <f>'Natural gas (pipeline)-Pathways'!F37</f>
        <v>3108.2042429275998</v>
      </c>
      <c r="G23" s="4">
        <f>'Natural gas (pipeline)-Pathways'!G37</f>
        <v>3050.80773934022</v>
      </c>
      <c r="H23" s="4">
        <f>'Natural gas (pipeline)-Pathways'!H37</f>
        <v>2993.4600498124601</v>
      </c>
      <c r="I23" s="4">
        <f>'Natural gas (pipeline)-Pathways'!I37</f>
        <v>2936.16117434432</v>
      </c>
      <c r="J23" s="4">
        <f>'Natural gas (pipeline)-Pathways'!J37</f>
        <v>2878.9111129357998</v>
      </c>
      <c r="K23" s="4">
        <f>'Natural gas (pipeline)-Pathways'!K37</f>
        <v>2821.7098655868899</v>
      </c>
      <c r="L23" s="4">
        <f>'Natural gas (pipeline)-Pathways'!L37</f>
        <v>2821.7098655868899</v>
      </c>
      <c r="M23" s="4">
        <f>'Natural gas (pipeline)-Pathways'!M37</f>
        <v>2821.7098655868899</v>
      </c>
      <c r="N23" s="4">
        <f>'Natural gas (pipeline)-Pathways'!N37</f>
        <v>2821.7098655868899</v>
      </c>
      <c r="O23" s="4">
        <f>'Natural gas (pipeline)-Pathways'!O37</f>
        <v>2821.7098655868899</v>
      </c>
      <c r="P23" s="4">
        <f>'Natural gas (pipeline)-Pathways'!P37</f>
        <v>2821.7098655868899</v>
      </c>
      <c r="Q23" s="4">
        <f>'Natural gas (pipeline)-Pathways'!Q37</f>
        <v>2821.7098655868899</v>
      </c>
      <c r="R23" s="4">
        <f>'Natural gas (pipeline)-Pathways'!R37</f>
        <v>2842.5761980734601</v>
      </c>
      <c r="S23" s="4">
        <f>'Natural gas (pipeline)-Pathways'!S37</f>
        <v>2863.4425305600198</v>
      </c>
      <c r="T23" s="4">
        <f>'Natural gas (pipeline)-Pathways'!T37</f>
        <v>2884.30886304659</v>
      </c>
      <c r="U23" s="4">
        <f>'Natural gas (pipeline)-Pathways'!U37</f>
        <v>2905.1751955331601</v>
      </c>
      <c r="V23" s="4">
        <f>'Natural gas (pipeline)-Pathways'!V37</f>
        <v>2926.0415280197199</v>
      </c>
      <c r="W23" s="4">
        <f>'Natural gas (pipeline)-Pathways'!W37</f>
        <v>2946.90786050629</v>
      </c>
      <c r="X23" s="4">
        <f>'Natural gas (pipeline)-Pathways'!X37</f>
        <v>2967.7741929928602</v>
      </c>
      <c r="Y23" s="4">
        <f>'Natural gas (pipeline)-Pathways'!Y37</f>
        <v>2988.6405254794199</v>
      </c>
      <c r="Z23" s="4">
        <f>'Natural gas (pipeline)-Pathways'!Z37</f>
        <v>3009.5068579659901</v>
      </c>
      <c r="AA23" s="4">
        <f>'Natural gas (pipeline)-Pathways'!AA37</f>
        <v>3030.3731904525598</v>
      </c>
      <c r="AB23" s="4">
        <f>'Natural gas (pipeline)-Pathways'!AB37</f>
        <v>3051.23952293913</v>
      </c>
      <c r="AC23" s="4">
        <f>'Natural gas (pipeline)-Pathways'!AC37</f>
        <v>3072.1058554256902</v>
      </c>
      <c r="AD23" s="4">
        <f>'Natural gas (pipeline)-Pathways'!AD37</f>
        <v>3092.9721879122599</v>
      </c>
      <c r="AE23" s="4">
        <f>'Natural gas (pipeline)-Pathways'!AE37</f>
        <v>3113.83852039883</v>
      </c>
      <c r="AF23" s="4">
        <f>'Natural gas (pipeline)-Pathways'!AF37</f>
        <v>3134.7048528853902</v>
      </c>
      <c r="AG23" s="4">
        <f>'Natural gas (pipeline)-Pathways'!AG37</f>
        <v>3155.5711853719599</v>
      </c>
      <c r="AH23" s="4">
        <f>'Natural gas (pipeline)-Pathways'!AH37</f>
        <v>3176.4375178585301</v>
      </c>
      <c r="AI23" s="4">
        <f>'Natural gas (pipeline)-Pathways'!AI37</f>
        <v>3197.3038503450998</v>
      </c>
      <c r="AJ23" s="4">
        <f>'Natural gas (pipeline)-Pathways'!AJ37</f>
        <v>3218.17018283166</v>
      </c>
      <c r="AK23" s="4">
        <f>'Natural gas (pipeline)-Pathways'!AK37</f>
        <v>3239.0365153182302</v>
      </c>
    </row>
    <row r="24" spans="1:37" s="4" customFormat="1" x14ac:dyDescent="0.35"/>
    <row r="25" spans="1:37" x14ac:dyDescent="0.35">
      <c r="A25" s="4" t="s">
        <v>52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</row>
    <row r="26" spans="1:37" x14ac:dyDescent="0.35">
      <c r="A26" s="4" t="s">
        <v>19</v>
      </c>
      <c r="B26" s="4">
        <f>'Natural gas (pipeline)-Pathways'!B38*'Non-energy fuel inputs'!$D$18</f>
        <v>943.02180493794629</v>
      </c>
      <c r="C26" s="4">
        <f>'Natural gas (pipeline)-Pathways'!C38*'Non-energy fuel inputs'!$D$18</f>
        <v>938.83947450880839</v>
      </c>
      <c r="D26" s="4">
        <f>'Natural gas (pipeline)-Pathways'!D38*'Non-energy fuel inputs'!$D$18</f>
        <v>934.65714407966925</v>
      </c>
      <c r="E26" s="4">
        <f>'Natural gas (pipeline)-Pathways'!E38*'Non-energy fuel inputs'!$D$18</f>
        <v>930.47481365053125</v>
      </c>
      <c r="F26" s="4">
        <f>'Natural gas (pipeline)-Pathways'!F38*'Non-energy fuel inputs'!$D$18</f>
        <v>926.29248322139313</v>
      </c>
      <c r="G26" s="4">
        <f>'Natural gas (pipeline)-Pathways'!G38*'Non-energy fuel inputs'!$D$18</f>
        <v>922.11015279225512</v>
      </c>
      <c r="H26" s="4">
        <f>'Natural gas (pipeline)-Pathways'!H38*'Non-energy fuel inputs'!$D$18</f>
        <v>917.927822363117</v>
      </c>
      <c r="I26" s="4">
        <f>'Natural gas (pipeline)-Pathways'!I38*'Non-energy fuel inputs'!$D$18</f>
        <v>913.74549193397911</v>
      </c>
      <c r="J26" s="4">
        <f>'Natural gas (pipeline)-Pathways'!J38*'Non-energy fuel inputs'!$D$18</f>
        <v>909.56316150484099</v>
      </c>
      <c r="K26" s="4">
        <f>'Natural gas (pipeline)-Pathways'!K38*'Non-energy fuel inputs'!$D$18</f>
        <v>905.38083107570299</v>
      </c>
      <c r="L26" s="4">
        <f>'Natural gas (pipeline)-Pathways'!L38*'Non-energy fuel inputs'!$D$18</f>
        <v>901.19850064656487</v>
      </c>
      <c r="M26" s="4">
        <f>'Natural gas (pipeline)-Pathways'!M38*'Non-energy fuel inputs'!$D$18</f>
        <v>897.01617021742697</v>
      </c>
      <c r="N26" s="4">
        <f>'Natural gas (pipeline)-Pathways'!N38*'Non-energy fuel inputs'!$D$18</f>
        <v>892.83383978828886</v>
      </c>
      <c r="O26" s="4">
        <f>'Natural gas (pipeline)-Pathways'!O38*'Non-energy fuel inputs'!$D$18</f>
        <v>888.65150935915074</v>
      </c>
      <c r="P26" s="4">
        <f>'Natural gas (pipeline)-Pathways'!P38*'Non-energy fuel inputs'!$D$18</f>
        <v>884.46917893001171</v>
      </c>
      <c r="Q26" s="4">
        <f>'Natural gas (pipeline)-Pathways'!Q38*'Non-energy fuel inputs'!$D$18</f>
        <v>880.2868485008737</v>
      </c>
      <c r="R26" s="4">
        <f>'Natural gas (pipeline)-Pathways'!R38*'Non-energy fuel inputs'!$D$18</f>
        <v>890.24841354288344</v>
      </c>
      <c r="S26" s="4">
        <f>'Natural gas (pipeline)-Pathways'!S38*'Non-energy fuel inputs'!$D$18</f>
        <v>900.20997858489329</v>
      </c>
      <c r="T26" s="4">
        <f>'Natural gas (pipeline)-Pathways'!T38*'Non-energy fuel inputs'!$D$18</f>
        <v>910.17154362690314</v>
      </c>
      <c r="U26" s="4">
        <f>'Natural gas (pipeline)-Pathways'!U38*'Non-energy fuel inputs'!$D$18</f>
        <v>920.13310866891288</v>
      </c>
      <c r="V26" s="4">
        <f>'Natural gas (pipeline)-Pathways'!V38*'Non-energy fuel inputs'!$D$18</f>
        <v>930.09467371092273</v>
      </c>
      <c r="W26" s="4">
        <f>'Natural gas (pipeline)-Pathways'!W38*'Non-energy fuel inputs'!$D$18</f>
        <v>940.05623875293259</v>
      </c>
      <c r="X26" s="4">
        <f>'Natural gas (pipeline)-Pathways'!X38*'Non-energy fuel inputs'!$D$18</f>
        <v>950.01780379494232</v>
      </c>
      <c r="Y26" s="4">
        <f>'Natural gas (pipeline)-Pathways'!Y38*'Non-energy fuel inputs'!$D$18</f>
        <v>959.97936883695218</v>
      </c>
      <c r="Z26" s="4">
        <f>'Natural gas (pipeline)-Pathways'!Z38*'Non-energy fuel inputs'!$D$18</f>
        <v>969.94093387896203</v>
      </c>
      <c r="AA26" s="4">
        <f>'Natural gas (pipeline)-Pathways'!AA38*'Non-energy fuel inputs'!$D$18</f>
        <v>979.90249892097177</v>
      </c>
      <c r="AB26" s="4">
        <f>'Natural gas (pipeline)-Pathways'!AB38*'Non-energy fuel inputs'!$D$18</f>
        <v>989.86406396298162</v>
      </c>
      <c r="AC26" s="4">
        <f>'Natural gas (pipeline)-Pathways'!AC38*'Non-energy fuel inputs'!$D$18</f>
        <v>999.82562900499147</v>
      </c>
      <c r="AD26" s="4">
        <f>'Natural gas (pipeline)-Pathways'!AD38*'Non-energy fuel inputs'!$D$18</f>
        <v>1009.7871940470012</v>
      </c>
      <c r="AE26" s="4">
        <f>'Natural gas (pipeline)-Pathways'!AE38*'Non-energy fuel inputs'!$D$18</f>
        <v>1019.7487590890111</v>
      </c>
      <c r="AF26" s="4">
        <f>'Natural gas (pipeline)-Pathways'!AF38*'Non-energy fuel inputs'!$D$18</f>
        <v>1029.7103241310208</v>
      </c>
      <c r="AG26" s="4">
        <f>'Natural gas (pipeline)-Pathways'!AG38*'Non-energy fuel inputs'!$D$18</f>
        <v>1039.6718891730306</v>
      </c>
      <c r="AH26" s="4">
        <f>'Natural gas (pipeline)-Pathways'!AH38*'Non-energy fuel inputs'!$D$18</f>
        <v>1049.6334542150405</v>
      </c>
      <c r="AI26" s="4">
        <f>'Natural gas (pipeline)-Pathways'!AI38*'Non-energy fuel inputs'!$D$18</f>
        <v>1059.5950192570504</v>
      </c>
      <c r="AJ26" s="4">
        <f>'Natural gas (pipeline)-Pathways'!AJ38*'Non-energy fuel inputs'!$D$18</f>
        <v>1069.5565842990611</v>
      </c>
      <c r="AK26" s="4">
        <f>'Natural gas (pipeline)-Pathways'!AK38*'Non-energy fuel inputs'!$D$18</f>
        <v>1079.5181493410603</v>
      </c>
    </row>
    <row r="27" spans="1:37" s="4" customFormat="1" x14ac:dyDescent="0.35"/>
    <row r="28" spans="1:37" s="4" customFormat="1" x14ac:dyDescent="0.35"/>
    <row r="29" spans="1:37" x14ac:dyDescent="0.35">
      <c r="A29" s="9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</row>
    <row r="30" spans="1:37" x14ac:dyDescent="0.35">
      <c r="A30" s="10" t="s">
        <v>24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</row>
    <row r="31" spans="1:37" x14ac:dyDescent="0.35">
      <c r="A31" s="4" t="s">
        <v>23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</row>
    <row r="32" spans="1:37" x14ac:dyDescent="0.35">
      <c r="A32" s="4" t="s">
        <v>19</v>
      </c>
      <c r="B32" s="4">
        <f>'Natural gas (pipeline)-Pathways'!B12</f>
        <v>69.091217013623606</v>
      </c>
      <c r="C32" s="4">
        <f>'Natural gas (pipeline)-Pathways'!C12</f>
        <v>66.229821785358197</v>
      </c>
      <c r="D32" s="4">
        <f>'Natural gas (pipeline)-Pathways'!D12</f>
        <v>62.926385688146603</v>
      </c>
      <c r="E32" s="4">
        <f>'Natural gas (pipeline)-Pathways'!E12</f>
        <v>65.066278311826196</v>
      </c>
      <c r="F32" s="4">
        <f>'Natural gas (pipeline)-Pathways'!F12</f>
        <v>63.264286270723197</v>
      </c>
      <c r="G32" s="4">
        <f>'Natural gas (pipeline)-Pathways'!G12</f>
        <v>72.879695997072304</v>
      </c>
      <c r="H32" s="4">
        <f>'Natural gas (pipeline)-Pathways'!H12</f>
        <v>60.439681748451797</v>
      </c>
      <c r="I32" s="4">
        <f>'Natural gas (pipeline)-Pathways'!I12</f>
        <v>58.5010764722836</v>
      </c>
      <c r="J32" s="4">
        <f>'Natural gas (pipeline)-Pathways'!J12</f>
        <v>56.689934624453002</v>
      </c>
      <c r="K32" s="4">
        <f>'Natural gas (pipeline)-Pathways'!K12</f>
        <v>53.711340488648801</v>
      </c>
      <c r="L32" s="4">
        <f>'Natural gas (pipeline)-Pathways'!L12</f>
        <v>54.279651797890899</v>
      </c>
      <c r="M32" s="4">
        <f>'Natural gas (pipeline)-Pathways'!M12</f>
        <v>52.7314059090548</v>
      </c>
      <c r="N32" s="4">
        <f>'Natural gas (pipeline)-Pathways'!N12</f>
        <v>51.197248764568201</v>
      </c>
      <c r="O32" s="4">
        <f>'Natural gas (pipeline)-Pathways'!O12</f>
        <v>49.677180364431202</v>
      </c>
      <c r="P32" s="4">
        <f>'Natural gas (pipeline)-Pathways'!P12</f>
        <v>48.171200708643703</v>
      </c>
      <c r="Q32" s="4">
        <f>'Natural gas (pipeline)-Pathways'!Q12</f>
        <v>46.679309797205697</v>
      </c>
      <c r="R32" s="4">
        <f>'Natural gas (pipeline)-Pathways'!R12</f>
        <v>45.465329659086798</v>
      </c>
      <c r="S32" s="4">
        <f>'Natural gas (pipeline)-Pathways'!S12</f>
        <v>44.251349520967999</v>
      </c>
      <c r="T32" s="4">
        <f>'Natural gas (pipeline)-Pathways'!T12</f>
        <v>43.0373693828491</v>
      </c>
      <c r="U32" s="4">
        <f>'Natural gas (pipeline)-Pathways'!U12</f>
        <v>41.823389244730301</v>
      </c>
      <c r="V32" s="4">
        <f>'Natural gas (pipeline)-Pathways'!V12</f>
        <v>40.609409106611402</v>
      </c>
      <c r="W32" s="4">
        <f>'Natural gas (pipeline)-Pathways'!W12</f>
        <v>39.395428968492503</v>
      </c>
      <c r="X32" s="4">
        <f>'Natural gas (pipeline)-Pathways'!X12</f>
        <v>38.181448830373697</v>
      </c>
      <c r="Y32" s="4">
        <f>'Natural gas (pipeline)-Pathways'!Y12</f>
        <v>36.967468692254798</v>
      </c>
      <c r="Z32" s="4">
        <f>'Natural gas (pipeline)-Pathways'!Z12</f>
        <v>35.753488554135899</v>
      </c>
      <c r="AA32" s="4">
        <f>'Natural gas (pipeline)-Pathways'!AA12</f>
        <v>34.5395084160171</v>
      </c>
      <c r="AB32" s="4">
        <f>'Natural gas (pipeline)-Pathways'!AB12</f>
        <v>33.325528277898201</v>
      </c>
      <c r="AC32" s="4">
        <f>'Natural gas (pipeline)-Pathways'!AC12</f>
        <v>32.111548139779302</v>
      </c>
      <c r="AD32" s="4">
        <f>'Natural gas (pipeline)-Pathways'!AD12</f>
        <v>30.897568001660499</v>
      </c>
      <c r="AE32" s="4">
        <f>'Natural gas (pipeline)-Pathways'!AE12</f>
        <v>29.6835878635416</v>
      </c>
      <c r="AF32" s="4">
        <f>'Natural gas (pipeline)-Pathways'!AF12</f>
        <v>28.469607725422801</v>
      </c>
      <c r="AG32" s="4">
        <f>'Natural gas (pipeline)-Pathways'!AG12</f>
        <v>27.255627587303898</v>
      </c>
      <c r="AH32" s="4">
        <f>'Natural gas (pipeline)-Pathways'!AH12</f>
        <v>26.041647449185</v>
      </c>
      <c r="AI32" s="4">
        <f>'Natural gas (pipeline)-Pathways'!AI12</f>
        <v>24.8276673110662</v>
      </c>
      <c r="AJ32" s="4">
        <f>'Natural gas (pipeline)-Pathways'!AJ12</f>
        <v>23.613687172947301</v>
      </c>
      <c r="AK32" s="4">
        <f>'Natural gas (pipeline)-Pathways'!AK12</f>
        <v>22.399707034828399</v>
      </c>
    </row>
    <row r="33" spans="1:37" x14ac:dyDescent="0.3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</row>
    <row r="34" spans="1:37" x14ac:dyDescent="0.35">
      <c r="A34" s="4" t="s">
        <v>25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</row>
    <row r="35" spans="1:37" x14ac:dyDescent="0.35">
      <c r="A35" s="4" t="s">
        <v>19</v>
      </c>
      <c r="B35" s="4">
        <f>'Natural gas (pipeline)-Pathways'!B13</f>
        <v>424.919322423506</v>
      </c>
      <c r="C35" s="4">
        <f>'Natural gas (pipeline)-Pathways'!C13</f>
        <v>421.78528335343299</v>
      </c>
      <c r="D35" s="4">
        <f>'Natural gas (pipeline)-Pathways'!D13</f>
        <v>417.74231147943902</v>
      </c>
      <c r="E35" s="4">
        <f>'Natural gas (pipeline)-Pathways'!E13</f>
        <v>416.16694565611499</v>
      </c>
      <c r="F35" s="4">
        <f>'Natural gas (pipeline)-Pathways'!F13</f>
        <v>412.277392714602</v>
      </c>
      <c r="G35" s="4">
        <f>'Natural gas (pipeline)-Pathways'!G13</f>
        <v>405.98031857853198</v>
      </c>
      <c r="H35" s="4">
        <f>'Natural gas (pipeline)-Pathways'!H13</f>
        <v>400.38510276977098</v>
      </c>
      <c r="I35" s="4">
        <f>'Natural gas (pipeline)-Pathways'!I13</f>
        <v>394.05994412450002</v>
      </c>
      <c r="J35" s="4">
        <f>'Natural gas (pipeline)-Pathways'!J13</f>
        <v>387.70481332558398</v>
      </c>
      <c r="K35" s="4">
        <f>'Natural gas (pipeline)-Pathways'!K13</f>
        <v>380.81734377606</v>
      </c>
      <c r="L35" s="4">
        <f>'Natural gas (pipeline)-Pathways'!L13</f>
        <v>381.14086335232503</v>
      </c>
      <c r="M35" s="4">
        <f>'Natural gas (pipeline)-Pathways'!M13</f>
        <v>379.438435516536</v>
      </c>
      <c r="N35" s="4">
        <f>'Natural gas (pipeline)-Pathways'!N13</f>
        <v>377.73093929420401</v>
      </c>
      <c r="O35" s="4">
        <f>'Natural gas (pipeline)-Pathways'!O13</f>
        <v>376.01837468532602</v>
      </c>
      <c r="P35" s="4">
        <f>'Natural gas (pipeline)-Pathways'!P13</f>
        <v>374.30074168990399</v>
      </c>
      <c r="Q35" s="4">
        <f>'Natural gas (pipeline)-Pathways'!Q13</f>
        <v>372.57804030793699</v>
      </c>
      <c r="R35" s="4">
        <f>'Natural gas (pipeline)-Pathways'!R13</f>
        <v>373.01476628187299</v>
      </c>
      <c r="S35" s="4">
        <f>'Natural gas (pipeline)-Pathways'!S13</f>
        <v>373.451492255809</v>
      </c>
      <c r="T35" s="4">
        <f>'Natural gas (pipeline)-Pathways'!T13</f>
        <v>373.88821822974597</v>
      </c>
      <c r="U35" s="4">
        <f>'Natural gas (pipeline)-Pathways'!U13</f>
        <v>374.32494420368198</v>
      </c>
      <c r="V35" s="4">
        <f>'Natural gas (pipeline)-Pathways'!V13</f>
        <v>374.76167017761799</v>
      </c>
      <c r="W35" s="4">
        <f>'Natural gas (pipeline)-Pathways'!W13</f>
        <v>375.19839615155399</v>
      </c>
      <c r="X35" s="4">
        <f>'Natural gas (pipeline)-Pathways'!X13</f>
        <v>375.63512212549102</v>
      </c>
      <c r="Y35" s="4">
        <f>'Natural gas (pipeline)-Pathways'!Y13</f>
        <v>376.07184809942697</v>
      </c>
      <c r="Z35" s="4">
        <f>'Natural gas (pipeline)-Pathways'!Z13</f>
        <v>376.50857407336298</v>
      </c>
      <c r="AA35" s="4">
        <f>'Natural gas (pipeline)-Pathways'!AA13</f>
        <v>376.94530004730001</v>
      </c>
      <c r="AB35" s="4">
        <f>'Natural gas (pipeline)-Pathways'!AB13</f>
        <v>377.38202602123602</v>
      </c>
      <c r="AC35" s="4">
        <f>'Natural gas (pipeline)-Pathways'!AC13</f>
        <v>377.81875199517202</v>
      </c>
      <c r="AD35" s="4">
        <f>'Natural gas (pipeline)-Pathways'!AD13</f>
        <v>378.25547796910899</v>
      </c>
      <c r="AE35" s="4">
        <f>'Natural gas (pipeline)-Pathways'!AE13</f>
        <v>378.692203943045</v>
      </c>
      <c r="AF35" s="4">
        <f>'Natural gas (pipeline)-Pathways'!AF13</f>
        <v>379.12892991698101</v>
      </c>
      <c r="AG35" s="4">
        <f>'Natural gas (pipeline)-Pathways'!AG13</f>
        <v>379.56565589091701</v>
      </c>
      <c r="AH35" s="4">
        <f>'Natural gas (pipeline)-Pathways'!AH13</f>
        <v>380.00238186485399</v>
      </c>
      <c r="AI35" s="4">
        <f>'Natural gas (pipeline)-Pathways'!AI13</f>
        <v>380.43910783878999</v>
      </c>
      <c r="AJ35" s="4">
        <f>'Natural gas (pipeline)-Pathways'!AJ13</f>
        <v>380.875833812726</v>
      </c>
      <c r="AK35" s="4">
        <f>'Natural gas (pipeline)-Pathways'!AK13</f>
        <v>381.31255978666297</v>
      </c>
    </row>
    <row r="36" spans="1:37" x14ac:dyDescent="0.3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</row>
    <row r="37" spans="1:37" x14ac:dyDescent="0.35">
      <c r="A37" s="4" t="s">
        <v>26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</row>
    <row r="38" spans="1:37" x14ac:dyDescent="0.35">
      <c r="A38" s="4" t="s">
        <v>19</v>
      </c>
      <c r="B38" s="4">
        <f>'Natural gas (pipeline)-Pathways'!B14</f>
        <v>290.96129099731598</v>
      </c>
      <c r="C38" s="4">
        <f>'Natural gas (pipeline)-Pathways'!C14</f>
        <v>288.37195022962698</v>
      </c>
      <c r="D38" s="4">
        <f>'Natural gas (pipeline)-Pathways'!D14</f>
        <v>285.34465942822197</v>
      </c>
      <c r="E38" s="4">
        <f>'Natural gas (pipeline)-Pathways'!E14</f>
        <v>284.17281047880101</v>
      </c>
      <c r="F38" s="4">
        <f>'Natural gas (pipeline)-Pathways'!F14</f>
        <v>281.40927990133201</v>
      </c>
      <c r="G38" s="4">
        <f>'Natural gas (pipeline)-Pathways'!G14</f>
        <v>277.85257016542897</v>
      </c>
      <c r="H38" s="4">
        <f>'Natural gas (pipeline)-Pathways'!H14</f>
        <v>274.77177170243198</v>
      </c>
      <c r="I38" s="4">
        <f>'Natural gas (pipeline)-Pathways'!I14</f>
        <v>271.13197812881901</v>
      </c>
      <c r="J38" s="4">
        <f>'Natural gas (pipeline)-Pathways'!J14</f>
        <v>267.43177594828001</v>
      </c>
      <c r="K38" s="4">
        <f>'Natural gas (pipeline)-Pathways'!K14</f>
        <v>263.34646199672301</v>
      </c>
      <c r="L38" s="4">
        <f>'Natural gas (pipeline)-Pathways'!L14</f>
        <v>264.02508770972202</v>
      </c>
      <c r="M38" s="4">
        <f>'Natural gas (pipeline)-Pathways'!M14</f>
        <v>263.48417443366998</v>
      </c>
      <c r="N38" s="4">
        <f>'Natural gas (pipeline)-Pathways'!N14</f>
        <v>262.94126498366501</v>
      </c>
      <c r="O38" s="4">
        <f>'Natural gas (pipeline)-Pathways'!O14</f>
        <v>262.39635935970801</v>
      </c>
      <c r="P38" s="4">
        <f>'Natural gas (pipeline)-Pathways'!P14</f>
        <v>261.84945756179798</v>
      </c>
      <c r="Q38" s="4">
        <f>'Natural gas (pipeline)-Pathways'!Q14</f>
        <v>261.30055958993501</v>
      </c>
      <c r="R38" s="4">
        <f>'Natural gas (pipeline)-Pathways'!R14</f>
        <v>264.69078433119699</v>
      </c>
      <c r="S38" s="4">
        <f>'Natural gas (pipeline)-Pathways'!S14</f>
        <v>268.08100907245898</v>
      </c>
      <c r="T38" s="4">
        <f>'Natural gas (pipeline)-Pathways'!T14</f>
        <v>271.47123381372103</v>
      </c>
      <c r="U38" s="4">
        <f>'Natural gas (pipeline)-Pathways'!U14</f>
        <v>274.86145855498302</v>
      </c>
      <c r="V38" s="4">
        <f>'Natural gas (pipeline)-Pathways'!V14</f>
        <v>278.25168329624501</v>
      </c>
      <c r="W38" s="4">
        <f>'Natural gas (pipeline)-Pathways'!W14</f>
        <v>281.64190803750699</v>
      </c>
      <c r="X38" s="4">
        <f>'Natural gas (pipeline)-Pathways'!X14</f>
        <v>285.01571328343402</v>
      </c>
      <c r="Y38" s="4">
        <f>'Natural gas (pipeline)-Pathways'!Y14</f>
        <v>288.40593802469698</v>
      </c>
      <c r="Z38" s="4">
        <f>'Natural gas (pipeline)-Pathways'!Z14</f>
        <v>291.79616276595902</v>
      </c>
      <c r="AA38" s="4">
        <f>'Natural gas (pipeline)-Pathways'!AA14</f>
        <v>295.18638750722101</v>
      </c>
      <c r="AB38" s="4">
        <f>'Natural gas (pipeline)-Pathways'!AB14</f>
        <v>298.576612248483</v>
      </c>
      <c r="AC38" s="4">
        <f>'Natural gas (pipeline)-Pathways'!AC14</f>
        <v>301.96683698974499</v>
      </c>
      <c r="AD38" s="4">
        <f>'Natural gas (pipeline)-Pathways'!AD14</f>
        <v>305.35706173100698</v>
      </c>
      <c r="AE38" s="4">
        <f>'Natural gas (pipeline)-Pathways'!AE14</f>
        <v>308.74728647226902</v>
      </c>
      <c r="AF38" s="4">
        <f>'Natural gas (pipeline)-Pathways'!AF14</f>
        <v>312.13751121353101</v>
      </c>
      <c r="AG38" s="4">
        <f>'Natural gas (pipeline)-Pathways'!AG14</f>
        <v>315.527735954793</v>
      </c>
      <c r="AH38" s="4">
        <f>'Natural gas (pipeline)-Pathways'!AH14</f>
        <v>318.91796069605499</v>
      </c>
      <c r="AI38" s="4">
        <f>'Natural gas (pipeline)-Pathways'!AI14</f>
        <v>322.30818543731698</v>
      </c>
      <c r="AJ38" s="4">
        <f>'Natural gas (pipeline)-Pathways'!AJ14</f>
        <v>325.69841017857902</v>
      </c>
      <c r="AK38" s="4">
        <f>'Natural gas (pipeline)-Pathways'!AK14</f>
        <v>329.072215424506</v>
      </c>
    </row>
    <row r="39" spans="1:37" x14ac:dyDescent="0.3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</row>
    <row r="40" spans="1:37" x14ac:dyDescent="0.35">
      <c r="A40" s="4" t="s">
        <v>27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</row>
    <row r="41" spans="1:37" x14ac:dyDescent="0.35">
      <c r="A41" s="4" t="s">
        <v>19</v>
      </c>
      <c r="B41" s="4">
        <v>31.174363799999998</v>
      </c>
      <c r="C41" s="4">
        <v>30.636423761336701</v>
      </c>
      <c r="D41" s="4">
        <v>30.122802133352099</v>
      </c>
      <c r="E41" s="4">
        <v>29.7502790080372</v>
      </c>
      <c r="F41" s="4">
        <v>29.244209698740399</v>
      </c>
      <c r="G41" s="4">
        <v>28.7616881553582</v>
      </c>
      <c r="H41" s="4">
        <v>28.311791004173799</v>
      </c>
      <c r="I41" s="4">
        <v>27.808667126913001</v>
      </c>
      <c r="J41" s="4">
        <v>27.300628105095001</v>
      </c>
      <c r="K41" s="4">
        <v>26.741366033587301</v>
      </c>
      <c r="L41" s="4">
        <v>26.4896969082879</v>
      </c>
      <c r="M41" s="4">
        <v>26.225242316350698</v>
      </c>
      <c r="N41" s="4">
        <v>25.9607877244135</v>
      </c>
      <c r="O41" s="4">
        <v>25.696333132476301</v>
      </c>
      <c r="P41" s="4">
        <v>25.431878540539099</v>
      </c>
      <c r="Q41" s="4">
        <v>25.1674239486019</v>
      </c>
      <c r="R41" s="4">
        <v>24.902969356664599</v>
      </c>
      <c r="S41" s="4">
        <v>24.6385147647274</v>
      </c>
      <c r="T41" s="4">
        <v>24.374060172790202</v>
      </c>
      <c r="U41" s="4">
        <v>24.109605580853</v>
      </c>
      <c r="V41" s="4">
        <v>23.845150988915801</v>
      </c>
      <c r="W41" s="4">
        <v>23.580696396978599</v>
      </c>
      <c r="X41" s="4">
        <v>23.3162418050414</v>
      </c>
      <c r="Y41" s="4">
        <v>23.051787213104198</v>
      </c>
      <c r="Z41" s="4">
        <v>22.787332621167</v>
      </c>
      <c r="AA41" s="4">
        <v>22.522878029229801</v>
      </c>
      <c r="AB41" s="4">
        <v>22.2584234372925</v>
      </c>
      <c r="AC41" s="4">
        <v>21.993968845355301</v>
      </c>
      <c r="AD41" s="4">
        <v>21.729514253418099</v>
      </c>
      <c r="AE41" s="4">
        <v>21.4650596614809</v>
      </c>
      <c r="AF41" s="4">
        <v>21.200605069543698</v>
      </c>
      <c r="AG41" s="4">
        <v>20.9361504776065</v>
      </c>
      <c r="AH41" s="4">
        <v>20.671695885669301</v>
      </c>
      <c r="AI41" s="4">
        <v>20.407241293732099</v>
      </c>
      <c r="AJ41" s="4">
        <v>20.1427867017949</v>
      </c>
      <c r="AK41" s="4">
        <v>19.878332109857698</v>
      </c>
    </row>
    <row r="42" spans="1:37" x14ac:dyDescent="0.3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</row>
    <row r="43" spans="1:37" x14ac:dyDescent="0.35">
      <c r="A43" s="4" t="s">
        <v>28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</row>
    <row r="44" spans="1:37" x14ac:dyDescent="0.35">
      <c r="A44" s="4" t="s">
        <v>19</v>
      </c>
      <c r="B44" s="4">
        <v>5.9408316000000001</v>
      </c>
      <c r="C44" s="4">
        <v>5.8355092878736601</v>
      </c>
      <c r="D44" s="4">
        <v>5.7409590205113803</v>
      </c>
      <c r="E44" s="4">
        <v>5.6667198110547199</v>
      </c>
      <c r="F44" s="4">
        <v>5.5735567042677303</v>
      </c>
      <c r="G44" s="4">
        <v>5.4811642422447999</v>
      </c>
      <c r="H44" s="4">
        <v>5.3990814381274799</v>
      </c>
      <c r="I44" s="4">
        <v>5.3081532011562498</v>
      </c>
      <c r="J44" s="4">
        <v>5.2086107247603204</v>
      </c>
      <c r="K44" s="4">
        <v>5.1099930220812402</v>
      </c>
      <c r="L44" s="4">
        <v>5.0727617432318404</v>
      </c>
      <c r="M44" s="4">
        <v>5.0267340633355904</v>
      </c>
      <c r="N44" s="4">
        <v>4.9807063834393501</v>
      </c>
      <c r="O44" s="4">
        <v>4.9346787035431001</v>
      </c>
      <c r="P44" s="4">
        <v>4.8886510236468501</v>
      </c>
      <c r="Q44" s="4">
        <v>4.8426233437506099</v>
      </c>
      <c r="R44" s="4">
        <v>4.7965956638543599</v>
      </c>
      <c r="S44" s="4">
        <v>4.7505679839581196</v>
      </c>
      <c r="T44" s="4">
        <v>4.7045403040618696</v>
      </c>
      <c r="U44" s="4">
        <v>4.6585126241656196</v>
      </c>
      <c r="V44" s="4">
        <v>4.6124849442693803</v>
      </c>
      <c r="W44" s="4">
        <v>4.5664572643731303</v>
      </c>
      <c r="X44" s="4">
        <v>4.52042958447689</v>
      </c>
      <c r="Y44" s="4">
        <v>4.47440190458064</v>
      </c>
      <c r="Z44" s="4">
        <v>4.42837422468439</v>
      </c>
      <c r="AA44" s="4">
        <v>4.3823465447881498</v>
      </c>
      <c r="AB44" s="4">
        <v>4.3363188648918998</v>
      </c>
      <c r="AC44" s="4">
        <v>4.2902911849956498</v>
      </c>
      <c r="AD44" s="4">
        <v>4.2442635050994104</v>
      </c>
      <c r="AE44" s="4">
        <v>4.1982358252031604</v>
      </c>
      <c r="AF44" s="4">
        <v>4.1522081453069202</v>
      </c>
      <c r="AG44" s="4">
        <v>4.1061804654106702</v>
      </c>
      <c r="AH44" s="4">
        <v>4.0601527855144202</v>
      </c>
      <c r="AI44" s="4">
        <v>4.0141251056181799</v>
      </c>
      <c r="AJ44" s="4">
        <v>3.9680974257219299</v>
      </c>
      <c r="AK44" s="4">
        <v>3.9220697458256901</v>
      </c>
    </row>
    <row r="45" spans="1:37" x14ac:dyDescent="0.3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</row>
    <row r="46" spans="1:37" x14ac:dyDescent="0.35">
      <c r="A46" s="4" t="s">
        <v>29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</row>
    <row r="47" spans="1:37" x14ac:dyDescent="0.35">
      <c r="A47" s="4" t="s">
        <v>19</v>
      </c>
      <c r="B47" s="4">
        <v>2.2903205999999998</v>
      </c>
      <c r="C47" s="4">
        <v>2.28940114825033</v>
      </c>
      <c r="D47" s="4">
        <v>2.27848832664694</v>
      </c>
      <c r="E47" s="4">
        <v>2.2675835351898401</v>
      </c>
      <c r="F47" s="4">
        <v>2.2566867738790202</v>
      </c>
      <c r="G47" s="4">
        <v>2.2457980427145001</v>
      </c>
      <c r="H47" s="4">
        <v>2.2349173416962498</v>
      </c>
      <c r="I47" s="4">
        <v>2.22404467082429</v>
      </c>
      <c r="J47" s="4">
        <v>2.21318003009862</v>
      </c>
      <c r="K47" s="4">
        <v>2.1923581551775202</v>
      </c>
      <c r="L47" s="4">
        <v>2.2092224486788798</v>
      </c>
      <c r="M47" s="4">
        <v>2.20374702871091</v>
      </c>
      <c r="N47" s="4">
        <v>2.1982716087429299</v>
      </c>
      <c r="O47" s="4">
        <v>2.1927961887749499</v>
      </c>
      <c r="P47" s="4">
        <v>2.18732076880698</v>
      </c>
      <c r="Q47" s="4">
        <v>2.1818453488389999</v>
      </c>
      <c r="R47" s="4">
        <v>2.1763699288710301</v>
      </c>
      <c r="S47" s="4">
        <v>2.17089450890305</v>
      </c>
      <c r="T47" s="4">
        <v>2.1654190889350802</v>
      </c>
      <c r="U47" s="4">
        <v>2.1599436689671001</v>
      </c>
      <c r="V47" s="4">
        <v>2.15446824899912</v>
      </c>
      <c r="W47" s="4">
        <v>2.1489928290311502</v>
      </c>
      <c r="X47" s="4">
        <v>2.1435174090631701</v>
      </c>
      <c r="Y47" s="4">
        <v>2.1380419890951998</v>
      </c>
      <c r="Z47" s="4">
        <v>2.1325665691272202</v>
      </c>
      <c r="AA47" s="4">
        <v>2.1270911491592499</v>
      </c>
      <c r="AB47" s="4">
        <v>2.1216157291912698</v>
      </c>
      <c r="AC47" s="4">
        <v>2.1161403092232902</v>
      </c>
      <c r="AD47" s="4">
        <v>2.1106648892553199</v>
      </c>
      <c r="AE47" s="4">
        <v>2.1051894692873399</v>
      </c>
      <c r="AF47" s="4">
        <v>2.09971404931937</v>
      </c>
      <c r="AG47" s="4">
        <v>2.0942386293513899</v>
      </c>
      <c r="AH47" s="4">
        <v>2.0887632093834099</v>
      </c>
      <c r="AI47" s="4">
        <v>2.08328778941544</v>
      </c>
      <c r="AJ47" s="4">
        <v>2.07781236944746</v>
      </c>
      <c r="AK47" s="4">
        <v>2.0723369494794901</v>
      </c>
    </row>
    <row r="48" spans="1:37" x14ac:dyDescent="0.3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</row>
    <row r="49" spans="1:37" x14ac:dyDescent="0.35">
      <c r="A49" s="4" t="s">
        <v>31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</row>
    <row r="50" spans="1:37" x14ac:dyDescent="0.35">
      <c r="A50" s="4" t="s">
        <v>19</v>
      </c>
      <c r="B50" s="4">
        <v>46.5565169999999</v>
      </c>
      <c r="C50" s="4">
        <v>45.823534366795798</v>
      </c>
      <c r="D50" s="4">
        <v>45.283657811324801</v>
      </c>
      <c r="E50" s="4">
        <v>45.069978108687302</v>
      </c>
      <c r="F50" s="4">
        <v>44.631165375170802</v>
      </c>
      <c r="G50" s="4">
        <v>44.194032356781499</v>
      </c>
      <c r="H50" s="4">
        <v>43.816067880828598</v>
      </c>
      <c r="I50" s="4">
        <v>43.334316948472399</v>
      </c>
      <c r="J50" s="4">
        <v>42.826621127673597</v>
      </c>
      <c r="K50" s="4">
        <v>42.237381270641102</v>
      </c>
      <c r="L50" s="4">
        <v>42.058962198352098</v>
      </c>
      <c r="M50" s="4">
        <v>41.892592206269597</v>
      </c>
      <c r="N50" s="4">
        <v>41.726222214187203</v>
      </c>
      <c r="O50" s="4">
        <v>41.559852222104702</v>
      </c>
      <c r="P50" s="4">
        <v>41.3934822300223</v>
      </c>
      <c r="Q50" s="4">
        <v>41.227112237939799</v>
      </c>
      <c r="R50" s="4">
        <v>41.060742245857398</v>
      </c>
      <c r="S50" s="4">
        <v>40.894372253774897</v>
      </c>
      <c r="T50" s="4">
        <v>40.728002261692502</v>
      </c>
      <c r="U50" s="4">
        <v>40.561632269610001</v>
      </c>
      <c r="V50" s="4">
        <v>40.3952622775276</v>
      </c>
      <c r="W50" s="4">
        <v>40.228892285445099</v>
      </c>
      <c r="X50" s="4">
        <v>40.062522293362697</v>
      </c>
      <c r="Y50" s="4">
        <v>39.896152301280203</v>
      </c>
      <c r="Z50" s="4">
        <v>39.729782309197802</v>
      </c>
      <c r="AA50" s="4">
        <v>39.563412317115301</v>
      </c>
      <c r="AB50" s="4">
        <v>39.397042325032899</v>
      </c>
      <c r="AC50" s="4">
        <v>39.230672332950398</v>
      </c>
      <c r="AD50" s="4">
        <v>39.064302340867997</v>
      </c>
      <c r="AE50" s="4">
        <v>38.897932348785503</v>
      </c>
      <c r="AF50" s="4">
        <v>38.731562356703101</v>
      </c>
      <c r="AG50" s="4">
        <v>38.5651923646206</v>
      </c>
      <c r="AH50" s="4">
        <v>38.398822372538099</v>
      </c>
      <c r="AI50" s="4">
        <v>38.232452380455697</v>
      </c>
      <c r="AJ50" s="4">
        <v>38.066082388373196</v>
      </c>
      <c r="AK50" s="4">
        <v>37.899712396290802</v>
      </c>
    </row>
    <row r="51" spans="1:37" x14ac:dyDescent="0.3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</row>
    <row r="52" spans="1:37" x14ac:dyDescent="0.35">
      <c r="A52" s="4" t="s">
        <v>32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</row>
    <row r="53" spans="1:37" x14ac:dyDescent="0.35">
      <c r="A53" s="4" t="s">
        <v>19</v>
      </c>
      <c r="B53" s="4">
        <v>26.3736918</v>
      </c>
      <c r="C53" s="4">
        <v>25.851465096829099</v>
      </c>
      <c r="D53" s="4">
        <v>25.442473247652</v>
      </c>
      <c r="E53" s="4">
        <v>25.2423210002598</v>
      </c>
      <c r="F53" s="4">
        <v>24.916069888164401</v>
      </c>
      <c r="G53" s="4">
        <v>24.591918419978001</v>
      </c>
      <c r="H53" s="4">
        <v>24.298611009355199</v>
      </c>
      <c r="I53" s="4">
        <v>23.959425898420101</v>
      </c>
      <c r="J53" s="4">
        <v>23.613178888957599</v>
      </c>
      <c r="K53" s="4">
        <v>23.222593918049402</v>
      </c>
      <c r="L53" s="4">
        <v>23.001282179897</v>
      </c>
      <c r="M53" s="4">
        <v>22.825283222008402</v>
      </c>
      <c r="N53" s="4">
        <v>22.649284264119899</v>
      </c>
      <c r="O53" s="4">
        <v>22.4732853062314</v>
      </c>
      <c r="P53" s="4">
        <v>22.297286348342901</v>
      </c>
      <c r="Q53" s="4">
        <v>22.121287390454398</v>
      </c>
      <c r="R53" s="4">
        <v>21.9452884325658</v>
      </c>
      <c r="S53" s="4">
        <v>21.769289474677301</v>
      </c>
      <c r="T53" s="4">
        <v>21.593290516788802</v>
      </c>
      <c r="U53" s="4">
        <v>21.417291558900299</v>
      </c>
      <c r="V53" s="4">
        <v>21.2412926010117</v>
      </c>
      <c r="W53" s="4">
        <v>21.065293643123201</v>
      </c>
      <c r="X53" s="4">
        <v>20.889294685234699</v>
      </c>
      <c r="Y53" s="4">
        <v>20.7132957273462</v>
      </c>
      <c r="Z53" s="4">
        <v>20.537296769457601</v>
      </c>
      <c r="AA53" s="4">
        <v>20.361297811569099</v>
      </c>
      <c r="AB53" s="4">
        <v>20.1852988536806</v>
      </c>
      <c r="AC53" s="4">
        <v>20.0092998957921</v>
      </c>
      <c r="AD53" s="4">
        <v>19.833300937903498</v>
      </c>
      <c r="AE53" s="4">
        <v>19.657301980014999</v>
      </c>
      <c r="AF53" s="4">
        <v>19.4813030221265</v>
      </c>
      <c r="AG53" s="4">
        <v>19.305304064238001</v>
      </c>
      <c r="AH53" s="4">
        <v>19.129305106349399</v>
      </c>
      <c r="AI53" s="4">
        <v>18.9533061484609</v>
      </c>
      <c r="AJ53" s="4">
        <v>18.777307190572401</v>
      </c>
      <c r="AK53" s="4">
        <v>18.601308232683898</v>
      </c>
    </row>
    <row r="54" spans="1:37" x14ac:dyDescent="0.3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</row>
    <row r="55" spans="1:37" x14ac:dyDescent="0.35">
      <c r="A55" s="4" t="s">
        <v>33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</row>
    <row r="56" spans="1:37" x14ac:dyDescent="0.35">
      <c r="A56" s="4" t="s">
        <v>19</v>
      </c>
      <c r="B56" s="4">
        <v>10.391454599999999</v>
      </c>
      <c r="C56" s="4">
        <v>10.164195988248</v>
      </c>
      <c r="D56" s="4">
        <v>9.9197909763359995</v>
      </c>
      <c r="E56" s="4">
        <v>9.7165341243600007</v>
      </c>
      <c r="F56" s="4">
        <v>9.4678405121279994</v>
      </c>
      <c r="G56" s="4">
        <v>9.2222889397200003</v>
      </c>
      <c r="H56" s="4">
        <v>9.0073128472799997</v>
      </c>
      <c r="I56" s="4">
        <v>8.7676168945440001</v>
      </c>
      <c r="J56" s="4">
        <v>8.5399218216959998</v>
      </c>
      <c r="K56" s="4">
        <v>8.2889350884719892</v>
      </c>
      <c r="L56" s="4">
        <v>8.2597699443849208</v>
      </c>
      <c r="M56" s="4">
        <v>8.1823314583606201</v>
      </c>
      <c r="N56" s="4">
        <v>8.1048929723363106</v>
      </c>
      <c r="O56" s="4">
        <v>8.0274544863119992</v>
      </c>
      <c r="P56" s="4">
        <v>7.9500160002876896</v>
      </c>
      <c r="Q56" s="4">
        <v>7.87257751426338</v>
      </c>
      <c r="R56" s="4">
        <v>7.7951390282390696</v>
      </c>
      <c r="S56" s="4">
        <v>7.7177005422147698</v>
      </c>
      <c r="T56" s="4">
        <v>7.6402620561904602</v>
      </c>
      <c r="U56" s="4">
        <v>7.5628235701661497</v>
      </c>
      <c r="V56" s="4">
        <v>7.4853850841418401</v>
      </c>
      <c r="W56" s="4">
        <v>7.4079465981175296</v>
      </c>
      <c r="X56" s="4">
        <v>7.3305081120932298</v>
      </c>
      <c r="Y56" s="4">
        <v>7.2530696260689203</v>
      </c>
      <c r="Z56" s="4">
        <v>7.1756311400446098</v>
      </c>
      <c r="AA56" s="4">
        <v>7.0981926540203002</v>
      </c>
      <c r="AB56" s="4">
        <v>7.0207541679960004</v>
      </c>
      <c r="AC56" s="4">
        <v>6.9433156819716899</v>
      </c>
      <c r="AD56" s="4">
        <v>6.8658771959473803</v>
      </c>
      <c r="AE56" s="4">
        <v>6.7884387099230699</v>
      </c>
      <c r="AF56" s="4">
        <v>6.7110002238987603</v>
      </c>
      <c r="AG56" s="4">
        <v>6.6335617378744596</v>
      </c>
      <c r="AH56" s="4">
        <v>6.55612325185015</v>
      </c>
      <c r="AI56" s="4">
        <v>6.4786847658258404</v>
      </c>
      <c r="AJ56" s="4">
        <v>6.4012462798015299</v>
      </c>
      <c r="AK56" s="4">
        <v>6.3238077937772204</v>
      </c>
    </row>
    <row r="57" spans="1:37" x14ac:dyDescent="0.3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</row>
    <row r="58" spans="1:37" x14ac:dyDescent="0.35">
      <c r="A58" s="4" t="s">
        <v>35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</row>
    <row r="59" spans="1:37" x14ac:dyDescent="0.35">
      <c r="A59" s="4" t="s">
        <v>19</v>
      </c>
      <c r="B59" s="4">
        <v>20.784987490919999</v>
      </c>
      <c r="C59" s="4">
        <v>20.867378044316101</v>
      </c>
      <c r="D59" s="4">
        <v>20.787768754375701</v>
      </c>
      <c r="E59" s="4">
        <v>20.9106315722291</v>
      </c>
      <c r="F59" s="4">
        <v>20.989205281675201</v>
      </c>
      <c r="G59" s="4">
        <v>21.081899468111398</v>
      </c>
      <c r="H59" s="4">
        <v>21.216581578034098</v>
      </c>
      <c r="I59" s="4">
        <v>21.298131212784799</v>
      </c>
      <c r="J59" s="4">
        <v>21.346464016230101</v>
      </c>
      <c r="K59" s="4">
        <v>21.371582388509999</v>
      </c>
      <c r="L59" s="4">
        <v>21.763643603889101</v>
      </c>
      <c r="M59" s="4">
        <v>22.053999408574199</v>
      </c>
      <c r="N59" s="4">
        <v>22.344355213259298</v>
      </c>
      <c r="O59" s="4">
        <v>22.6347110179445</v>
      </c>
      <c r="P59" s="4">
        <v>22.925066822629599</v>
      </c>
      <c r="Q59" s="4">
        <v>23.215422627314702</v>
      </c>
      <c r="R59" s="4">
        <v>23.505778431999801</v>
      </c>
      <c r="S59" s="4">
        <v>23.7961342366849</v>
      </c>
      <c r="T59" s="4">
        <v>24.086490041369998</v>
      </c>
      <c r="U59" s="4">
        <v>24.376845846055101</v>
      </c>
      <c r="V59" s="4">
        <v>24.667201650740299</v>
      </c>
      <c r="W59" s="4">
        <v>24.957557455425398</v>
      </c>
      <c r="X59" s="4">
        <v>25.247913260110501</v>
      </c>
      <c r="Y59" s="4">
        <v>25.5382690647956</v>
      </c>
      <c r="Z59" s="4">
        <v>25.828624869480699</v>
      </c>
      <c r="AA59" s="4">
        <v>26.118980674165801</v>
      </c>
      <c r="AB59" s="4">
        <v>26.409336478850999</v>
      </c>
      <c r="AC59" s="4">
        <v>26.699692283536098</v>
      </c>
      <c r="AD59" s="4">
        <v>26.990048088221201</v>
      </c>
      <c r="AE59" s="4">
        <v>27.2804038929063</v>
      </c>
      <c r="AF59" s="4">
        <v>27.570759697591399</v>
      </c>
      <c r="AG59" s="4">
        <v>27.861115502276501</v>
      </c>
      <c r="AH59" s="4">
        <v>28.1514713069617</v>
      </c>
      <c r="AI59" s="4">
        <v>28.441827111646798</v>
      </c>
      <c r="AJ59" s="4">
        <v>28.732182916331901</v>
      </c>
      <c r="AK59" s="4">
        <v>29.022538721017</v>
      </c>
    </row>
    <row r="60" spans="1:37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</row>
    <row r="61" spans="1:37" x14ac:dyDescent="0.35">
      <c r="A61" s="4" t="s">
        <v>36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</row>
    <row r="62" spans="1:37" x14ac:dyDescent="0.35">
      <c r="A62" s="4" t="s">
        <v>19</v>
      </c>
      <c r="B62" s="4">
        <v>49.026862800000004</v>
      </c>
      <c r="C62" s="4">
        <v>49.197131225064901</v>
      </c>
      <c r="D62" s="4">
        <v>49.437200666326397</v>
      </c>
      <c r="E62" s="4">
        <v>50.046667450665701</v>
      </c>
      <c r="F62" s="4">
        <v>50.3660534842735</v>
      </c>
      <c r="G62" s="4">
        <v>50.675185168273401</v>
      </c>
      <c r="H62" s="4">
        <v>51.103779572179498</v>
      </c>
      <c r="I62" s="4">
        <v>51.442252969110797</v>
      </c>
      <c r="J62" s="4">
        <v>51.780437280775899</v>
      </c>
      <c r="K62" s="4">
        <v>52.038610392440901</v>
      </c>
      <c r="L62" s="4">
        <v>52.290041677370397</v>
      </c>
      <c r="M62" s="4">
        <v>52.6223996694265</v>
      </c>
      <c r="N62" s="4">
        <v>52.954757661482603</v>
      </c>
      <c r="O62" s="4">
        <v>53.287115653538798</v>
      </c>
      <c r="P62" s="4">
        <v>53.619473645594901</v>
      </c>
      <c r="Q62" s="4">
        <v>53.951831637650997</v>
      </c>
      <c r="R62" s="4">
        <v>54.2841896297072</v>
      </c>
      <c r="S62" s="4">
        <v>54.616547621763303</v>
      </c>
      <c r="T62" s="4">
        <v>54.948905613819399</v>
      </c>
      <c r="U62" s="4">
        <v>55.281263605875601</v>
      </c>
      <c r="V62" s="4">
        <v>55.613621597931697</v>
      </c>
      <c r="W62" s="4">
        <v>55.9459795899878</v>
      </c>
      <c r="X62" s="4">
        <v>56.278337582044003</v>
      </c>
      <c r="Y62" s="4">
        <v>56.610695574100099</v>
      </c>
      <c r="Z62" s="4">
        <v>56.943053566156202</v>
      </c>
      <c r="AA62" s="4">
        <v>57.275411558212397</v>
      </c>
      <c r="AB62" s="4">
        <v>57.6077695502685</v>
      </c>
      <c r="AC62" s="4">
        <v>57.940127542324603</v>
      </c>
      <c r="AD62" s="4">
        <v>58.272485534380799</v>
      </c>
      <c r="AE62" s="4">
        <v>58.604843526436902</v>
      </c>
      <c r="AF62" s="4">
        <v>58.937201518492998</v>
      </c>
      <c r="AG62" s="4">
        <v>59.2695595105492</v>
      </c>
      <c r="AH62" s="4">
        <v>59.601917502605303</v>
      </c>
      <c r="AI62" s="4">
        <v>59.934275494661399</v>
      </c>
      <c r="AJ62" s="4">
        <v>60.266633486717602</v>
      </c>
      <c r="AK62" s="4">
        <v>60.598991478773698</v>
      </c>
    </row>
    <row r="63" spans="1:37" x14ac:dyDescent="0.3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</row>
    <row r="64" spans="1:37" x14ac:dyDescent="0.35">
      <c r="A64" s="4" t="s">
        <v>37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</row>
    <row r="65" spans="1:37" x14ac:dyDescent="0.35">
      <c r="A65" s="4" t="s">
        <v>19</v>
      </c>
      <c r="B65" s="4">
        <f>'Natural gas (pipeline)-Pathways'!B25</f>
        <v>576.96446709687302</v>
      </c>
      <c r="C65" s="4">
        <f>'Natural gas (pipeline)-Pathways'!C25</f>
        <v>567.74935599054299</v>
      </c>
      <c r="D65" s="4">
        <f>'Natural gas (pipeline)-Pathways'!D25</f>
        <v>559.29134705340505</v>
      </c>
      <c r="E65" s="4">
        <f>'Natural gas (pipeline)-Pathways'!E25</f>
        <v>554.90876911844998</v>
      </c>
      <c r="F65" s="4">
        <f>'Natural gas (pipeline)-Pathways'!F25</f>
        <v>547.14563925600396</v>
      </c>
      <c r="G65" s="4">
        <f>'Natural gas (pipeline)-Pathways'!G25</f>
        <v>536.12700415319296</v>
      </c>
      <c r="H65" s="4">
        <f>'Natural gas (pipeline)-Pathways'!H25</f>
        <v>526.31752658723599</v>
      </c>
      <c r="I65" s="4">
        <f>'Natural gas (pipeline)-Pathways'!I25</f>
        <v>515.571885389832</v>
      </c>
      <c r="J65" s="4">
        <f>'Natural gas (pipeline)-Pathways'!J25</f>
        <v>504.750321214454</v>
      </c>
      <c r="K65" s="4">
        <f>'Natural gas (pipeline)-Pathways'!K25</f>
        <v>493.13470182237597</v>
      </c>
      <c r="L65" s="4">
        <f>'Natural gas (pipeline)-Pathways'!L25</f>
        <v>492.22072087766702</v>
      </c>
      <c r="M65" s="4">
        <f>'Natural gas (pipeline)-Pathways'!M25</f>
        <v>491.86538786115699</v>
      </c>
      <c r="N65" s="4">
        <f>'Natural gas (pipeline)-Pathways'!N25</f>
        <v>491.48260288540098</v>
      </c>
      <c r="O65" s="4">
        <f>'Natural gas (pipeline)-Pathways'!O25</f>
        <v>491.07236595039598</v>
      </c>
      <c r="P65" s="4">
        <f>'Natural gas (pipeline)-Pathways'!P25</f>
        <v>490.63467705614499</v>
      </c>
      <c r="Q65" s="4">
        <f>'Natural gas (pipeline)-Pathways'!Q25</f>
        <v>490.16953620264599</v>
      </c>
      <c r="R65" s="4">
        <f>'Natural gas (pipeline)-Pathways'!R25</f>
        <v>492.53498002446997</v>
      </c>
      <c r="S65" s="4">
        <f>'Natural gas (pipeline)-Pathways'!S25</f>
        <v>494.90042384629498</v>
      </c>
      <c r="T65" s="4">
        <f>'Natural gas (pipeline)-Pathways'!T25</f>
        <v>497.26586766811999</v>
      </c>
      <c r="U65" s="4">
        <f>'Natural gas (pipeline)-Pathways'!U25</f>
        <v>499.63131148994501</v>
      </c>
      <c r="V65" s="4">
        <f>'Natural gas (pipeline)-Pathways'!V25</f>
        <v>501.99675531176899</v>
      </c>
      <c r="W65" s="4">
        <f>'Natural gas (pipeline)-Pathways'!W25</f>
        <v>504.362199133594</v>
      </c>
      <c r="X65" s="4">
        <f>'Natural gas (pipeline)-Pathways'!X25</f>
        <v>506.72764295541901</v>
      </c>
      <c r="Y65" s="4">
        <f>'Natural gas (pipeline)-Pathways'!Y25</f>
        <v>509.09308677724403</v>
      </c>
      <c r="Z65" s="4">
        <f>'Natural gas (pipeline)-Pathways'!Z25</f>
        <v>511.45853059906801</v>
      </c>
      <c r="AA65" s="4">
        <f>'Natural gas (pipeline)-Pathways'!AA25</f>
        <v>513.82397442089302</v>
      </c>
      <c r="AB65" s="4">
        <f>'Natural gas (pipeline)-Pathways'!AB25</f>
        <v>516.18941824271803</v>
      </c>
      <c r="AC65" s="4">
        <f>'Natural gas (pipeline)-Pathways'!AC25</f>
        <v>518.55486206454304</v>
      </c>
      <c r="AD65" s="4">
        <f>'Natural gas (pipeline)-Pathways'!AD25</f>
        <v>520.92030588636806</v>
      </c>
      <c r="AE65" s="4">
        <f>'Natural gas (pipeline)-Pathways'!AE25</f>
        <v>523.28574970819204</v>
      </c>
      <c r="AF65" s="4">
        <f>'Natural gas (pipeline)-Pathways'!AF25</f>
        <v>525.65119353001705</v>
      </c>
      <c r="AG65" s="4">
        <f>'Natural gas (pipeline)-Pathways'!AG25</f>
        <v>528.01663735184195</v>
      </c>
      <c r="AH65" s="4">
        <f>'Natural gas (pipeline)-Pathways'!AH25</f>
        <v>530.38208117366696</v>
      </c>
      <c r="AI65" s="4">
        <f>'Natural gas (pipeline)-Pathways'!AI25</f>
        <v>532.74752499549095</v>
      </c>
      <c r="AJ65" s="4">
        <f>'Natural gas (pipeline)-Pathways'!AJ25</f>
        <v>535.11296881731596</v>
      </c>
      <c r="AK65" s="4">
        <f>'Natural gas (pipeline)-Pathways'!AK25</f>
        <v>537.47841263914097</v>
      </c>
    </row>
    <row r="66" spans="1:37" x14ac:dyDescent="0.3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</row>
    <row r="67" spans="1:37" x14ac:dyDescent="0.35">
      <c r="A67" s="4" t="s">
        <v>41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</row>
    <row r="68" spans="1:37" x14ac:dyDescent="0.35">
      <c r="A68" s="4" t="s">
        <v>19</v>
      </c>
      <c r="B68" s="4">
        <v>17.904296250600002</v>
      </c>
      <c r="C68" s="4">
        <v>18.006803755086199</v>
      </c>
      <c r="D68" s="4">
        <v>17.9581496296843</v>
      </c>
      <c r="E68" s="4">
        <v>17.869204496775499</v>
      </c>
      <c r="F68" s="4">
        <v>17.7408125772006</v>
      </c>
      <c r="G68" s="4">
        <v>17.641372581994499</v>
      </c>
      <c r="H68" s="4">
        <v>17.589411924965201</v>
      </c>
      <c r="I68" s="4">
        <v>17.5077958261998</v>
      </c>
      <c r="J68" s="4">
        <v>17.406597037574802</v>
      </c>
      <c r="K68" s="4">
        <v>17.2862376695109</v>
      </c>
      <c r="L68" s="4">
        <v>17.5536212081971</v>
      </c>
      <c r="M68" s="4">
        <v>17.6428863325871</v>
      </c>
      <c r="N68" s="4">
        <v>17.7321514569771</v>
      </c>
      <c r="O68" s="4">
        <v>17.821416581367199</v>
      </c>
      <c r="P68" s="4">
        <v>17.910681705757199</v>
      </c>
      <c r="Q68" s="4">
        <v>17.999946830147302</v>
      </c>
      <c r="R68" s="4">
        <v>18.089211954537301</v>
      </c>
      <c r="S68" s="4">
        <v>18.178477078927301</v>
      </c>
      <c r="T68" s="4">
        <v>18.2677422033174</v>
      </c>
      <c r="U68" s="4">
        <v>18.3570073277074</v>
      </c>
      <c r="V68" s="4">
        <v>18.446272452097499</v>
      </c>
      <c r="W68" s="4">
        <v>18.535537576487499</v>
      </c>
      <c r="X68" s="4">
        <v>18.624802700877598</v>
      </c>
      <c r="Y68" s="4">
        <v>18.714067825267598</v>
      </c>
      <c r="Z68" s="4">
        <v>18.803332949657602</v>
      </c>
      <c r="AA68" s="4">
        <v>18.892598074047701</v>
      </c>
      <c r="AB68" s="4">
        <v>18.981863198437701</v>
      </c>
      <c r="AC68" s="4">
        <v>19.0711283228278</v>
      </c>
      <c r="AD68" s="4">
        <v>19.1603934472178</v>
      </c>
      <c r="AE68" s="4">
        <v>19.249658571607799</v>
      </c>
      <c r="AF68" s="4">
        <v>19.338923695997899</v>
      </c>
      <c r="AG68" s="4">
        <v>19.428188820387899</v>
      </c>
      <c r="AH68" s="4">
        <v>19.517453944778001</v>
      </c>
      <c r="AI68" s="4">
        <v>19.606719069168001</v>
      </c>
      <c r="AJ68" s="4">
        <v>19.695984193558001</v>
      </c>
      <c r="AK68" s="4">
        <v>19.7852493179481</v>
      </c>
    </row>
    <row r="69" spans="1:37" x14ac:dyDescent="0.3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</row>
    <row r="70" spans="1:37" x14ac:dyDescent="0.35">
      <c r="A70" s="4" t="s">
        <v>42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</row>
    <row r="71" spans="1:37" x14ac:dyDescent="0.35">
      <c r="A71" s="4" t="s">
        <v>19</v>
      </c>
      <c r="B71" s="4">
        <v>27.831112810379999</v>
      </c>
      <c r="C71" s="4">
        <v>27.776620055528898</v>
      </c>
      <c r="D71" s="4">
        <v>27.740148508627001</v>
      </c>
      <c r="E71" s="4">
        <v>27.907548624295998</v>
      </c>
      <c r="F71" s="4">
        <v>27.914414451066101</v>
      </c>
      <c r="G71" s="4">
        <v>27.9089703542436</v>
      </c>
      <c r="H71" s="4">
        <v>27.949041182040901</v>
      </c>
      <c r="I71" s="4">
        <v>27.919175197210599</v>
      </c>
      <c r="J71" s="4">
        <v>27.887065675039999</v>
      </c>
      <c r="K71" s="4">
        <v>27.805680003885499</v>
      </c>
      <c r="L71" s="4">
        <v>28.050973163074499</v>
      </c>
      <c r="M71" s="4">
        <v>28.237759820746099</v>
      </c>
      <c r="N71" s="4">
        <v>28.4245464784177</v>
      </c>
      <c r="O71" s="4">
        <v>28.6113331360892</v>
      </c>
      <c r="P71" s="4">
        <v>28.798119793760801</v>
      </c>
      <c r="Q71" s="4">
        <v>28.984906451432401</v>
      </c>
      <c r="R71" s="4">
        <v>29.171693109103899</v>
      </c>
      <c r="S71" s="4">
        <v>29.358479766775499</v>
      </c>
      <c r="T71" s="4">
        <v>29.545266424447099</v>
      </c>
      <c r="U71" s="4">
        <v>29.7320530821186</v>
      </c>
      <c r="V71" s="4">
        <v>29.918839739790201</v>
      </c>
      <c r="W71" s="4">
        <v>30.105626397461801</v>
      </c>
      <c r="X71" s="4">
        <v>30.292413055133402</v>
      </c>
      <c r="Y71" s="4">
        <v>30.479199712804899</v>
      </c>
      <c r="Z71" s="4">
        <v>30.665986370476499</v>
      </c>
      <c r="AA71" s="4">
        <v>30.8527730281481</v>
      </c>
      <c r="AB71" s="4">
        <v>31.039559685819601</v>
      </c>
      <c r="AC71" s="4">
        <v>31.226346343491201</v>
      </c>
      <c r="AD71" s="4">
        <v>31.413133001162802</v>
      </c>
      <c r="AE71" s="4">
        <v>31.599919658834299</v>
      </c>
      <c r="AF71" s="4">
        <v>31.786706316505899</v>
      </c>
      <c r="AG71" s="4">
        <v>31.9734929741775</v>
      </c>
      <c r="AH71" s="4">
        <v>32.160279631849001</v>
      </c>
      <c r="AI71" s="4">
        <v>32.347066289520598</v>
      </c>
      <c r="AJ71" s="4">
        <v>32.533852947192202</v>
      </c>
      <c r="AK71" s="4">
        <v>32.720639604863699</v>
      </c>
    </row>
    <row r="72" spans="1:37" x14ac:dyDescent="0.3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</row>
    <row r="73" spans="1:37" x14ac:dyDescent="0.35">
      <c r="A73" s="4" t="s">
        <v>43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</row>
    <row r="74" spans="1:37" x14ac:dyDescent="0.35">
      <c r="A74" s="4" t="s">
        <v>19</v>
      </c>
      <c r="B74" s="4">
        <v>18.010720147859999</v>
      </c>
      <c r="C74" s="4">
        <v>18.0011572033685</v>
      </c>
      <c r="D74" s="4">
        <v>17.9901425582451</v>
      </c>
      <c r="E74" s="4">
        <v>18.114910382050901</v>
      </c>
      <c r="F74" s="4">
        <v>18.139014343333098</v>
      </c>
      <c r="G74" s="4">
        <v>18.1514682449464</v>
      </c>
      <c r="H74" s="4">
        <v>18.1812834905854</v>
      </c>
      <c r="I74" s="4">
        <v>18.1803716863284</v>
      </c>
      <c r="J74" s="4">
        <v>18.168271727149001</v>
      </c>
      <c r="K74" s="4">
        <v>18.126368527566701</v>
      </c>
      <c r="L74" s="4">
        <v>18.313051816861101</v>
      </c>
      <c r="M74" s="4">
        <v>18.450221653457699</v>
      </c>
      <c r="N74" s="4">
        <v>18.587391490054401</v>
      </c>
      <c r="O74" s="4">
        <v>18.724561326650999</v>
      </c>
      <c r="P74" s="4">
        <v>18.8617311632477</v>
      </c>
      <c r="Q74" s="4">
        <v>18.998900999844398</v>
      </c>
      <c r="R74" s="4">
        <v>19.136070836441</v>
      </c>
      <c r="S74" s="4">
        <v>19.273240673037701</v>
      </c>
      <c r="T74" s="4">
        <v>19.410410509634399</v>
      </c>
      <c r="U74" s="4">
        <v>19.547580346231001</v>
      </c>
      <c r="V74" s="4">
        <v>19.684750182827699</v>
      </c>
      <c r="W74" s="4">
        <v>19.8219200194244</v>
      </c>
      <c r="X74" s="4">
        <v>19.959089856020999</v>
      </c>
      <c r="Y74" s="4">
        <v>20.0962596926177</v>
      </c>
      <c r="Z74" s="4">
        <v>20.233429529214298</v>
      </c>
      <c r="AA74" s="4">
        <v>20.370599365811</v>
      </c>
      <c r="AB74" s="4">
        <v>20.507769202407701</v>
      </c>
      <c r="AC74" s="4">
        <v>20.644939039004299</v>
      </c>
      <c r="AD74" s="4">
        <v>20.782108875601001</v>
      </c>
      <c r="AE74" s="4">
        <v>20.919278712197698</v>
      </c>
      <c r="AF74" s="4">
        <v>21.0564485487943</v>
      </c>
      <c r="AG74" s="4">
        <v>21.193618385391002</v>
      </c>
      <c r="AH74" s="4">
        <v>21.330788221987699</v>
      </c>
      <c r="AI74" s="4">
        <v>21.467958058584301</v>
      </c>
      <c r="AJ74" s="4">
        <v>21.605127895180999</v>
      </c>
      <c r="AK74" s="4">
        <v>21.742297731777601</v>
      </c>
    </row>
    <row r="75" spans="1:37" x14ac:dyDescent="0.3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</row>
    <row r="76" spans="1:37" x14ac:dyDescent="0.35">
      <c r="A76" s="4" t="s">
        <v>45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</row>
    <row r="77" spans="1:37" x14ac:dyDescent="0.35">
      <c r="A77" s="4" t="s">
        <v>19</v>
      </c>
      <c r="B77" s="4">
        <v>46.151845353900001</v>
      </c>
      <c r="C77" s="4">
        <v>45.039869795691303</v>
      </c>
      <c r="D77" s="4">
        <v>44.1173688112764</v>
      </c>
      <c r="E77" s="4">
        <v>43.632100898256198</v>
      </c>
      <c r="F77" s="4">
        <v>42.955549825031198</v>
      </c>
      <c r="G77" s="4">
        <v>42.427055583994502</v>
      </c>
      <c r="H77" s="4">
        <v>42.051884886849201</v>
      </c>
      <c r="I77" s="4">
        <v>41.591815548780197</v>
      </c>
      <c r="J77" s="4">
        <v>41.086385082153299</v>
      </c>
      <c r="K77" s="4">
        <v>40.4819954894324</v>
      </c>
      <c r="L77" s="4">
        <v>39.957825522932502</v>
      </c>
      <c r="M77" s="4">
        <v>39.745267022731099</v>
      </c>
      <c r="N77" s="4">
        <v>39.532708522529703</v>
      </c>
      <c r="O77" s="4">
        <v>39.320150022328299</v>
      </c>
      <c r="P77" s="4">
        <v>39.107591522127002</v>
      </c>
      <c r="Q77" s="4">
        <v>38.895033021925599</v>
      </c>
      <c r="R77" s="4">
        <v>38.682474521724203</v>
      </c>
      <c r="S77" s="4">
        <v>38.469916021522799</v>
      </c>
      <c r="T77" s="4">
        <v>38.257357521321403</v>
      </c>
      <c r="U77" s="4">
        <v>38.044799021119999</v>
      </c>
      <c r="V77" s="4">
        <v>37.832240520918603</v>
      </c>
      <c r="W77" s="4">
        <v>37.6196820207172</v>
      </c>
      <c r="X77" s="4">
        <v>37.407123520515903</v>
      </c>
      <c r="Y77" s="4">
        <v>37.194565020314499</v>
      </c>
      <c r="Z77" s="4">
        <v>36.982006520113103</v>
      </c>
      <c r="AA77" s="4">
        <v>36.7694480199117</v>
      </c>
      <c r="AB77" s="4">
        <v>36.556889519710303</v>
      </c>
      <c r="AC77" s="4">
        <v>36.3443310195089</v>
      </c>
      <c r="AD77" s="4">
        <v>36.131772519307503</v>
      </c>
      <c r="AE77" s="4">
        <v>35.9192140191061</v>
      </c>
      <c r="AF77" s="4">
        <v>35.706655518904803</v>
      </c>
      <c r="AG77" s="4">
        <v>35.4940970187034</v>
      </c>
      <c r="AH77" s="4">
        <v>35.281538518502003</v>
      </c>
      <c r="AI77" s="4">
        <v>35.0689800183006</v>
      </c>
      <c r="AJ77" s="4">
        <v>34.856421518099197</v>
      </c>
      <c r="AK77" s="4">
        <v>34.6438630178978</v>
      </c>
    </row>
    <row r="78" spans="1:37" x14ac:dyDescent="0.3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</row>
    <row r="79" spans="1:37" x14ac:dyDescent="0.35">
      <c r="A79" s="4" t="s">
        <v>46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</row>
    <row r="80" spans="1:37" x14ac:dyDescent="0.35">
      <c r="A80" s="4" t="s">
        <v>19</v>
      </c>
      <c r="B80" s="4">
        <v>3.2404535999999999</v>
      </c>
      <c r="C80" s="4">
        <v>3.18703124453938</v>
      </c>
      <c r="D80" s="4">
        <v>3.1242302137146898</v>
      </c>
      <c r="E80" s="4">
        <v>3.0717419452079402</v>
      </c>
      <c r="F80" s="4">
        <v>3.0004963259730202</v>
      </c>
      <c r="G80" s="4">
        <v>2.9395634690560599</v>
      </c>
      <c r="H80" s="4">
        <v>2.8886320121390998</v>
      </c>
      <c r="I80" s="4">
        <v>2.82884081705464</v>
      </c>
      <c r="J80" s="4">
        <v>2.7605012461206502</v>
      </c>
      <c r="K80" s="4">
        <v>2.6929919747011999</v>
      </c>
      <c r="L80" s="4">
        <v>2.6975256312242699</v>
      </c>
      <c r="M80" s="4">
        <v>2.67545519342517</v>
      </c>
      <c r="N80" s="4">
        <v>2.6533847556260599</v>
      </c>
      <c r="O80" s="4">
        <v>2.63131431782696</v>
      </c>
      <c r="P80" s="4">
        <v>2.6092438800278601</v>
      </c>
      <c r="Q80" s="4">
        <v>2.5871734422287598</v>
      </c>
      <c r="R80" s="4">
        <v>2.5651030044296599</v>
      </c>
      <c r="S80" s="4">
        <v>2.54303256663056</v>
      </c>
      <c r="T80" s="4">
        <v>2.5209621288314499</v>
      </c>
      <c r="U80" s="4">
        <v>2.49889169103235</v>
      </c>
      <c r="V80" s="4">
        <v>2.4768212532332501</v>
      </c>
      <c r="W80" s="4">
        <v>2.4547508154341502</v>
      </c>
      <c r="X80" s="4">
        <v>2.4326803776350499</v>
      </c>
      <c r="Y80" s="4">
        <v>2.41060993983595</v>
      </c>
      <c r="Z80" s="4">
        <v>2.3885395020368398</v>
      </c>
      <c r="AA80" s="4">
        <v>2.3664690642377399</v>
      </c>
      <c r="AB80" s="4">
        <v>2.3443986264386401</v>
      </c>
      <c r="AC80" s="4">
        <v>2.3223281886395402</v>
      </c>
      <c r="AD80" s="4">
        <v>2.3002577508404398</v>
      </c>
      <c r="AE80" s="4">
        <v>2.2781873130413399</v>
      </c>
      <c r="AF80" s="4">
        <v>2.25611687524224</v>
      </c>
      <c r="AG80" s="4">
        <v>2.2340464374431299</v>
      </c>
      <c r="AH80" s="4">
        <v>2.21197599964403</v>
      </c>
      <c r="AI80" s="4">
        <v>2.1899055618449301</v>
      </c>
      <c r="AJ80" s="4">
        <v>2.1678351240458298</v>
      </c>
      <c r="AK80" s="4">
        <v>2.1457646862467299</v>
      </c>
    </row>
    <row r="81" spans="1:37" x14ac:dyDescent="0.3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</row>
    <row r="82" spans="1:37" x14ac:dyDescent="0.35">
      <c r="A82" s="4" t="s">
        <v>47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</row>
    <row r="83" spans="1:37" x14ac:dyDescent="0.35">
      <c r="A83" s="4" t="s">
        <v>19</v>
      </c>
      <c r="B83" s="4">
        <f>'Natural gas (pipeline)-Pathways'!B35</f>
        <v>931.036110199674</v>
      </c>
      <c r="C83" s="4">
        <f>'Natural gas (pipeline)-Pathways'!C35</f>
        <v>927.88424816735096</v>
      </c>
      <c r="D83" s="4">
        <f>'Natural gas (pipeline)-Pathways'!D35</f>
        <v>924.73461757073403</v>
      </c>
      <c r="E83" s="4">
        <f>'Natural gas (pipeline)-Pathways'!E35</f>
        <v>929.35964073376294</v>
      </c>
      <c r="F83" s="4">
        <f>'Natural gas (pipeline)-Pathways'!F35</f>
        <v>929.541048275977</v>
      </c>
      <c r="G83" s="4">
        <f>'Natural gas (pipeline)-Pathways'!G35</f>
        <v>923.55377945585599</v>
      </c>
      <c r="H83" s="4">
        <f>'Natural gas (pipeline)-Pathways'!H35</f>
        <v>919.22215901537299</v>
      </c>
      <c r="I83" s="4">
        <f>'Natural gas (pipeline)-Pathways'!I35</f>
        <v>912.70051030099603</v>
      </c>
      <c r="J83" s="4">
        <f>'Natural gas (pipeline)-Pathways'!J35</f>
        <v>906.19562252216701</v>
      </c>
      <c r="K83" s="4">
        <f>'Natural gas (pipeline)-Pathways'!K35</f>
        <v>898.63002188579105</v>
      </c>
      <c r="L83" s="4">
        <f>'Natural gas (pipeline)-Pathways'!L35</f>
        <v>896.89361871543599</v>
      </c>
      <c r="M83" s="4">
        <f>'Natural gas (pipeline)-Pathways'!M35</f>
        <v>892.09366611105304</v>
      </c>
      <c r="N83" s="4">
        <f>'Natural gas (pipeline)-Pathways'!N35</f>
        <v>887.29085857732503</v>
      </c>
      <c r="O83" s="4">
        <f>'Natural gas (pipeline)-Pathways'!O35</f>
        <v>882.48519611425195</v>
      </c>
      <c r="P83" s="4">
        <f>'Natural gas (pipeline)-Pathways'!P35</f>
        <v>877.67667872183495</v>
      </c>
      <c r="Q83" s="4">
        <f>'Natural gas (pipeline)-Pathways'!Q35</f>
        <v>872.86530640007095</v>
      </c>
      <c r="R83" s="4">
        <f>'Natural gas (pipeline)-Pathways'!R35</f>
        <v>873.13626377821697</v>
      </c>
      <c r="S83" s="4">
        <f>'Natural gas (pipeline)-Pathways'!S35</f>
        <v>873.40738535131504</v>
      </c>
      <c r="T83" s="4">
        <f>'Natural gas (pipeline)-Pathways'!T35</f>
        <v>873.67834272946095</v>
      </c>
      <c r="U83" s="4">
        <f>'Natural gas (pipeline)-Pathways'!U35</f>
        <v>873.94946430255902</v>
      </c>
      <c r="V83" s="4">
        <f>'Natural gas (pipeline)-Pathways'!V35</f>
        <v>874.22042168070504</v>
      </c>
      <c r="W83" s="4">
        <f>'Natural gas (pipeline)-Pathways'!W35</f>
        <v>874.491543253803</v>
      </c>
      <c r="X83" s="4">
        <f>'Natural gas (pipeline)-Pathways'!X35</f>
        <v>874.76250063194902</v>
      </c>
      <c r="Y83" s="4">
        <f>'Natural gas (pipeline)-Pathways'!Y35</f>
        <v>875.033622205048</v>
      </c>
      <c r="Z83" s="4">
        <f>'Natural gas (pipeline)-Pathways'!Z35</f>
        <v>875.304579583193</v>
      </c>
      <c r="AA83" s="4">
        <f>'Natural gas (pipeline)-Pathways'!AA35</f>
        <v>875.57570115629198</v>
      </c>
      <c r="AB83" s="4">
        <f>'Natural gas (pipeline)-Pathways'!AB35</f>
        <v>875.84665853443698</v>
      </c>
      <c r="AC83" s="4">
        <f>'Natural gas (pipeline)-Pathways'!AC35</f>
        <v>876.11778010753596</v>
      </c>
      <c r="AD83" s="4">
        <f>'Natural gas (pipeline)-Pathways'!AD35</f>
        <v>876.38873748568096</v>
      </c>
      <c r="AE83" s="4">
        <f>'Natural gas (pipeline)-Pathways'!AE35</f>
        <v>876.65985905877994</v>
      </c>
      <c r="AF83" s="4">
        <f>'Natural gas (pipeline)-Pathways'!AF35</f>
        <v>876.93081643692597</v>
      </c>
      <c r="AG83" s="4">
        <f>'Natural gas (pipeline)-Pathways'!AG35</f>
        <v>877.20193801002404</v>
      </c>
      <c r="AH83" s="4">
        <f>'Natural gas (pipeline)-Pathways'!AH35</f>
        <v>877.47289538816995</v>
      </c>
      <c r="AI83" s="4">
        <f>'Natural gas (pipeline)-Pathways'!AI35</f>
        <v>877.74401696126802</v>
      </c>
      <c r="AJ83" s="4">
        <f>'Natural gas (pipeline)-Pathways'!AJ35</f>
        <v>878.01497433941404</v>
      </c>
      <c r="AK83" s="4">
        <f>'Natural gas (pipeline)-Pathways'!AK35</f>
        <v>878.286095912512</v>
      </c>
    </row>
    <row r="84" spans="1:37" x14ac:dyDescent="0.3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</row>
    <row r="85" spans="1:37" x14ac:dyDescent="0.35">
      <c r="A85" s="4" t="s">
        <v>49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</row>
    <row r="86" spans="1:37" x14ac:dyDescent="0.35">
      <c r="A86" s="4" t="s">
        <v>19</v>
      </c>
      <c r="B86" s="4">
        <v>6.0308441999999998</v>
      </c>
      <c r="C86" s="4">
        <v>5.9940166448639998</v>
      </c>
      <c r="D86" s="4">
        <v>5.9557608898079897</v>
      </c>
      <c r="E86" s="4">
        <v>5.9543686949280001</v>
      </c>
      <c r="F86" s="4">
        <v>5.9126852600639896</v>
      </c>
      <c r="G86" s="4">
        <v>5.8602863252399899</v>
      </c>
      <c r="H86" s="4">
        <v>5.8250337905759997</v>
      </c>
      <c r="I86" s="4">
        <v>5.7700640958960001</v>
      </c>
      <c r="J86" s="4">
        <v>5.7050930012160004</v>
      </c>
      <c r="K86" s="4">
        <v>5.6392649865840001</v>
      </c>
      <c r="L86" s="4">
        <v>5.7324593550461502</v>
      </c>
      <c r="M86" s="4">
        <v>5.7818820622676004</v>
      </c>
      <c r="N86" s="4">
        <v>5.8313047694890496</v>
      </c>
      <c r="O86" s="4">
        <v>5.8807274767104998</v>
      </c>
      <c r="P86" s="4">
        <v>5.9301501839319499</v>
      </c>
      <c r="Q86" s="4">
        <v>5.9795728911534001</v>
      </c>
      <c r="R86" s="4">
        <v>6.0289955983748502</v>
      </c>
      <c r="S86" s="4">
        <v>6.0784183055963004</v>
      </c>
      <c r="T86" s="4">
        <v>6.1278410128177603</v>
      </c>
      <c r="U86" s="4">
        <v>6.1772637200392104</v>
      </c>
      <c r="V86" s="4">
        <v>6.2266864272606597</v>
      </c>
      <c r="W86" s="4">
        <v>6.2761091344821098</v>
      </c>
      <c r="X86" s="4">
        <v>6.32553184170356</v>
      </c>
      <c r="Y86" s="4">
        <v>6.3749545489250101</v>
      </c>
      <c r="Z86" s="4">
        <v>6.4243772561464603</v>
      </c>
      <c r="AA86" s="4">
        <v>6.4737999633679104</v>
      </c>
      <c r="AB86" s="4">
        <v>6.5232226705893597</v>
      </c>
      <c r="AC86" s="4">
        <v>6.5726453778108098</v>
      </c>
      <c r="AD86" s="4">
        <v>6.62206808503226</v>
      </c>
      <c r="AE86" s="4">
        <v>6.6714907922537101</v>
      </c>
      <c r="AF86" s="4">
        <v>6.7209134994751603</v>
      </c>
      <c r="AG86" s="4">
        <v>6.7703362066966104</v>
      </c>
      <c r="AH86" s="4">
        <v>6.8197589139180597</v>
      </c>
      <c r="AI86" s="4">
        <v>6.8691816211395196</v>
      </c>
      <c r="AJ86" s="4">
        <v>6.9186043283609697</v>
      </c>
      <c r="AK86" s="4">
        <v>6.9680270355824199</v>
      </c>
    </row>
    <row r="87" spans="1:37" x14ac:dyDescent="0.3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</row>
    <row r="88" spans="1:37" x14ac:dyDescent="0.35">
      <c r="A88" s="4" t="s">
        <v>54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</row>
    <row r="89" spans="1:37" x14ac:dyDescent="0.35">
      <c r="A89" s="4" t="s">
        <v>19</v>
      </c>
      <c r="B89" s="4">
        <f>'Natural gas (pipeline)-Pathways'!B51</f>
        <v>132.657000752941</v>
      </c>
      <c r="C89" s="4">
        <f>'Natural gas (pipeline)-Pathways'!C51</f>
        <v>136.28126157983101</v>
      </c>
      <c r="D89" s="4">
        <f>'Natural gas (pipeline)-Pathways'!D51</f>
        <v>136.790408480672</v>
      </c>
      <c r="E89" s="4">
        <f>'Natural gas (pipeline)-Pathways'!E51</f>
        <v>136.88481945546201</v>
      </c>
      <c r="F89" s="4">
        <f>'Natural gas (pipeline)-Pathways'!F51</f>
        <v>137.564634504201</v>
      </c>
      <c r="G89" s="4">
        <f>'Natural gas (pipeline)-Pathways'!G51</f>
        <v>136.62954562689001</v>
      </c>
      <c r="H89" s="4">
        <f>'Natural gas (pipeline)-Pathways'!H51</f>
        <v>135.87980482352901</v>
      </c>
      <c r="I89" s="4">
        <f>'Natural gas (pipeline)-Pathways'!I51</f>
        <v>133.915216094117</v>
      </c>
      <c r="J89" s="4">
        <f>'Natural gas (pipeline)-Pathways'!J51</f>
        <v>131.63590543865499</v>
      </c>
      <c r="K89" s="4">
        <f>'Natural gas (pipeline)-Pathways'!K51</f>
        <v>128.74183085714199</v>
      </c>
      <c r="L89" s="4">
        <f>'Natural gas (pipeline)-Pathways'!L51</f>
        <v>126.66815122689</v>
      </c>
      <c r="M89" s="4">
        <f>'Natural gas (pipeline)-Pathways'!M51</f>
        <v>124.594471596638</v>
      </c>
      <c r="N89" s="4">
        <f>'Natural gas (pipeline)-Pathways'!N51</f>
        <v>122.520791966386</v>
      </c>
      <c r="O89" s="4">
        <f>'Natural gas (pipeline)-Pathways'!O51</f>
        <v>120.447112336134</v>
      </c>
      <c r="P89" s="4">
        <f>'Natural gas (pipeline)-Pathways'!P51</f>
        <v>118.373432705882</v>
      </c>
      <c r="Q89" s="4">
        <f>'Natural gas (pipeline)-Pathways'!Q51</f>
        <v>116.29975307562999</v>
      </c>
      <c r="R89" s="4">
        <f>'Natural gas (pipeline)-Pathways'!R51</f>
        <v>117.31808541663899</v>
      </c>
      <c r="S89" s="4">
        <f>'Natural gas (pipeline)-Pathways'!S51</f>
        <v>118.33641775764799</v>
      </c>
      <c r="T89" s="4">
        <f>'Natural gas (pipeline)-Pathways'!T51</f>
        <v>119.35475009865699</v>
      </c>
      <c r="U89" s="4">
        <f>'Natural gas (pipeline)-Pathways'!U51</f>
        <v>120.37308243966601</v>
      </c>
      <c r="V89" s="4">
        <f>'Natural gas (pipeline)-Pathways'!V51</f>
        <v>121.39141478067501</v>
      </c>
      <c r="W89" s="4">
        <f>'Natural gas (pipeline)-Pathways'!W51</f>
        <v>122.40974712168401</v>
      </c>
      <c r="X89" s="4">
        <f>'Natural gas (pipeline)-Pathways'!X51</f>
        <v>123.42807946269301</v>
      </c>
      <c r="Y89" s="4">
        <f>'Natural gas (pipeline)-Pathways'!Y51</f>
        <v>124.44641180370201</v>
      </c>
      <c r="Z89" s="4">
        <f>'Natural gas (pipeline)-Pathways'!Z51</f>
        <v>125.46474414471101</v>
      </c>
      <c r="AA89" s="4">
        <f>'Natural gas (pipeline)-Pathways'!AA51</f>
        <v>126.48307648572001</v>
      </c>
      <c r="AB89" s="4">
        <f>'Natural gas (pipeline)-Pathways'!AB51</f>
        <v>127.501408826729</v>
      </c>
      <c r="AC89" s="4">
        <f>'Natural gas (pipeline)-Pathways'!AC51</f>
        <v>128.519741167738</v>
      </c>
      <c r="AD89" s="4">
        <f>'Natural gas (pipeline)-Pathways'!AD51</f>
        <v>129.538073508747</v>
      </c>
      <c r="AE89" s="4">
        <f>'Natural gas (pipeline)-Pathways'!AE51</f>
        <v>130.556405849756</v>
      </c>
      <c r="AF89" s="4">
        <f>'Natural gas (pipeline)-Pathways'!AF51</f>
        <v>131.574738190765</v>
      </c>
      <c r="AG89" s="4">
        <f>'Natural gas (pipeline)-Pathways'!AG51</f>
        <v>132.593070531774</v>
      </c>
      <c r="AH89" s="4">
        <f>'Natural gas (pipeline)-Pathways'!AH51</f>
        <v>133.611402872783</v>
      </c>
      <c r="AI89" s="4">
        <f>'Natural gas (pipeline)-Pathways'!AI51</f>
        <v>134.629735213792</v>
      </c>
      <c r="AJ89" s="4">
        <f>'Natural gas (pipeline)-Pathways'!AJ51</f>
        <v>135.648067554801</v>
      </c>
      <c r="AK89" s="4">
        <f>'Natural gas (pipeline)-Pathways'!AK51</f>
        <v>136.66639989581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K63"/>
  <sheetViews>
    <sheetView topLeftCell="S43" workbookViewId="0">
      <selection activeCell="AK63" sqref="AK63"/>
    </sheetView>
  </sheetViews>
  <sheetFormatPr defaultRowHeight="14.5" x14ac:dyDescent="0.35"/>
  <cols>
    <col min="1" max="1" width="28" customWidth="1"/>
  </cols>
  <sheetData>
    <row r="1" spans="1:37" x14ac:dyDescent="0.35">
      <c r="A1" t="s">
        <v>87</v>
      </c>
      <c r="B1">
        <v>2015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2021</v>
      </c>
      <c r="I1">
        <v>2022</v>
      </c>
      <c r="J1">
        <v>2023</v>
      </c>
      <c r="K1">
        <v>2024</v>
      </c>
      <c r="L1">
        <v>2025</v>
      </c>
      <c r="M1">
        <v>2026</v>
      </c>
      <c r="N1">
        <v>2027</v>
      </c>
      <c r="O1">
        <v>2028</v>
      </c>
      <c r="P1">
        <v>2029</v>
      </c>
      <c r="Q1">
        <v>2030</v>
      </c>
      <c r="R1">
        <v>2031</v>
      </c>
      <c r="S1">
        <v>2032</v>
      </c>
      <c r="T1">
        <v>2033</v>
      </c>
      <c r="U1">
        <v>2034</v>
      </c>
      <c r="V1">
        <v>2035</v>
      </c>
      <c r="W1">
        <v>2036</v>
      </c>
      <c r="X1">
        <v>2037</v>
      </c>
      <c r="Y1">
        <v>2038</v>
      </c>
      <c r="Z1">
        <v>2039</v>
      </c>
      <c r="AA1">
        <v>2040</v>
      </c>
      <c r="AB1">
        <v>2041</v>
      </c>
      <c r="AC1">
        <v>2042</v>
      </c>
      <c r="AD1">
        <v>2043</v>
      </c>
      <c r="AE1">
        <v>2044</v>
      </c>
      <c r="AF1">
        <v>2045</v>
      </c>
      <c r="AG1">
        <v>2046</v>
      </c>
      <c r="AH1">
        <v>2047</v>
      </c>
      <c r="AI1">
        <v>2048</v>
      </c>
      <c r="AJ1">
        <v>2049</v>
      </c>
      <c r="AK1">
        <v>2050</v>
      </c>
    </row>
    <row r="2" spans="1:37" x14ac:dyDescent="0.35">
      <c r="A2" t="s">
        <v>88</v>
      </c>
      <c r="B2" s="7">
        <v>22031.991972335702</v>
      </c>
      <c r="C2" s="7">
        <v>22306.2623583401</v>
      </c>
      <c r="D2" s="7">
        <v>22561.969029325399</v>
      </c>
      <c r="E2" s="7">
        <v>22810.378554305</v>
      </c>
      <c r="F2" s="7">
        <v>23041.006764891499</v>
      </c>
      <c r="G2" s="7">
        <v>23137.045531510699</v>
      </c>
      <c r="H2" s="7">
        <v>23214.008786030299</v>
      </c>
      <c r="I2" s="7">
        <v>23270.147225163098</v>
      </c>
      <c r="J2" s="7">
        <v>23305.439023008901</v>
      </c>
      <c r="K2" s="7">
        <v>23319.2581192</v>
      </c>
      <c r="L2" s="7">
        <v>23409.959315885499</v>
      </c>
      <c r="M2" s="7">
        <v>23498.527792265799</v>
      </c>
      <c r="N2" s="7">
        <v>23584.9635483411</v>
      </c>
      <c r="O2" s="7">
        <v>23669.266584111199</v>
      </c>
      <c r="P2" s="7">
        <v>23751.4368995763</v>
      </c>
      <c r="Q2" s="7">
        <v>23831.474494736201</v>
      </c>
      <c r="R2" s="7">
        <v>23909.379369591101</v>
      </c>
      <c r="S2" s="7">
        <v>23985.151524140801</v>
      </c>
      <c r="T2" s="7">
        <v>24058.790958385402</v>
      </c>
      <c r="U2" s="7">
        <v>24130.297672324901</v>
      </c>
      <c r="V2" s="7">
        <v>24199.671665959399</v>
      </c>
      <c r="W2" s="7">
        <v>24355.9888536734</v>
      </c>
      <c r="X2" s="7">
        <v>24511.621909426602</v>
      </c>
      <c r="Y2" s="7">
        <v>24666.570833218699</v>
      </c>
      <c r="Z2" s="7">
        <v>24820.835625049898</v>
      </c>
      <c r="AA2" s="7">
        <v>24974.416284920098</v>
      </c>
      <c r="AB2" s="7">
        <v>25127.312812829401</v>
      </c>
      <c r="AC2" s="7">
        <v>25279.525208777701</v>
      </c>
      <c r="AD2" s="7">
        <v>25431.053472765001</v>
      </c>
      <c r="AE2" s="7">
        <v>25581.8976047914</v>
      </c>
      <c r="AF2" s="7">
        <v>25732.0576048568</v>
      </c>
      <c r="AG2" s="7">
        <v>25881.5334729612</v>
      </c>
      <c r="AH2" s="7">
        <v>26030.325209104602</v>
      </c>
      <c r="AI2" s="7">
        <v>26178.432813287101</v>
      </c>
      <c r="AJ2" s="7">
        <v>26325.856285508598</v>
      </c>
      <c r="AK2" s="7">
        <v>26472.595625769201</v>
      </c>
    </row>
    <row r="3" spans="1:37" x14ac:dyDescent="0.35">
      <c r="A3" t="s">
        <v>90</v>
      </c>
      <c r="B3">
        <v>1326.7265407954001</v>
      </c>
      <c r="C3">
        <v>1334.75357160559</v>
      </c>
      <c r="D3">
        <v>1342.9833883927099</v>
      </c>
      <c r="E3">
        <v>1349.18760235544</v>
      </c>
      <c r="F3">
        <v>1353.2339142117</v>
      </c>
      <c r="G3">
        <v>1354.96584900422</v>
      </c>
      <c r="H3">
        <v>1355.0904602867299</v>
      </c>
      <c r="I3">
        <v>1353.1031758039701</v>
      </c>
      <c r="J3">
        <v>1348.15512505477</v>
      </c>
      <c r="K3">
        <v>1338.5334899648799</v>
      </c>
      <c r="L3">
        <v>1337.0538546578</v>
      </c>
      <c r="M3">
        <v>1326.3381561707099</v>
      </c>
      <c r="N3">
        <v>1304.78287815719</v>
      </c>
      <c r="O3">
        <v>1272.86041973076</v>
      </c>
      <c r="P3">
        <v>1233.2723190439999</v>
      </c>
      <c r="Q3">
        <v>1189.7489495576201</v>
      </c>
      <c r="R3">
        <v>1145.60857626143</v>
      </c>
      <c r="S3">
        <v>1103.0900863577699</v>
      </c>
      <c r="T3">
        <v>1063.4154284848</v>
      </c>
      <c r="U3">
        <v>1027.12933226359</v>
      </c>
      <c r="V3">
        <v>994.37041034752599</v>
      </c>
      <c r="W3">
        <v>965.10003592653004</v>
      </c>
      <c r="X3">
        <v>939.191808916377</v>
      </c>
      <c r="Y3">
        <v>916.498283316742</v>
      </c>
      <c r="Z3">
        <v>896.86974130912597</v>
      </c>
      <c r="AA3">
        <v>880.15217508752096</v>
      </c>
      <c r="AB3">
        <v>866.17815450020703</v>
      </c>
      <c r="AC3">
        <v>854.76762810935702</v>
      </c>
      <c r="AD3">
        <v>845.71103414773995</v>
      </c>
      <c r="AE3">
        <v>838.78091809359</v>
      </c>
      <c r="AF3">
        <v>833.72903288824295</v>
      </c>
      <c r="AG3">
        <v>830.29982126181301</v>
      </c>
      <c r="AH3">
        <v>828.24004595555505</v>
      </c>
      <c r="AI3">
        <v>827.31241276506205</v>
      </c>
      <c r="AJ3">
        <v>827.30442410258502</v>
      </c>
      <c r="AK3">
        <v>828.03612155984399</v>
      </c>
    </row>
    <row r="4" spans="1:37" x14ac:dyDescent="0.35">
      <c r="A4" t="s">
        <v>91</v>
      </c>
      <c r="B4">
        <v>1439.3034399667199</v>
      </c>
      <c r="C4">
        <v>1455.82961267109</v>
      </c>
      <c r="D4">
        <v>1472.7820225175401</v>
      </c>
      <c r="E4">
        <v>1487.86334969213</v>
      </c>
      <c r="F4">
        <v>1501.07556548091</v>
      </c>
      <c r="G4">
        <v>1500.67959744584</v>
      </c>
      <c r="H4">
        <v>1488.41706564829</v>
      </c>
      <c r="I4">
        <v>1465.42281085029</v>
      </c>
      <c r="J4">
        <v>1433.2234208888699</v>
      </c>
      <c r="K4">
        <v>1393.43495331348</v>
      </c>
      <c r="L4">
        <v>1354.93984277711</v>
      </c>
      <c r="M4">
        <v>1311.8205141625799</v>
      </c>
      <c r="N4">
        <v>1265.5447050284399</v>
      </c>
      <c r="O4">
        <v>1217.35547312779</v>
      </c>
      <c r="P4">
        <v>1168.25412057168</v>
      </c>
      <c r="Q4">
        <v>1119.0016940590699</v>
      </c>
      <c r="R4">
        <v>1070.1954895332899</v>
      </c>
      <c r="S4">
        <v>1022.30368869232</v>
      </c>
      <c r="T4">
        <v>975.73363775259497</v>
      </c>
      <c r="U4">
        <v>930.83910661917298</v>
      </c>
      <c r="V4">
        <v>887.94808092823303</v>
      </c>
      <c r="W4">
        <v>850.38502458430196</v>
      </c>
      <c r="X4">
        <v>817.45773052954496</v>
      </c>
      <c r="Y4">
        <v>788.62922652324903</v>
      </c>
      <c r="Z4">
        <v>763.46128729276802</v>
      </c>
      <c r="AA4">
        <v>741.58634477412102</v>
      </c>
      <c r="AB4">
        <v>722.67702193152797</v>
      </c>
      <c r="AC4">
        <v>706.44825376288998</v>
      </c>
      <c r="AD4">
        <v>692.64432083720601</v>
      </c>
      <c r="AE4">
        <v>681.03752447059605</v>
      </c>
      <c r="AF4">
        <v>671.42149828676395</v>
      </c>
      <c r="AG4">
        <v>663.61673437037803</v>
      </c>
      <c r="AH4">
        <v>657.45716388365599</v>
      </c>
      <c r="AI4">
        <v>652.79426613199803</v>
      </c>
      <c r="AJ4">
        <v>649.49132957040104</v>
      </c>
      <c r="AK4">
        <v>647.41761976801104</v>
      </c>
    </row>
    <row r="5" spans="1:37" x14ac:dyDescent="0.35">
      <c r="A5" t="s">
        <v>92</v>
      </c>
      <c r="B5" s="7">
        <v>23448.062777499399</v>
      </c>
      <c r="C5" s="7">
        <v>23459.144052509298</v>
      </c>
      <c r="D5" s="7">
        <v>23468.861945471799</v>
      </c>
      <c r="E5" s="7">
        <v>23439.527002434301</v>
      </c>
      <c r="F5" s="7">
        <v>23357.7979840853</v>
      </c>
      <c r="G5" s="7">
        <v>23212.016502046001</v>
      </c>
      <c r="H5" s="7">
        <v>23021.019407396801</v>
      </c>
      <c r="I5" s="7">
        <v>22803.4186713749</v>
      </c>
      <c r="J5" s="7">
        <v>22584.987230078201</v>
      </c>
      <c r="K5" s="7">
        <v>22378.086995524998</v>
      </c>
      <c r="L5" s="7">
        <v>22305.830490674001</v>
      </c>
      <c r="M5" s="7">
        <v>22250.494880058199</v>
      </c>
      <c r="N5" s="7">
        <v>22211.0759723265</v>
      </c>
      <c r="O5" s="7">
        <v>22186.011399323601</v>
      </c>
      <c r="P5" s="7">
        <v>22173.861996018699</v>
      </c>
      <c r="Q5" s="7">
        <v>22174.3254638453</v>
      </c>
      <c r="R5" s="7">
        <v>22187.1627397456</v>
      </c>
      <c r="S5" s="7">
        <v>22212.779546491001</v>
      </c>
      <c r="T5" s="7">
        <v>22252.114018825301</v>
      </c>
      <c r="U5" s="7">
        <v>22306.335550072701</v>
      </c>
      <c r="V5" s="7">
        <v>22376.6076574578</v>
      </c>
      <c r="W5" s="7">
        <v>22463.7488643867</v>
      </c>
      <c r="X5" s="7">
        <v>22568.120176304099</v>
      </c>
      <c r="Y5" s="7">
        <v>22689.4799965034</v>
      </c>
      <c r="Z5" s="7">
        <v>22827.054080271198</v>
      </c>
      <c r="AA5" s="7">
        <v>22979.593947056899</v>
      </c>
      <c r="AB5" s="7">
        <v>23145.5474905511</v>
      </c>
      <c r="AC5" s="7">
        <v>23323.214374464598</v>
      </c>
      <c r="AD5" s="7">
        <v>23510.895414586601</v>
      </c>
      <c r="AE5" s="7">
        <v>23706.9929453769</v>
      </c>
      <c r="AF5" s="7">
        <v>23910.098740433001</v>
      </c>
      <c r="AG5" s="7">
        <v>24118.995357876502</v>
      </c>
      <c r="AH5" s="7">
        <v>24332.667504244098</v>
      </c>
      <c r="AI5" s="7">
        <v>24550.257015442799</v>
      </c>
      <c r="AJ5" s="7">
        <v>24771.0664433206</v>
      </c>
      <c r="AK5" s="7">
        <v>24994.514944627001</v>
      </c>
    </row>
    <row r="6" spans="1:37" x14ac:dyDescent="0.35">
      <c r="A6" t="s">
        <v>93</v>
      </c>
      <c r="B6" s="7">
        <v>37016.603249308399</v>
      </c>
      <c r="C6" s="7">
        <v>36528.887652765901</v>
      </c>
      <c r="D6" s="7">
        <v>36155.863802954198</v>
      </c>
      <c r="E6" s="7">
        <v>35815.164873158697</v>
      </c>
      <c r="F6" s="7">
        <v>35471.895332605098</v>
      </c>
      <c r="G6" s="7">
        <v>35093.0269518282</v>
      </c>
      <c r="H6" s="7">
        <v>34685.793547842499</v>
      </c>
      <c r="I6" s="7">
        <v>34198.608106230502</v>
      </c>
      <c r="J6" s="7">
        <v>33572.135071826502</v>
      </c>
      <c r="K6" s="7">
        <v>32742.893409115801</v>
      </c>
      <c r="L6" s="7">
        <v>31671.2350440843</v>
      </c>
      <c r="M6" s="7">
        <v>30344.159270566201</v>
      </c>
      <c r="N6" s="7">
        <v>28785.5153448565</v>
      </c>
      <c r="O6" s="7">
        <v>27055.518458614599</v>
      </c>
      <c r="P6" s="7">
        <v>25240.688913856698</v>
      </c>
      <c r="Q6" s="7">
        <v>23436.134803704099</v>
      </c>
      <c r="R6" s="7">
        <v>21771.028489547101</v>
      </c>
      <c r="S6" s="7">
        <v>20292.396178669202</v>
      </c>
      <c r="T6" s="7">
        <v>19023.322040454401</v>
      </c>
      <c r="U6" s="7">
        <v>17966.729640944599</v>
      </c>
      <c r="V6" s="7">
        <v>17111.822062162999</v>
      </c>
      <c r="W6" s="7">
        <v>16439.986079403199</v>
      </c>
      <c r="X6" s="7">
        <v>15929.066279844399</v>
      </c>
      <c r="Y6" s="7">
        <v>15556.1729488869</v>
      </c>
      <c r="Z6" s="7">
        <v>15299.247269761399</v>
      </c>
      <c r="AA6" s="7">
        <v>15137.878170869</v>
      </c>
      <c r="AB6" s="7">
        <v>15053.6887304514</v>
      </c>
      <c r="AC6" s="7">
        <v>15030.5416380611</v>
      </c>
      <c r="AD6" s="7">
        <v>15054.6066364258</v>
      </c>
      <c r="AE6" s="7">
        <v>15114.3365927461</v>
      </c>
      <c r="AF6" s="7">
        <v>15200.3718589775</v>
      </c>
      <c r="AG6" s="7">
        <v>15305.374010501801</v>
      </c>
      <c r="AH6" s="7">
        <v>15423.728522379801</v>
      </c>
      <c r="AI6" s="7">
        <v>15551.306645029101</v>
      </c>
      <c r="AJ6" s="7">
        <v>15685.1330706399</v>
      </c>
      <c r="AK6" s="7">
        <v>15823.127770249401</v>
      </c>
    </row>
    <row r="7" spans="1:37" x14ac:dyDescent="0.35">
      <c r="A7" t="s">
        <v>94</v>
      </c>
      <c r="B7">
        <v>8216.2489886889798</v>
      </c>
      <c r="C7">
        <v>8343.7174154079003</v>
      </c>
      <c r="D7">
        <v>8470.7301260680506</v>
      </c>
      <c r="E7">
        <v>8577.1097020035595</v>
      </c>
      <c r="F7">
        <v>8649.2636113712906</v>
      </c>
      <c r="G7">
        <v>8669.2316814414498</v>
      </c>
      <c r="H7">
        <v>8636.00861829104</v>
      </c>
      <c r="I7">
        <v>8564.4652707115401</v>
      </c>
      <c r="J7">
        <v>8476.6744280078401</v>
      </c>
      <c r="K7">
        <v>8385.6893234902709</v>
      </c>
      <c r="L7">
        <v>8298.52697674919</v>
      </c>
      <c r="M7">
        <v>8217.7705184220904</v>
      </c>
      <c r="N7">
        <v>8145.6814648582003</v>
      </c>
      <c r="O7">
        <v>8084.5074595978003</v>
      </c>
      <c r="P7">
        <v>8036.4872905156699</v>
      </c>
      <c r="Q7">
        <v>8003.6016727544602</v>
      </c>
      <c r="R7">
        <v>7987.1469724892704</v>
      </c>
      <c r="S7">
        <v>7987.5240482278496</v>
      </c>
      <c r="T7">
        <v>8004.1646199166098</v>
      </c>
      <c r="U7">
        <v>8035.6646884137099</v>
      </c>
      <c r="V7">
        <v>8080.0545843700102</v>
      </c>
      <c r="W7">
        <v>8135.0869914468603</v>
      </c>
      <c r="X7">
        <v>8198.5368267619397</v>
      </c>
      <c r="Y7">
        <v>8268.4024889125794</v>
      </c>
      <c r="Z7">
        <v>8343.0067030616501</v>
      </c>
      <c r="AA7">
        <v>8421.0197795513504</v>
      </c>
      <c r="AB7">
        <v>8501.4336841096101</v>
      </c>
      <c r="AC7">
        <v>8583.5114006775602</v>
      </c>
      <c r="AD7">
        <v>8666.7308607991199</v>
      </c>
      <c r="AE7">
        <v>8750.7369925611602</v>
      </c>
      <c r="AF7">
        <v>8835.2902773112801</v>
      </c>
      <c r="AG7">
        <v>8920.2233334809007</v>
      </c>
      <c r="AH7">
        <v>9005.42158631243</v>
      </c>
      <c r="AI7">
        <v>9090.8111211658106</v>
      </c>
      <c r="AJ7">
        <v>9176.3461887420799</v>
      </c>
      <c r="AK7">
        <v>9261.9990641846398</v>
      </c>
    </row>
    <row r="8" spans="1:37" x14ac:dyDescent="0.35">
      <c r="A8" t="s">
        <v>95</v>
      </c>
      <c r="B8">
        <v>1930.78364591121</v>
      </c>
      <c r="C8">
        <v>1962.1445972172301</v>
      </c>
      <c r="D8">
        <v>1994.07959216019</v>
      </c>
      <c r="E8">
        <v>2022.63131792323</v>
      </c>
      <c r="F8">
        <v>2046.1881660982499</v>
      </c>
      <c r="G8">
        <v>2062.65182622867</v>
      </c>
      <c r="H8">
        <v>2072.5239340911098</v>
      </c>
      <c r="I8">
        <v>2077.3876399466099</v>
      </c>
      <c r="J8">
        <v>2079.8375359674301</v>
      </c>
      <c r="K8">
        <v>2081.2928022761098</v>
      </c>
      <c r="L8">
        <v>2082.7105379739501</v>
      </c>
      <c r="M8">
        <v>2084.41771676599</v>
      </c>
      <c r="N8">
        <v>2086.8013817125302</v>
      </c>
      <c r="O8">
        <v>2090.2776725615099</v>
      </c>
      <c r="P8">
        <v>2095.2823378076801</v>
      </c>
      <c r="Q8">
        <v>2102.22212809539</v>
      </c>
      <c r="R8">
        <v>2111.3969065552401</v>
      </c>
      <c r="S8">
        <v>2122.9540471249402</v>
      </c>
      <c r="T8">
        <v>2136.8662742901502</v>
      </c>
      <c r="U8">
        <v>2152.9499129697201</v>
      </c>
      <c r="V8">
        <v>2170.9098125321002</v>
      </c>
      <c r="W8">
        <v>2190.3921711613002</v>
      </c>
      <c r="X8">
        <v>2211.0414392339699</v>
      </c>
      <c r="Y8">
        <v>2232.5398166049699</v>
      </c>
      <c r="Z8">
        <v>2254.6266223779699</v>
      </c>
      <c r="AA8">
        <v>2277.10412582145</v>
      </c>
      <c r="AB8">
        <v>2299.8316489009899</v>
      </c>
      <c r="AC8">
        <v>2322.7150348629698</v>
      </c>
      <c r="AD8">
        <v>2345.6953007510301</v>
      </c>
      <c r="AE8">
        <v>2368.7385751637798</v>
      </c>
      <c r="AF8">
        <v>2391.8260478512598</v>
      </c>
      <c r="AG8">
        <v>2414.9466778159799</v>
      </c>
      <c r="AH8">
        <v>2438.0941185250499</v>
      </c>
      <c r="AI8">
        <v>2461.2652413865499</v>
      </c>
      <c r="AJ8">
        <v>2484.45869849173</v>
      </c>
      <c r="AK8">
        <v>2507.67395226179</v>
      </c>
    </row>
    <row r="9" spans="1:37" x14ac:dyDescent="0.35">
      <c r="A9" t="s">
        <v>96</v>
      </c>
      <c r="B9" s="7">
        <v>10511.6692460206</v>
      </c>
      <c r="C9" s="7">
        <v>10586.6951167592</v>
      </c>
      <c r="D9" s="7">
        <v>10662.668220358701</v>
      </c>
      <c r="E9" s="7">
        <v>10720.960688094199</v>
      </c>
      <c r="F9" s="7">
        <v>10757.6361590498</v>
      </c>
      <c r="G9" s="7">
        <v>10765.8650302062</v>
      </c>
      <c r="H9" s="7">
        <v>10750.6239429383</v>
      </c>
      <c r="I9" s="7">
        <v>10718.1020597398</v>
      </c>
      <c r="J9" s="7">
        <v>10677.9905125609</v>
      </c>
      <c r="K9" s="7">
        <v>10635.492298212601</v>
      </c>
      <c r="L9" s="7">
        <v>10594.627323869499</v>
      </c>
      <c r="M9" s="7">
        <v>10556.757384009599</v>
      </c>
      <c r="N9" s="7">
        <v>10522.9657943535</v>
      </c>
      <c r="O9" s="7">
        <v>10493.8554853163</v>
      </c>
      <c r="P9" s="7">
        <v>10469.678596539001</v>
      </c>
      <c r="Q9" s="7">
        <v>10450.3998172761</v>
      </c>
      <c r="R9" s="7">
        <v>10434.889458801499</v>
      </c>
      <c r="S9" s="7">
        <v>10422.732407334601</v>
      </c>
      <c r="T9" s="7">
        <v>10413.415630794399</v>
      </c>
      <c r="U9" s="7">
        <v>10406.4129433216</v>
      </c>
      <c r="V9" s="7">
        <v>10401.341751817101</v>
      </c>
      <c r="W9" s="7">
        <v>10397.983565750799</v>
      </c>
      <c r="X9" s="7">
        <v>10396.332475543901</v>
      </c>
      <c r="Y9" s="7">
        <v>10396.5557426175</v>
      </c>
      <c r="Z9" s="7">
        <v>10398.8945753187</v>
      </c>
      <c r="AA9" s="7">
        <v>10403.648176291799</v>
      </c>
      <c r="AB9" s="7">
        <v>10414.946875383799</v>
      </c>
      <c r="AC9" s="7">
        <v>10432.830261639499</v>
      </c>
      <c r="AD9" s="7">
        <v>10457.2078310008</v>
      </c>
      <c r="AE9" s="7">
        <v>10487.8858425503</v>
      </c>
      <c r="AF9" s="7">
        <v>10524.5172031857</v>
      </c>
      <c r="AG9" s="7">
        <v>10566.732432786899</v>
      </c>
      <c r="AH9" s="7">
        <v>10614.102676307501</v>
      </c>
      <c r="AI9" s="7">
        <v>10666.1971486233</v>
      </c>
      <c r="AJ9" s="7">
        <v>10722.609720485099</v>
      </c>
      <c r="AK9" s="7">
        <v>10783.007129973799</v>
      </c>
    </row>
    <row r="10" spans="1:37" x14ac:dyDescent="0.35">
      <c r="A10" t="s">
        <v>97</v>
      </c>
      <c r="B10" s="7">
        <v>23058.8862725492</v>
      </c>
      <c r="C10" s="7">
        <v>23548.799378584699</v>
      </c>
      <c r="D10" s="7">
        <v>24121.060475713901</v>
      </c>
      <c r="E10" s="7">
        <v>24735.2272748367</v>
      </c>
      <c r="F10" s="7">
        <v>25437.923959069401</v>
      </c>
      <c r="G10" s="7">
        <v>25907.636583306499</v>
      </c>
      <c r="H10" s="7">
        <v>26158.873367884298</v>
      </c>
      <c r="I10" s="7">
        <v>26396.6850210351</v>
      </c>
      <c r="J10" s="7">
        <v>26628.036701530498</v>
      </c>
      <c r="K10" s="7">
        <v>26849.6927567446</v>
      </c>
      <c r="L10" s="7">
        <v>27069.006504396501</v>
      </c>
      <c r="M10" s="7">
        <v>27280.275787641702</v>
      </c>
      <c r="N10" s="7">
        <v>27483.292208720399</v>
      </c>
      <c r="O10" s="7">
        <v>27677.8469827306</v>
      </c>
      <c r="P10" s="7">
        <v>27863.730937626999</v>
      </c>
      <c r="Q10" s="7">
        <v>28040.734514221898</v>
      </c>
      <c r="R10" s="7">
        <v>28208.6477661848</v>
      </c>
      <c r="S10" s="7">
        <v>28367.260360042499</v>
      </c>
      <c r="T10" s="7">
        <v>28516.361575178998</v>
      </c>
      <c r="U10" s="7">
        <v>28655.740303835599</v>
      </c>
      <c r="V10" s="7">
        <v>28785.185051110999</v>
      </c>
      <c r="W10" s="7">
        <v>28904.483934960801</v>
      </c>
      <c r="X10" s="7">
        <v>29013.424686198399</v>
      </c>
      <c r="Y10" s="7">
        <v>29111.794648494</v>
      </c>
      <c r="Z10" s="7">
        <v>29199.380778375398</v>
      </c>
      <c r="AA10" s="7">
        <v>29275.9696452274</v>
      </c>
      <c r="AB10" s="7">
        <v>29341.347431292201</v>
      </c>
      <c r="AC10" s="7">
        <v>29395.299931669499</v>
      </c>
      <c r="AD10" s="7">
        <v>29437.612554315801</v>
      </c>
      <c r="AE10" s="7">
        <v>29468.070320045201</v>
      </c>
      <c r="AF10" s="7">
        <v>29486.457862529001</v>
      </c>
      <c r="AG10" s="7">
        <v>29492.559428295801</v>
      </c>
      <c r="AH10" s="7">
        <v>29486.158876731399</v>
      </c>
      <c r="AI10" s="7">
        <v>29467.039680078899</v>
      </c>
      <c r="AJ10" s="7">
        <v>29434.984923438598</v>
      </c>
      <c r="AK10" s="7">
        <v>29389.7773047683</v>
      </c>
    </row>
    <row r="11" spans="1:37" x14ac:dyDescent="0.35">
      <c r="A11" t="s">
        <v>98</v>
      </c>
      <c r="B11">
        <v>399.56527215196201</v>
      </c>
      <c r="C11">
        <v>393.98601977785802</v>
      </c>
      <c r="D11">
        <v>387.10496784868099</v>
      </c>
      <c r="E11">
        <v>378.27626667159802</v>
      </c>
      <c r="F11">
        <v>369.80963963234501</v>
      </c>
      <c r="G11">
        <v>360.31028217301798</v>
      </c>
      <c r="H11">
        <v>349.79587767080699</v>
      </c>
      <c r="I11">
        <v>340.36920499856598</v>
      </c>
      <c r="J11">
        <v>331.15339551821103</v>
      </c>
      <c r="K11">
        <v>322.42447599733202</v>
      </c>
      <c r="L11">
        <v>316.07530681888198</v>
      </c>
      <c r="M11">
        <v>308.951376090829</v>
      </c>
      <c r="N11">
        <v>301.88803006423097</v>
      </c>
      <c r="O11">
        <v>294.88526873908899</v>
      </c>
      <c r="P11">
        <v>287.94309211540201</v>
      </c>
      <c r="Q11">
        <v>281.06150019317101</v>
      </c>
      <c r="R11">
        <v>275.84111841775899</v>
      </c>
      <c r="S11">
        <v>270.62073664234799</v>
      </c>
      <c r="T11">
        <v>265.40035486693603</v>
      </c>
      <c r="U11">
        <v>260.179973091524</v>
      </c>
      <c r="V11">
        <v>254.95959131611301</v>
      </c>
      <c r="W11">
        <v>249.73920954070101</v>
      </c>
      <c r="X11">
        <v>244.51882776528899</v>
      </c>
      <c r="Y11">
        <v>239.29844598987799</v>
      </c>
      <c r="Z11">
        <v>234.078064214466</v>
      </c>
      <c r="AA11">
        <v>228.857682439054</v>
      </c>
      <c r="AB11">
        <v>223.637300663643</v>
      </c>
      <c r="AC11">
        <v>218.41691888823101</v>
      </c>
      <c r="AD11">
        <v>213.19653711281899</v>
      </c>
      <c r="AE11">
        <v>207.97615533740799</v>
      </c>
      <c r="AF11">
        <v>202.75577356199599</v>
      </c>
      <c r="AG11">
        <v>197.535391786584</v>
      </c>
      <c r="AH11">
        <v>192.315010011173</v>
      </c>
      <c r="AI11">
        <v>187.09462823576101</v>
      </c>
      <c r="AJ11">
        <v>181.87424646034901</v>
      </c>
      <c r="AK11">
        <v>176.65386468493799</v>
      </c>
    </row>
    <row r="12" spans="1:37" x14ac:dyDescent="0.35">
      <c r="A12" t="s">
        <v>23</v>
      </c>
      <c r="B12">
        <v>1122.11309768976</v>
      </c>
      <c r="C12">
        <v>1131.64608939604</v>
      </c>
      <c r="D12">
        <v>1133.60618103452</v>
      </c>
      <c r="E12">
        <v>1127.3623347160201</v>
      </c>
      <c r="F12">
        <v>1120.3900560176201</v>
      </c>
      <c r="G12">
        <v>1112.4552660342899</v>
      </c>
      <c r="H12">
        <v>1100.9023709186199</v>
      </c>
      <c r="I12">
        <v>1092.9744266082901</v>
      </c>
      <c r="J12">
        <v>1084.3263078642699</v>
      </c>
      <c r="K12">
        <v>1074.2828936131</v>
      </c>
      <c r="L12">
        <v>1085.53191916435</v>
      </c>
      <c r="M12">
        <v>1084.9511490975799</v>
      </c>
      <c r="N12">
        <v>1084.30753611364</v>
      </c>
      <c r="O12">
        <v>1083.60108021254</v>
      </c>
      <c r="P12">
        <v>1082.8317813942699</v>
      </c>
      <c r="Q12">
        <v>1081.9996396588299</v>
      </c>
      <c r="R12">
        <v>1087.41460435452</v>
      </c>
      <c r="S12">
        <v>1092.82956905021</v>
      </c>
      <c r="T12">
        <v>1098.2445337459001</v>
      </c>
      <c r="U12">
        <v>1103.6594984415899</v>
      </c>
      <c r="V12">
        <v>1109.07446313727</v>
      </c>
      <c r="W12">
        <v>1114.48942783296</v>
      </c>
      <c r="X12">
        <v>1119.9043925286501</v>
      </c>
      <c r="Y12">
        <v>1125.3193572243399</v>
      </c>
      <c r="Z12">
        <v>1130.73432192003</v>
      </c>
      <c r="AA12">
        <v>1136.14928661571</v>
      </c>
      <c r="AB12">
        <v>1141.5642513114001</v>
      </c>
      <c r="AC12">
        <v>1146.9792160070899</v>
      </c>
      <c r="AD12">
        <v>1152.39418070278</v>
      </c>
      <c r="AE12">
        <v>1157.80914539847</v>
      </c>
      <c r="AF12">
        <v>1163.2241100941501</v>
      </c>
      <c r="AG12">
        <v>1168.6390747898399</v>
      </c>
      <c r="AH12">
        <v>1174.05403948553</v>
      </c>
      <c r="AI12">
        <v>1179.46900418122</v>
      </c>
      <c r="AJ12">
        <v>1184.8839688769001</v>
      </c>
      <c r="AK12">
        <v>1190.2989335725899</v>
      </c>
    </row>
    <row r="13" spans="1:37" x14ac:dyDescent="0.35">
      <c r="A13" t="s">
        <v>99</v>
      </c>
      <c r="B13">
        <v>4143.7533149999999</v>
      </c>
      <c r="C13">
        <v>4129.5170507713901</v>
      </c>
      <c r="D13">
        <v>4108.5307811427901</v>
      </c>
      <c r="E13">
        <v>4074.2492818056198</v>
      </c>
      <c r="F13">
        <v>4039.3694715657898</v>
      </c>
      <c r="G13">
        <v>3982.0632577297902</v>
      </c>
      <c r="H13">
        <v>3926.7326158138799</v>
      </c>
      <c r="I13">
        <v>3870.4824154819498</v>
      </c>
      <c r="J13">
        <v>3813.3563564799902</v>
      </c>
      <c r="K13">
        <v>3756.09398879436</v>
      </c>
      <c r="L13">
        <v>3752.0765039836601</v>
      </c>
      <c r="M13">
        <v>3724.38842409987</v>
      </c>
      <c r="N13">
        <v>3696.7744056950901</v>
      </c>
      <c r="O13">
        <v>3669.2344487693399</v>
      </c>
      <c r="P13">
        <v>3641.7685533226099</v>
      </c>
      <c r="Q13">
        <v>3614.3767193548902</v>
      </c>
      <c r="R13">
        <v>3607.9950885794201</v>
      </c>
      <c r="S13">
        <v>3601.61345780395</v>
      </c>
      <c r="T13">
        <v>3595.23182702848</v>
      </c>
      <c r="U13">
        <v>3588.8501962530099</v>
      </c>
      <c r="V13">
        <v>3582.4685654775399</v>
      </c>
      <c r="W13">
        <v>3576.0869347020698</v>
      </c>
      <c r="X13">
        <v>3569.7053039266002</v>
      </c>
      <c r="Y13">
        <v>3563.3236731511302</v>
      </c>
      <c r="Z13">
        <v>3556.9420423756601</v>
      </c>
      <c r="AA13">
        <v>3550.56041160019</v>
      </c>
      <c r="AB13">
        <v>3544.17878082472</v>
      </c>
      <c r="AC13">
        <v>3537.7971500492499</v>
      </c>
      <c r="AD13">
        <v>3531.4155192737799</v>
      </c>
      <c r="AE13">
        <v>3525.0338884983098</v>
      </c>
      <c r="AF13">
        <v>3518.6522577228402</v>
      </c>
      <c r="AG13">
        <v>3512.2706269473802</v>
      </c>
      <c r="AH13">
        <v>3505.8889961719101</v>
      </c>
      <c r="AI13">
        <v>3499.50736539644</v>
      </c>
      <c r="AJ13">
        <v>3493.12573462097</v>
      </c>
      <c r="AK13">
        <v>3486.7441038454999</v>
      </c>
    </row>
    <row r="14" spans="1:37" x14ac:dyDescent="0.35">
      <c r="A14" t="s">
        <v>100</v>
      </c>
      <c r="B14">
        <v>1085.2508682</v>
      </c>
      <c r="C14">
        <v>1084.98695190126</v>
      </c>
      <c r="D14">
        <v>1080.9578636327899</v>
      </c>
      <c r="E14">
        <v>1072.4818631584001</v>
      </c>
      <c r="F14">
        <v>1064.03620062348</v>
      </c>
      <c r="G14">
        <v>1049.86294397696</v>
      </c>
      <c r="H14">
        <v>1035.8114978516101</v>
      </c>
      <c r="I14">
        <v>1021.88136580843</v>
      </c>
      <c r="J14">
        <v>1007.3680904786499</v>
      </c>
      <c r="K14">
        <v>992.99036485368094</v>
      </c>
      <c r="L14">
        <v>997.24954353701003</v>
      </c>
      <c r="M14">
        <v>991.67513711291099</v>
      </c>
      <c r="N14">
        <v>986.10017286770699</v>
      </c>
      <c r="O14">
        <v>980.524650801397</v>
      </c>
      <c r="P14">
        <v>974.94857091398296</v>
      </c>
      <c r="Q14">
        <v>969.37193320546305</v>
      </c>
      <c r="R14">
        <v>969.41999879067805</v>
      </c>
      <c r="S14">
        <v>969.46806437589305</v>
      </c>
      <c r="T14">
        <v>969.51612996110805</v>
      </c>
      <c r="U14">
        <v>969.56419554632305</v>
      </c>
      <c r="V14">
        <v>969.61226113153805</v>
      </c>
      <c r="W14">
        <v>969.66032671675305</v>
      </c>
      <c r="X14">
        <v>969.70839230196805</v>
      </c>
      <c r="Y14">
        <v>969.75645788718305</v>
      </c>
      <c r="Z14">
        <v>969.80452347239805</v>
      </c>
      <c r="AA14">
        <v>969.85258905761305</v>
      </c>
      <c r="AB14">
        <v>969.90065464282804</v>
      </c>
      <c r="AC14">
        <v>969.94872022804304</v>
      </c>
      <c r="AD14">
        <v>969.99678581325804</v>
      </c>
      <c r="AE14">
        <v>970.04485139847304</v>
      </c>
      <c r="AF14">
        <v>970.09291698368804</v>
      </c>
      <c r="AG14">
        <v>970.14098256890304</v>
      </c>
      <c r="AH14">
        <v>970.18904815411804</v>
      </c>
      <c r="AI14">
        <v>970.23711373933304</v>
      </c>
      <c r="AJ14">
        <v>970.28517932454804</v>
      </c>
      <c r="AK14">
        <v>970.33324490976304</v>
      </c>
    </row>
    <row r="15" spans="1:37" x14ac:dyDescent="0.35">
      <c r="A15" t="s">
        <v>101</v>
      </c>
      <c r="B15">
        <v>121.1250969</v>
      </c>
      <c r="C15">
        <v>119.69690992911799</v>
      </c>
      <c r="D15">
        <v>118.425313050174</v>
      </c>
      <c r="E15">
        <v>117.01228301475101</v>
      </c>
      <c r="F15">
        <v>115.607160945654</v>
      </c>
      <c r="G15">
        <v>113.659935958573</v>
      </c>
      <c r="H15">
        <v>111.806549439931</v>
      </c>
      <c r="I15">
        <v>109.901707449535</v>
      </c>
      <c r="J15">
        <v>108.018243829992</v>
      </c>
      <c r="K15">
        <v>106.22610995518301</v>
      </c>
      <c r="L15">
        <v>104.566534149497</v>
      </c>
      <c r="M15">
        <v>103.16335536629499</v>
      </c>
      <c r="N15">
        <v>101.76940362894899</v>
      </c>
      <c r="O15">
        <v>100.38467893746</v>
      </c>
      <c r="P15">
        <v>99.009181291827105</v>
      </c>
      <c r="Q15">
        <v>97.642910692050705</v>
      </c>
      <c r="R15">
        <v>96.847846907419395</v>
      </c>
      <c r="S15">
        <v>96.052783122788099</v>
      </c>
      <c r="T15">
        <v>95.257719338156804</v>
      </c>
      <c r="U15">
        <v>94.462655553525494</v>
      </c>
      <c r="V15">
        <v>93.667591768894198</v>
      </c>
      <c r="W15">
        <v>92.872527984263002</v>
      </c>
      <c r="X15">
        <v>92.077464199631706</v>
      </c>
      <c r="Y15">
        <v>91.282400415000396</v>
      </c>
      <c r="Z15">
        <v>90.4873366303691</v>
      </c>
      <c r="AA15">
        <v>89.692272845737804</v>
      </c>
      <c r="AB15">
        <v>88.897209061106494</v>
      </c>
      <c r="AC15">
        <v>88.102145276475198</v>
      </c>
      <c r="AD15">
        <v>87.307081491843903</v>
      </c>
      <c r="AE15">
        <v>86.512017707212607</v>
      </c>
      <c r="AF15">
        <v>85.716953922581297</v>
      </c>
      <c r="AG15">
        <v>84.921890137950101</v>
      </c>
      <c r="AH15">
        <v>84.126826353318805</v>
      </c>
      <c r="AI15">
        <v>83.331762568687495</v>
      </c>
      <c r="AJ15">
        <v>82.536698784056199</v>
      </c>
      <c r="AK15">
        <v>81.741634999424903</v>
      </c>
    </row>
    <row r="16" spans="1:37" x14ac:dyDescent="0.35">
      <c r="A16" t="s">
        <v>102</v>
      </c>
      <c r="B16">
        <v>50.220040175999998</v>
      </c>
      <c r="C16">
        <v>49.267636413744199</v>
      </c>
      <c r="D16">
        <v>48.4109000993557</v>
      </c>
      <c r="E16">
        <v>47.256383747576699</v>
      </c>
      <c r="F16">
        <v>46.147077692965901</v>
      </c>
      <c r="G16">
        <v>44.902240425225699</v>
      </c>
      <c r="H16">
        <v>43.682558850950002</v>
      </c>
      <c r="I16">
        <v>42.480549379159797</v>
      </c>
      <c r="J16">
        <v>41.239468450428298</v>
      </c>
      <c r="K16">
        <v>40.009966216629202</v>
      </c>
      <c r="L16">
        <v>39.148601984061699</v>
      </c>
      <c r="M16">
        <v>38.182044679198398</v>
      </c>
      <c r="N16">
        <v>37.223946291292101</v>
      </c>
      <c r="O16">
        <v>36.274306820343099</v>
      </c>
      <c r="P16">
        <v>35.333126266351101</v>
      </c>
      <c r="Q16">
        <v>34.400404629316299</v>
      </c>
      <c r="R16">
        <v>33.671527951510399</v>
      </c>
      <c r="S16">
        <v>32.942651273704499</v>
      </c>
      <c r="T16">
        <v>32.213774595898698</v>
      </c>
      <c r="U16">
        <v>31.484897918092798</v>
      </c>
      <c r="V16">
        <v>30.756021240286898</v>
      </c>
      <c r="W16">
        <v>30.027144562480999</v>
      </c>
      <c r="X16">
        <v>29.298267884675099</v>
      </c>
      <c r="Y16">
        <v>28.569391206869302</v>
      </c>
      <c r="Z16">
        <v>27.840514529063402</v>
      </c>
      <c r="AA16">
        <v>27.111637851257498</v>
      </c>
      <c r="AB16">
        <v>26.382761173451598</v>
      </c>
      <c r="AC16">
        <v>25.653884495645801</v>
      </c>
      <c r="AD16">
        <v>24.925007817839901</v>
      </c>
      <c r="AE16">
        <v>24.196131140034002</v>
      </c>
      <c r="AF16">
        <v>23.467254462228102</v>
      </c>
      <c r="AG16">
        <v>22.738377784422301</v>
      </c>
      <c r="AH16">
        <v>22.009501106616401</v>
      </c>
      <c r="AI16">
        <v>21.280624428810501</v>
      </c>
      <c r="AJ16">
        <v>20.551747751004601</v>
      </c>
      <c r="AK16">
        <v>19.822871073198801</v>
      </c>
    </row>
    <row r="17" spans="1:37" x14ac:dyDescent="0.35">
      <c r="A17" t="s">
        <v>103</v>
      </c>
      <c r="B17">
        <v>188.043952935042</v>
      </c>
      <c r="C17">
        <v>186.46780549547</v>
      </c>
      <c r="D17">
        <v>184.452434305944</v>
      </c>
      <c r="E17">
        <v>182.004332332514</v>
      </c>
      <c r="F17">
        <v>179.64494529186101</v>
      </c>
      <c r="G17">
        <v>176.405700890124</v>
      </c>
      <c r="H17">
        <v>173.34889426899301</v>
      </c>
      <c r="I17">
        <v>170.18460249928299</v>
      </c>
      <c r="J17">
        <v>167.12875883737499</v>
      </c>
      <c r="K17">
        <v>164.039298245016</v>
      </c>
      <c r="L17">
        <v>162.70564622973299</v>
      </c>
      <c r="M17">
        <v>160.71603058281599</v>
      </c>
      <c r="N17">
        <v>158.73857488982199</v>
      </c>
      <c r="O17">
        <v>156.77327915075199</v>
      </c>
      <c r="P17">
        <v>154.82014336560599</v>
      </c>
      <c r="Q17">
        <v>152.87916753438401</v>
      </c>
      <c r="R17">
        <v>151.83138483796299</v>
      </c>
      <c r="S17">
        <v>150.78360214154199</v>
      </c>
      <c r="T17">
        <v>149.735819445121</v>
      </c>
      <c r="U17">
        <v>148.6880367487</v>
      </c>
      <c r="V17">
        <v>147.640254052279</v>
      </c>
      <c r="W17">
        <v>146.59247135585801</v>
      </c>
      <c r="X17">
        <v>145.54468865943701</v>
      </c>
      <c r="Y17">
        <v>144.49690596301599</v>
      </c>
      <c r="Z17">
        <v>143.449123266595</v>
      </c>
      <c r="AA17">
        <v>142.40134057017499</v>
      </c>
      <c r="AB17">
        <v>141.353557873754</v>
      </c>
      <c r="AC17">
        <v>140.305775177333</v>
      </c>
      <c r="AD17">
        <v>139.25799248091201</v>
      </c>
      <c r="AE17">
        <v>138.21020978449101</v>
      </c>
      <c r="AF17">
        <v>137.16242708806999</v>
      </c>
      <c r="AG17">
        <v>136.11464439164899</v>
      </c>
      <c r="AH17">
        <v>135.066861695228</v>
      </c>
      <c r="AI17">
        <v>134.019078998807</v>
      </c>
      <c r="AJ17">
        <v>132.97129630238601</v>
      </c>
      <c r="AK17">
        <v>131.92351360596501</v>
      </c>
    </row>
    <row r="18" spans="1:37" x14ac:dyDescent="0.35">
      <c r="A18" t="s">
        <v>104</v>
      </c>
      <c r="B18">
        <v>436.65034931999998</v>
      </c>
      <c r="C18">
        <v>435.77794424665899</v>
      </c>
      <c r="D18">
        <v>430.88222732717202</v>
      </c>
      <c r="E18">
        <v>422.09260800131602</v>
      </c>
      <c r="F18">
        <v>413.95500315373698</v>
      </c>
      <c r="G18">
        <v>404.60858552986298</v>
      </c>
      <c r="H18">
        <v>395.46013392116299</v>
      </c>
      <c r="I18">
        <v>386.36381651208598</v>
      </c>
      <c r="J18">
        <v>377.03829824908797</v>
      </c>
      <c r="K18">
        <v>367.70356580979899</v>
      </c>
      <c r="L18">
        <v>370.52471186747402</v>
      </c>
      <c r="M18">
        <v>365.63677084455998</v>
      </c>
      <c r="N18">
        <v>360.78057102341501</v>
      </c>
      <c r="O18">
        <v>355.956112404039</v>
      </c>
      <c r="P18">
        <v>351.16339498643299</v>
      </c>
      <c r="Q18">
        <v>346.40241877059498</v>
      </c>
      <c r="R18">
        <v>343.66738521814199</v>
      </c>
      <c r="S18">
        <v>340.93235166568797</v>
      </c>
      <c r="T18">
        <v>338.19731811323402</v>
      </c>
      <c r="U18">
        <v>335.46228456078001</v>
      </c>
      <c r="V18">
        <v>332.72725100832599</v>
      </c>
      <c r="W18">
        <v>329.992217455873</v>
      </c>
      <c r="X18">
        <v>327.25718390341899</v>
      </c>
      <c r="Y18">
        <v>324.52215035096498</v>
      </c>
      <c r="Z18">
        <v>321.78711679851102</v>
      </c>
      <c r="AA18">
        <v>319.05208324605701</v>
      </c>
      <c r="AB18">
        <v>316.31704969360402</v>
      </c>
      <c r="AC18">
        <v>313.58201614115001</v>
      </c>
      <c r="AD18">
        <v>310.84698258869599</v>
      </c>
      <c r="AE18">
        <v>308.11194903624198</v>
      </c>
      <c r="AF18">
        <v>305.37691548378803</v>
      </c>
      <c r="AG18">
        <v>302.64188193133498</v>
      </c>
      <c r="AH18">
        <v>299.90684837888102</v>
      </c>
      <c r="AI18">
        <v>297.17181482642701</v>
      </c>
      <c r="AJ18">
        <v>294.436781273973</v>
      </c>
      <c r="AK18">
        <v>291.70174772151898</v>
      </c>
    </row>
    <row r="19" spans="1:37" x14ac:dyDescent="0.35">
      <c r="A19" t="s">
        <v>31</v>
      </c>
      <c r="B19">
        <v>532.72542618</v>
      </c>
      <c r="C19">
        <v>523.611633348346</v>
      </c>
      <c r="D19">
        <v>516.64348584987397</v>
      </c>
      <c r="E19">
        <v>509.06138619753301</v>
      </c>
      <c r="F19">
        <v>501.535200020339</v>
      </c>
      <c r="G19">
        <v>491.65704291784198</v>
      </c>
      <c r="H19">
        <v>481.83722444154398</v>
      </c>
      <c r="I19">
        <v>471.93807057806998</v>
      </c>
      <c r="J19">
        <v>461.829433202529</v>
      </c>
      <c r="K19">
        <v>451.66040453927297</v>
      </c>
      <c r="L19">
        <v>445.392709193131</v>
      </c>
      <c r="M19">
        <v>439.370946151064</v>
      </c>
      <c r="N19">
        <v>433.388995774634</v>
      </c>
      <c r="O19">
        <v>427.44685806384098</v>
      </c>
      <c r="P19">
        <v>421.54453301868398</v>
      </c>
      <c r="Q19">
        <v>415.68202063916499</v>
      </c>
      <c r="R19">
        <v>412.25149595013698</v>
      </c>
      <c r="S19">
        <v>408.82097126111</v>
      </c>
      <c r="T19">
        <v>405.390446572082</v>
      </c>
      <c r="U19">
        <v>401.95992188305502</v>
      </c>
      <c r="V19">
        <v>398.52939719402701</v>
      </c>
      <c r="W19">
        <v>395.09887250499901</v>
      </c>
      <c r="X19">
        <v>391.66834781597203</v>
      </c>
      <c r="Y19">
        <v>388.23782312694402</v>
      </c>
      <c r="Z19">
        <v>384.80729843791698</v>
      </c>
      <c r="AA19">
        <v>381.37677374888898</v>
      </c>
      <c r="AB19">
        <v>377.946249059862</v>
      </c>
      <c r="AC19">
        <v>374.51572437083399</v>
      </c>
      <c r="AD19">
        <v>371.08519968180701</v>
      </c>
      <c r="AE19">
        <v>367.65467499277901</v>
      </c>
      <c r="AF19">
        <v>364.22415030375203</v>
      </c>
      <c r="AG19">
        <v>360.79362561472402</v>
      </c>
      <c r="AH19">
        <v>357.36310092569698</v>
      </c>
      <c r="AI19">
        <v>353.93257623666898</v>
      </c>
      <c r="AJ19">
        <v>350.502051547642</v>
      </c>
      <c r="AK19">
        <v>347.07152685861399</v>
      </c>
    </row>
    <row r="20" spans="1:37" x14ac:dyDescent="0.35">
      <c r="A20" t="s">
        <v>105</v>
      </c>
      <c r="B20">
        <v>474.0003792</v>
      </c>
      <c r="C20">
        <v>467.04520245357099</v>
      </c>
      <c r="D20">
        <v>460.73224656633499</v>
      </c>
      <c r="E20">
        <v>454.16835736627002</v>
      </c>
      <c r="F20">
        <v>447.79668866539703</v>
      </c>
      <c r="G20">
        <v>438.98975314818398</v>
      </c>
      <c r="H20">
        <v>430.43936594248999</v>
      </c>
      <c r="I20">
        <v>422.06922606234599</v>
      </c>
      <c r="J20">
        <v>413.806888828046</v>
      </c>
      <c r="K20">
        <v>405.71962309651798</v>
      </c>
      <c r="L20">
        <v>399.907077210686</v>
      </c>
      <c r="M20">
        <v>394.90313841518599</v>
      </c>
      <c r="N20">
        <v>389.93037720416697</v>
      </c>
      <c r="O20">
        <v>384.98879357763002</v>
      </c>
      <c r="P20">
        <v>380.078387535574</v>
      </c>
      <c r="Q20">
        <v>375.19915907799901</v>
      </c>
      <c r="R20">
        <v>372.51269054851502</v>
      </c>
      <c r="S20">
        <v>369.82622201903001</v>
      </c>
      <c r="T20">
        <v>367.139753489545</v>
      </c>
      <c r="U20">
        <v>364.45328496006101</v>
      </c>
      <c r="V20">
        <v>361.766816430576</v>
      </c>
      <c r="W20">
        <v>359.08034790109201</v>
      </c>
      <c r="X20">
        <v>356.393879371607</v>
      </c>
      <c r="Y20">
        <v>353.70741084212301</v>
      </c>
      <c r="Z20">
        <v>351.020942312638</v>
      </c>
      <c r="AA20">
        <v>348.33447378315299</v>
      </c>
      <c r="AB20">
        <v>345.648005253669</v>
      </c>
      <c r="AC20">
        <v>342.96153672418399</v>
      </c>
      <c r="AD20">
        <v>340.2750681947</v>
      </c>
      <c r="AE20">
        <v>337.58859966521499</v>
      </c>
      <c r="AF20">
        <v>334.90213113572997</v>
      </c>
      <c r="AG20">
        <v>332.21566260624598</v>
      </c>
      <c r="AH20">
        <v>329.52919407676097</v>
      </c>
      <c r="AI20">
        <v>326.84272554727698</v>
      </c>
      <c r="AJ20">
        <v>324.15625701779197</v>
      </c>
      <c r="AK20">
        <v>321.46978848830798</v>
      </c>
    </row>
    <row r="21" spans="1:37" x14ac:dyDescent="0.35">
      <c r="A21" t="s">
        <v>33</v>
      </c>
      <c r="B21">
        <v>460.1253681</v>
      </c>
      <c r="C21">
        <v>453.963747171899</v>
      </c>
      <c r="D21">
        <v>447.32433086991801</v>
      </c>
      <c r="E21">
        <v>439.18517418335301</v>
      </c>
      <c r="F21">
        <v>431.25836390411501</v>
      </c>
      <c r="G21">
        <v>421.37575609024702</v>
      </c>
      <c r="H21">
        <v>411.850268813784</v>
      </c>
      <c r="I21">
        <v>402.46129852251897</v>
      </c>
      <c r="J21">
        <v>393.06814031575999</v>
      </c>
      <c r="K21">
        <v>383.74383985367098</v>
      </c>
      <c r="L21">
        <v>378.52832446030101</v>
      </c>
      <c r="M21">
        <v>372.18957812330899</v>
      </c>
      <c r="N21">
        <v>365.89851633962201</v>
      </c>
      <c r="O21">
        <v>359.65513910923897</v>
      </c>
      <c r="P21">
        <v>353.45944643216097</v>
      </c>
      <c r="Q21">
        <v>347.31143830838698</v>
      </c>
      <c r="R21">
        <v>343.202619298645</v>
      </c>
      <c r="S21">
        <v>339.09380028890303</v>
      </c>
      <c r="T21">
        <v>334.98498127916099</v>
      </c>
      <c r="U21">
        <v>330.87616226941901</v>
      </c>
      <c r="V21">
        <v>326.76734325967698</v>
      </c>
      <c r="W21">
        <v>322.658524249935</v>
      </c>
      <c r="X21">
        <v>318.54970524019302</v>
      </c>
      <c r="Y21">
        <v>314.44088623045201</v>
      </c>
      <c r="Z21">
        <v>310.33206722070997</v>
      </c>
      <c r="AA21">
        <v>306.22324821096799</v>
      </c>
      <c r="AB21">
        <v>302.11442920122602</v>
      </c>
      <c r="AC21">
        <v>298.00561019148398</v>
      </c>
      <c r="AD21">
        <v>293.896791181742</v>
      </c>
      <c r="AE21">
        <v>289.78797217200002</v>
      </c>
      <c r="AF21">
        <v>285.67915316225799</v>
      </c>
      <c r="AG21">
        <v>281.57033415251601</v>
      </c>
      <c r="AH21">
        <v>277.46151514277398</v>
      </c>
      <c r="AI21">
        <v>273.352696133032</v>
      </c>
      <c r="AJ21">
        <v>269.24387712329002</v>
      </c>
      <c r="AK21">
        <v>265.13505811354798</v>
      </c>
    </row>
    <row r="22" spans="1:37" x14ac:dyDescent="0.35">
      <c r="A22" t="s">
        <v>106</v>
      </c>
      <c r="B22">
        <v>2893.0415894314201</v>
      </c>
      <c r="C22">
        <v>2891.2370737403498</v>
      </c>
      <c r="D22">
        <v>2871.4496208624901</v>
      </c>
      <c r="E22">
        <v>2847.2655390647501</v>
      </c>
      <c r="F22">
        <v>2831.2001483652398</v>
      </c>
      <c r="G22">
        <v>2801.9188652031198</v>
      </c>
      <c r="H22">
        <v>2775.5889043656198</v>
      </c>
      <c r="I22">
        <v>2748.5817097255299</v>
      </c>
      <c r="J22">
        <v>2720.22762856496</v>
      </c>
      <c r="K22">
        <v>2691.9555141035999</v>
      </c>
      <c r="L22">
        <v>2696.2354662641401</v>
      </c>
      <c r="M22">
        <v>2688.9438587642198</v>
      </c>
      <c r="N22">
        <v>2681.5625038786302</v>
      </c>
      <c r="O22">
        <v>2674.0914016073798</v>
      </c>
      <c r="P22">
        <v>2666.53055195047</v>
      </c>
      <c r="Q22">
        <v>2658.8799549078799</v>
      </c>
      <c r="R22">
        <v>2666.61318797271</v>
      </c>
      <c r="S22">
        <v>2674.34642103754</v>
      </c>
      <c r="T22">
        <v>2682.0796541023601</v>
      </c>
      <c r="U22">
        <v>2689.8128871671902</v>
      </c>
      <c r="V22">
        <v>2697.5461202320098</v>
      </c>
      <c r="W22">
        <v>2705.2793532968399</v>
      </c>
      <c r="X22">
        <v>2713.0125863616699</v>
      </c>
      <c r="Y22">
        <v>2720.74581942649</v>
      </c>
      <c r="Z22">
        <v>2728.4790524913201</v>
      </c>
      <c r="AA22">
        <v>2736.2122855561402</v>
      </c>
      <c r="AB22">
        <v>2743.9455186209698</v>
      </c>
      <c r="AC22">
        <v>2751.6787516857999</v>
      </c>
      <c r="AD22">
        <v>2759.4119847506199</v>
      </c>
      <c r="AE22">
        <v>2767.14521781545</v>
      </c>
      <c r="AF22">
        <v>2774.8784508802701</v>
      </c>
      <c r="AG22">
        <v>2782.6116839451001</v>
      </c>
      <c r="AH22">
        <v>2790.3449170099302</v>
      </c>
      <c r="AI22">
        <v>2798.0781500747498</v>
      </c>
      <c r="AJ22">
        <v>2805.8113831395799</v>
      </c>
      <c r="AK22">
        <v>2813.5446162044</v>
      </c>
    </row>
    <row r="23" spans="1:37" x14ac:dyDescent="0.35">
      <c r="A23" t="s">
        <v>35</v>
      </c>
      <c r="B23">
        <v>1861.5014891999999</v>
      </c>
      <c r="C23">
        <v>1922.47852373402</v>
      </c>
      <c r="D23">
        <v>1951.4937462212099</v>
      </c>
      <c r="E23">
        <v>1985.2073941746901</v>
      </c>
      <c r="F23">
        <v>2034.5231364593401</v>
      </c>
      <c r="G23">
        <v>2077.5637511577402</v>
      </c>
      <c r="H23">
        <v>2124.2559300511498</v>
      </c>
      <c r="I23">
        <v>2168.06653110964</v>
      </c>
      <c r="J23">
        <v>2206.2572216542399</v>
      </c>
      <c r="K23">
        <v>2243.13925879928</v>
      </c>
      <c r="L23">
        <v>2306.6899891871599</v>
      </c>
      <c r="M23">
        <v>2358.1918491390102</v>
      </c>
      <c r="N23">
        <v>2408.9620322258202</v>
      </c>
      <c r="O23">
        <v>2459.0005384475999</v>
      </c>
      <c r="P23">
        <v>2508.3073678043602</v>
      </c>
      <c r="Q23">
        <v>2556.8825202960802</v>
      </c>
      <c r="R23">
        <v>2619.9286768328302</v>
      </c>
      <c r="S23">
        <v>2682.9748333695802</v>
      </c>
      <c r="T23">
        <v>2746.0209899063202</v>
      </c>
      <c r="U23">
        <v>2809.0671464430702</v>
      </c>
      <c r="V23">
        <v>2872.1133029798202</v>
      </c>
      <c r="W23">
        <v>2935.1594595165702</v>
      </c>
      <c r="X23">
        <v>2998.2056160533202</v>
      </c>
      <c r="Y23">
        <v>3061.2517725900698</v>
      </c>
      <c r="Z23">
        <v>3124.2979291268198</v>
      </c>
      <c r="AA23">
        <v>3187.3440856635598</v>
      </c>
      <c r="AB23">
        <v>3250.3902422003098</v>
      </c>
      <c r="AC23">
        <v>3313.4363987370598</v>
      </c>
      <c r="AD23">
        <v>3376.4825552738098</v>
      </c>
      <c r="AE23">
        <v>3439.5287118105598</v>
      </c>
      <c r="AF23">
        <v>3502.5748683473098</v>
      </c>
      <c r="AG23">
        <v>3565.6210248840598</v>
      </c>
      <c r="AH23">
        <v>3628.6671814207998</v>
      </c>
      <c r="AI23">
        <v>3691.7133379575498</v>
      </c>
      <c r="AJ23">
        <v>3754.7594944942998</v>
      </c>
      <c r="AK23">
        <v>3817.8056510310498</v>
      </c>
    </row>
    <row r="24" spans="1:37" x14ac:dyDescent="0.35">
      <c r="A24" t="s">
        <v>107</v>
      </c>
      <c r="B24">
        <v>437.74412019501602</v>
      </c>
      <c r="C24">
        <v>434.81784107730698</v>
      </c>
      <c r="D24">
        <v>432.49378676166202</v>
      </c>
      <c r="E24">
        <v>429.58049357605199</v>
      </c>
      <c r="F24">
        <v>426.748700916497</v>
      </c>
      <c r="G24">
        <v>421.53900460330902</v>
      </c>
      <c r="H24">
        <v>416.58491548766301</v>
      </c>
      <c r="I24">
        <v>411.59434865033899</v>
      </c>
      <c r="J24">
        <v>406.64000250680999</v>
      </c>
      <c r="K24">
        <v>401.65196685183997</v>
      </c>
      <c r="L24">
        <v>398.55341387641499</v>
      </c>
      <c r="M24">
        <v>395.618375791365</v>
      </c>
      <c r="N24">
        <v>392.69113607789802</v>
      </c>
      <c r="O24">
        <v>389.77169473601202</v>
      </c>
      <c r="P24">
        <v>386.86005176571001</v>
      </c>
      <c r="Q24">
        <v>383.95620716698897</v>
      </c>
      <c r="R24">
        <v>383.28424748230202</v>
      </c>
      <c r="S24">
        <v>382.61228779761501</v>
      </c>
      <c r="T24">
        <v>381.94032811292698</v>
      </c>
      <c r="U24">
        <v>381.26836842824002</v>
      </c>
      <c r="V24">
        <v>380.59640874355301</v>
      </c>
      <c r="W24">
        <v>379.92444905886498</v>
      </c>
      <c r="X24">
        <v>379.25248937417803</v>
      </c>
      <c r="Y24">
        <v>378.58052968949102</v>
      </c>
      <c r="Z24">
        <v>377.90857000480298</v>
      </c>
      <c r="AA24">
        <v>377.23661032011597</v>
      </c>
      <c r="AB24">
        <v>376.56465063542902</v>
      </c>
      <c r="AC24">
        <v>375.89269095074098</v>
      </c>
      <c r="AD24">
        <v>375.22073126605397</v>
      </c>
      <c r="AE24">
        <v>374.548771581366</v>
      </c>
      <c r="AF24">
        <v>373.87681189667899</v>
      </c>
      <c r="AG24">
        <v>373.20485221199198</v>
      </c>
      <c r="AH24">
        <v>372.532892527304</v>
      </c>
      <c r="AI24">
        <v>371.86093284261699</v>
      </c>
      <c r="AJ24">
        <v>371.18897315792998</v>
      </c>
      <c r="AK24">
        <v>370.517013473242</v>
      </c>
    </row>
    <row r="25" spans="1:37" x14ac:dyDescent="0.35">
      <c r="A25" t="s">
        <v>37</v>
      </c>
      <c r="B25">
        <v>3587.2528698000001</v>
      </c>
      <c r="C25">
        <v>3655.5030673174901</v>
      </c>
      <c r="D25">
        <v>3732.2234629643799</v>
      </c>
      <c r="E25">
        <v>3796.6273415524402</v>
      </c>
      <c r="F25">
        <v>3848.92800469344</v>
      </c>
      <c r="G25">
        <v>3886.1826485337001</v>
      </c>
      <c r="H25">
        <v>3928.8569390185799</v>
      </c>
      <c r="I25">
        <v>3973.1853154451001</v>
      </c>
      <c r="J25">
        <v>4015.57625059982</v>
      </c>
      <c r="K25">
        <v>4056.0499111805798</v>
      </c>
      <c r="L25">
        <v>4102.2379452376799</v>
      </c>
      <c r="M25">
        <v>4160.7580365885397</v>
      </c>
      <c r="N25">
        <v>4218.3520068192302</v>
      </c>
      <c r="O25">
        <v>4275.0198559297496</v>
      </c>
      <c r="P25">
        <v>4330.7615839201098</v>
      </c>
      <c r="Q25">
        <v>4385.5771907902999</v>
      </c>
      <c r="R25">
        <v>4465.3779606446396</v>
      </c>
      <c r="S25">
        <v>4545.1787304989803</v>
      </c>
      <c r="T25">
        <v>4624.97950035333</v>
      </c>
      <c r="U25">
        <v>4704.7802702076697</v>
      </c>
      <c r="V25">
        <v>4784.5810400620203</v>
      </c>
      <c r="W25">
        <v>4864.38180991636</v>
      </c>
      <c r="X25">
        <v>4944.1825797706997</v>
      </c>
      <c r="Y25">
        <v>5023.9833496250503</v>
      </c>
      <c r="Z25">
        <v>5103.78411947939</v>
      </c>
      <c r="AA25">
        <v>5183.5848893337297</v>
      </c>
      <c r="AB25">
        <v>5263.3856591880804</v>
      </c>
      <c r="AC25">
        <v>5343.1864290424201</v>
      </c>
      <c r="AD25">
        <v>5422.9871988967698</v>
      </c>
      <c r="AE25">
        <v>5502.7879687511104</v>
      </c>
      <c r="AF25">
        <v>5582.5887386054501</v>
      </c>
      <c r="AG25">
        <v>5662.3895084597998</v>
      </c>
      <c r="AH25">
        <v>5742.1902783141404</v>
      </c>
      <c r="AI25">
        <v>5821.9910481684901</v>
      </c>
      <c r="AJ25">
        <v>5901.7918180228298</v>
      </c>
      <c r="AK25">
        <v>5981.5925878771704</v>
      </c>
    </row>
    <row r="26" spans="1:37" x14ac:dyDescent="0.35">
      <c r="A26" t="s">
        <v>38</v>
      </c>
      <c r="B26">
        <v>4384.1918823507003</v>
      </c>
      <c r="C26">
        <v>4366.8401206905501</v>
      </c>
      <c r="D26">
        <v>4353.1665929634801</v>
      </c>
      <c r="E26">
        <v>4335.7246512193196</v>
      </c>
      <c r="F26">
        <v>4318.2466374415399</v>
      </c>
      <c r="G26">
        <v>4273.6337772390798</v>
      </c>
      <c r="H26">
        <v>4236.4567676711504</v>
      </c>
      <c r="I26">
        <v>4195.7954994062802</v>
      </c>
      <c r="J26">
        <v>4158.81820745601</v>
      </c>
      <c r="K26">
        <v>4118.4334453004103</v>
      </c>
      <c r="L26">
        <v>4090.4004573120901</v>
      </c>
      <c r="M26">
        <v>4069.62867232497</v>
      </c>
      <c r="N26">
        <v>4048.83086409016</v>
      </c>
      <c r="O26">
        <v>4028.0070326076502</v>
      </c>
      <c r="P26">
        <v>4007.1571778774401</v>
      </c>
      <c r="Q26">
        <v>3986.28129989953</v>
      </c>
      <c r="R26">
        <v>3988.5236364093798</v>
      </c>
      <c r="S26">
        <v>3990.7659729192301</v>
      </c>
      <c r="T26">
        <v>3993.0083094290799</v>
      </c>
      <c r="U26">
        <v>3995.2506459389301</v>
      </c>
      <c r="V26">
        <v>3997.4929824487799</v>
      </c>
      <c r="W26">
        <v>3999.7353189586402</v>
      </c>
      <c r="X26">
        <v>4001.97765546849</v>
      </c>
      <c r="Y26">
        <v>4004.2199919783402</v>
      </c>
      <c r="Z26">
        <v>4006.46232848819</v>
      </c>
      <c r="AA26">
        <v>4008.7046649980398</v>
      </c>
      <c r="AB26">
        <v>4010.94700150789</v>
      </c>
      <c r="AC26">
        <v>4013.1893380177398</v>
      </c>
      <c r="AD26">
        <v>4015.4316745275901</v>
      </c>
      <c r="AE26">
        <v>4017.6740110374399</v>
      </c>
      <c r="AF26">
        <v>4019.9163475472901</v>
      </c>
      <c r="AG26">
        <v>4022.1586840571399</v>
      </c>
      <c r="AH26">
        <v>4024.4010205669902</v>
      </c>
      <c r="AI26">
        <v>4026.6433570768399</v>
      </c>
      <c r="AJ26">
        <v>4028.8856935866902</v>
      </c>
      <c r="AK26">
        <v>4031.12803009654</v>
      </c>
    </row>
    <row r="27" spans="1:37" x14ac:dyDescent="0.35">
      <c r="A27" t="s">
        <v>108</v>
      </c>
      <c r="B27">
        <v>710.24658569681401</v>
      </c>
      <c r="C27">
        <v>705.928067692122</v>
      </c>
      <c r="D27">
        <v>701.17553469345899</v>
      </c>
      <c r="E27">
        <v>695.54768517682305</v>
      </c>
      <c r="F27">
        <v>690.08976729561198</v>
      </c>
      <c r="G27">
        <v>681.28522114159398</v>
      </c>
      <c r="H27">
        <v>673.06345600934105</v>
      </c>
      <c r="I27">
        <v>664.905973322975</v>
      </c>
      <c r="J27">
        <v>656.66958596308598</v>
      </c>
      <c r="K27">
        <v>648.428691832445</v>
      </c>
      <c r="L27">
        <v>643.500370313095</v>
      </c>
      <c r="M27">
        <v>637.73150564610705</v>
      </c>
      <c r="N27">
        <v>631.98691436112597</v>
      </c>
      <c r="O27">
        <v>626.26659645815096</v>
      </c>
      <c r="P27">
        <v>620.57055193718304</v>
      </c>
      <c r="Q27">
        <v>614.89878079822199</v>
      </c>
      <c r="R27">
        <v>612.80722438197597</v>
      </c>
      <c r="S27">
        <v>610.71566796572904</v>
      </c>
      <c r="T27">
        <v>608.62411154948302</v>
      </c>
      <c r="U27">
        <v>606.53255513323597</v>
      </c>
      <c r="V27">
        <v>604.44099871698904</v>
      </c>
      <c r="W27">
        <v>602.34944230074302</v>
      </c>
      <c r="X27">
        <v>600.25788588449598</v>
      </c>
      <c r="Y27">
        <v>598.16632946824996</v>
      </c>
      <c r="Z27">
        <v>596.07477305200302</v>
      </c>
      <c r="AA27">
        <v>593.98321663575598</v>
      </c>
      <c r="AB27">
        <v>591.89166021950996</v>
      </c>
      <c r="AC27">
        <v>589.80010380326303</v>
      </c>
      <c r="AD27">
        <v>587.70854738701598</v>
      </c>
      <c r="AE27">
        <v>585.61699097076996</v>
      </c>
      <c r="AF27">
        <v>583.52543455452303</v>
      </c>
      <c r="AG27">
        <v>581.43387813827701</v>
      </c>
      <c r="AH27">
        <v>579.34232172202996</v>
      </c>
      <c r="AI27">
        <v>577.25076530578303</v>
      </c>
      <c r="AJ27">
        <v>575.15920888953701</v>
      </c>
      <c r="AK27">
        <v>573.06765247328997</v>
      </c>
    </row>
    <row r="28" spans="1:37" x14ac:dyDescent="0.35">
      <c r="A28" t="s">
        <v>109</v>
      </c>
      <c r="B28">
        <v>1709.59321767348</v>
      </c>
      <c r="C28">
        <v>1725.8713373292401</v>
      </c>
      <c r="D28">
        <v>1737.4251586406899</v>
      </c>
      <c r="E28">
        <v>1740.63557193829</v>
      </c>
      <c r="F28">
        <v>1744.44454654572</v>
      </c>
      <c r="G28">
        <v>1739.30098698804</v>
      </c>
      <c r="H28">
        <v>1736.1144194828</v>
      </c>
      <c r="I28">
        <v>1733.39554275928</v>
      </c>
      <c r="J28">
        <v>1729.0160050076299</v>
      </c>
      <c r="K28">
        <v>1723.72036570195</v>
      </c>
      <c r="L28">
        <v>1739.16520178104</v>
      </c>
      <c r="M28">
        <v>1746.2341008547201</v>
      </c>
      <c r="N28">
        <v>1753.11158720658</v>
      </c>
      <c r="O28">
        <v>1759.79766083662</v>
      </c>
      <c r="P28">
        <v>1766.2923217448499</v>
      </c>
      <c r="Q28">
        <v>1772.5955699312699</v>
      </c>
      <c r="R28">
        <v>1789.0889661277499</v>
      </c>
      <c r="S28">
        <v>1805.58236232423</v>
      </c>
      <c r="T28">
        <v>1822.0757585207</v>
      </c>
      <c r="U28">
        <v>1838.56915471718</v>
      </c>
      <c r="V28">
        <v>1855.0625509136601</v>
      </c>
      <c r="W28">
        <v>1871.5559471101401</v>
      </c>
      <c r="X28">
        <v>1888.0493433066199</v>
      </c>
      <c r="Y28">
        <v>1904.5427395030999</v>
      </c>
      <c r="Z28">
        <v>1921.03613569958</v>
      </c>
      <c r="AA28">
        <v>1937.52953189606</v>
      </c>
      <c r="AB28">
        <v>1954.02292809254</v>
      </c>
      <c r="AC28">
        <v>1970.5163242890201</v>
      </c>
      <c r="AD28">
        <v>1987.0097204855001</v>
      </c>
      <c r="AE28">
        <v>2003.5031166819799</v>
      </c>
      <c r="AF28">
        <v>2019.99651287846</v>
      </c>
      <c r="AG28">
        <v>2036.48990907494</v>
      </c>
      <c r="AH28">
        <v>2052.9833052714198</v>
      </c>
      <c r="AI28">
        <v>2069.4767014679001</v>
      </c>
      <c r="AJ28">
        <v>2085.9700976643799</v>
      </c>
      <c r="AK28">
        <v>2102.4634938608501</v>
      </c>
    </row>
    <row r="29" spans="1:37" x14ac:dyDescent="0.35">
      <c r="A29" t="s">
        <v>41</v>
      </c>
      <c r="B29">
        <v>872.33792286977996</v>
      </c>
      <c r="C29">
        <v>863.72082199757904</v>
      </c>
      <c r="D29">
        <v>855.14641755343598</v>
      </c>
      <c r="E29">
        <v>845.87530804430503</v>
      </c>
      <c r="F29">
        <v>836.65401103457305</v>
      </c>
      <c r="G29">
        <v>822.96898547047294</v>
      </c>
      <c r="H29">
        <v>810.15405918771205</v>
      </c>
      <c r="I29">
        <v>797.47269006009299</v>
      </c>
      <c r="J29">
        <v>784.21831235097204</v>
      </c>
      <c r="K29">
        <v>771.80935858722103</v>
      </c>
      <c r="L29">
        <v>762.86000448189895</v>
      </c>
      <c r="M29">
        <v>754.09938146319905</v>
      </c>
      <c r="N29">
        <v>745.38933062848605</v>
      </c>
      <c r="O29">
        <v>736.72985197775904</v>
      </c>
      <c r="P29">
        <v>728.12094551101995</v>
      </c>
      <c r="Q29">
        <v>719.56261122826697</v>
      </c>
      <c r="R29">
        <v>715.20497470807697</v>
      </c>
      <c r="S29">
        <v>710.847338187888</v>
      </c>
      <c r="T29">
        <v>706.48970166769902</v>
      </c>
      <c r="U29">
        <v>702.13206514750902</v>
      </c>
      <c r="V29">
        <v>697.77442862732005</v>
      </c>
      <c r="W29">
        <v>693.41679210713096</v>
      </c>
      <c r="X29">
        <v>689.05915558694096</v>
      </c>
      <c r="Y29">
        <v>684.70151906675198</v>
      </c>
      <c r="Z29">
        <v>680.34388254656301</v>
      </c>
      <c r="AA29">
        <v>675.98624602637301</v>
      </c>
      <c r="AB29">
        <v>671.62860950618403</v>
      </c>
      <c r="AC29">
        <v>667.27097298599404</v>
      </c>
      <c r="AD29">
        <v>662.91333646580495</v>
      </c>
      <c r="AE29">
        <v>658.55569994561597</v>
      </c>
      <c r="AF29">
        <v>654.19806342542699</v>
      </c>
      <c r="AG29">
        <v>649.840426905237</v>
      </c>
      <c r="AH29">
        <v>645.48279038504802</v>
      </c>
      <c r="AI29">
        <v>641.12515386485802</v>
      </c>
      <c r="AJ29">
        <v>636.76751734466905</v>
      </c>
      <c r="AK29">
        <v>632.40988082447996</v>
      </c>
    </row>
    <row r="30" spans="1:37" x14ac:dyDescent="0.35">
      <c r="A30" t="s">
        <v>110</v>
      </c>
      <c r="B30">
        <v>2352.0018816000002</v>
      </c>
      <c r="C30">
        <v>2330.1145690180301</v>
      </c>
      <c r="D30">
        <v>2310.5579570986201</v>
      </c>
      <c r="E30">
        <v>2289.5981826142802</v>
      </c>
      <c r="F30">
        <v>2269.4691075925002</v>
      </c>
      <c r="G30">
        <v>2236.42398114659</v>
      </c>
      <c r="H30">
        <v>2204.4218567207499</v>
      </c>
      <c r="I30">
        <v>2172.72208500133</v>
      </c>
      <c r="J30">
        <v>2141.3232574263802</v>
      </c>
      <c r="K30">
        <v>2110.2239654339401</v>
      </c>
      <c r="L30">
        <v>2084.8362043465299</v>
      </c>
      <c r="M30">
        <v>2061.3196642675998</v>
      </c>
      <c r="N30">
        <v>2037.9365073071001</v>
      </c>
      <c r="O30">
        <v>2014.6867334650301</v>
      </c>
      <c r="P30">
        <v>1991.5703427414001</v>
      </c>
      <c r="Q30">
        <v>1968.5873351361899</v>
      </c>
      <c r="R30">
        <v>1957.0941564314101</v>
      </c>
      <c r="S30">
        <v>1945.6009777266399</v>
      </c>
      <c r="T30">
        <v>1934.10779902186</v>
      </c>
      <c r="U30">
        <v>1922.6146203170899</v>
      </c>
      <c r="V30">
        <v>1911.12144161231</v>
      </c>
      <c r="W30">
        <v>1899.6282629075399</v>
      </c>
      <c r="X30">
        <v>1888.13508420276</v>
      </c>
      <c r="Y30">
        <v>1876.6419054979899</v>
      </c>
      <c r="Z30">
        <v>1865.14872679321</v>
      </c>
      <c r="AA30">
        <v>1853.6555480884399</v>
      </c>
      <c r="AB30">
        <v>1842.16236938366</v>
      </c>
      <c r="AC30">
        <v>1830.6691906788899</v>
      </c>
      <c r="AD30">
        <v>1819.17601197411</v>
      </c>
      <c r="AE30">
        <v>1807.6828332693301</v>
      </c>
      <c r="AF30">
        <v>1796.18965456456</v>
      </c>
      <c r="AG30">
        <v>1784.6964758597801</v>
      </c>
      <c r="AH30">
        <v>1773.20329715501</v>
      </c>
      <c r="AI30">
        <v>1761.7101184502301</v>
      </c>
      <c r="AJ30">
        <v>1750.21693974546</v>
      </c>
      <c r="AK30">
        <v>1738.7237610406801</v>
      </c>
    </row>
    <row r="31" spans="1:37" x14ac:dyDescent="0.35">
      <c r="A31" t="s">
        <v>43</v>
      </c>
      <c r="B31">
        <v>1662.0013296</v>
      </c>
      <c r="C31">
        <v>1644.83071405025</v>
      </c>
      <c r="D31">
        <v>1629.97465939055</v>
      </c>
      <c r="E31">
        <v>1613.6993023934001</v>
      </c>
      <c r="F31">
        <v>1597.49926433465</v>
      </c>
      <c r="G31">
        <v>1573.4813991165699</v>
      </c>
      <c r="H31">
        <v>1549.70058086888</v>
      </c>
      <c r="I31">
        <v>1526.1556651349999</v>
      </c>
      <c r="J31">
        <v>1502.8455074583201</v>
      </c>
      <c r="K31">
        <v>1479.7689633822499</v>
      </c>
      <c r="L31">
        <v>1460.02257733805</v>
      </c>
      <c r="M31">
        <v>1442.1313303412201</v>
      </c>
      <c r="N31">
        <v>1424.3496262968399</v>
      </c>
      <c r="O31">
        <v>1406.67746520491</v>
      </c>
      <c r="P31">
        <v>1389.11484706542</v>
      </c>
      <c r="Q31">
        <v>1371.66177187839</v>
      </c>
      <c r="R31">
        <v>1362.2228208090401</v>
      </c>
      <c r="S31">
        <v>1352.7838697396901</v>
      </c>
      <c r="T31">
        <v>1343.3449186703399</v>
      </c>
      <c r="U31">
        <v>1333.9059676009899</v>
      </c>
      <c r="V31">
        <v>1324.46701653164</v>
      </c>
      <c r="W31">
        <v>1315.02806546229</v>
      </c>
      <c r="X31">
        <v>1305.58911439294</v>
      </c>
      <c r="Y31">
        <v>1296.1501633236001</v>
      </c>
      <c r="Z31">
        <v>1286.7112122542501</v>
      </c>
      <c r="AA31">
        <v>1277.2722611848999</v>
      </c>
      <c r="AB31">
        <v>1267.8333101155499</v>
      </c>
      <c r="AC31">
        <v>1258.3943590462</v>
      </c>
      <c r="AD31">
        <v>1248.95540797685</v>
      </c>
      <c r="AE31">
        <v>1239.5164569075</v>
      </c>
      <c r="AF31">
        <v>1230.07750583815</v>
      </c>
      <c r="AG31">
        <v>1220.6385547688001</v>
      </c>
      <c r="AH31">
        <v>1211.1996036994501</v>
      </c>
      <c r="AI31">
        <v>1201.7606526300999</v>
      </c>
      <c r="AJ31">
        <v>1192.3217015607599</v>
      </c>
      <c r="AK31">
        <v>1182.88275049141</v>
      </c>
    </row>
    <row r="32" spans="1:37" x14ac:dyDescent="0.35">
      <c r="A32" t="s">
        <v>111</v>
      </c>
      <c r="B32">
        <v>302.25024180000003</v>
      </c>
      <c r="C32">
        <v>312.15165345696897</v>
      </c>
      <c r="D32">
        <v>320.55920094455502</v>
      </c>
      <c r="E32">
        <v>325.18823183403703</v>
      </c>
      <c r="F32">
        <v>330.29276784114899</v>
      </c>
      <c r="G32">
        <v>334.76769059416699</v>
      </c>
      <c r="H32">
        <v>339.772759674344</v>
      </c>
      <c r="I32">
        <v>344.499794344799</v>
      </c>
      <c r="J32">
        <v>348.95374348143099</v>
      </c>
      <c r="K32">
        <v>353.28072007465602</v>
      </c>
      <c r="L32">
        <v>359.60805384017402</v>
      </c>
      <c r="M32">
        <v>365.17582454611801</v>
      </c>
      <c r="N32">
        <v>370.65744437488303</v>
      </c>
      <c r="O32">
        <v>376.05291332646999</v>
      </c>
      <c r="P32">
        <v>381.36223140087998</v>
      </c>
      <c r="Q32">
        <v>386.58539859810998</v>
      </c>
      <c r="R32">
        <v>394.00873251496199</v>
      </c>
      <c r="S32">
        <v>401.43206643181298</v>
      </c>
      <c r="T32">
        <v>408.855400348665</v>
      </c>
      <c r="U32">
        <v>416.27873426551599</v>
      </c>
      <c r="V32">
        <v>423.70206818236801</v>
      </c>
      <c r="W32">
        <v>431.125402099219</v>
      </c>
      <c r="X32">
        <v>438.54873601607102</v>
      </c>
      <c r="Y32">
        <v>445.97206993292201</v>
      </c>
      <c r="Z32">
        <v>453.39540384977403</v>
      </c>
      <c r="AA32">
        <v>460.81873776662502</v>
      </c>
      <c r="AB32">
        <v>468.24207168347601</v>
      </c>
      <c r="AC32">
        <v>475.66540560032797</v>
      </c>
      <c r="AD32">
        <v>483.08873951717902</v>
      </c>
      <c r="AE32">
        <v>490.51207343403098</v>
      </c>
      <c r="AF32">
        <v>497.93540735088197</v>
      </c>
      <c r="AG32">
        <v>505.35874126773399</v>
      </c>
      <c r="AH32">
        <v>512.78207518458498</v>
      </c>
      <c r="AI32">
        <v>520.20540910143598</v>
      </c>
      <c r="AJ32">
        <v>527.62874301828799</v>
      </c>
      <c r="AK32">
        <v>535.05207693513898</v>
      </c>
    </row>
    <row r="33" spans="1:37" x14ac:dyDescent="0.35">
      <c r="A33" t="s">
        <v>112</v>
      </c>
      <c r="B33">
        <v>1274.12359429806</v>
      </c>
      <c r="C33">
        <v>1259.08498740251</v>
      </c>
      <c r="D33">
        <v>1245.6178321774601</v>
      </c>
      <c r="E33">
        <v>1231.48309189368</v>
      </c>
      <c r="F33">
        <v>1218.16271763339</v>
      </c>
      <c r="G33">
        <v>1197.6136533521801</v>
      </c>
      <c r="H33">
        <v>1178.01550697427</v>
      </c>
      <c r="I33">
        <v>1158.6315013497599</v>
      </c>
      <c r="J33">
        <v>1139.4604648346001</v>
      </c>
      <c r="K33">
        <v>1120.50122578471</v>
      </c>
      <c r="L33">
        <v>1104.4723048184301</v>
      </c>
      <c r="M33">
        <v>1090.6242044484</v>
      </c>
      <c r="N33">
        <v>1076.86252986008</v>
      </c>
      <c r="O33">
        <v>1063.1872810534701</v>
      </c>
      <c r="P33">
        <v>1049.5984580285599</v>
      </c>
      <c r="Q33">
        <v>1036.0960607853699</v>
      </c>
      <c r="R33">
        <v>1028.6490392615599</v>
      </c>
      <c r="S33">
        <v>1021.20201773776</v>
      </c>
      <c r="T33">
        <v>1013.75499621396</v>
      </c>
      <c r="U33">
        <v>1006.30797469016</v>
      </c>
      <c r="V33">
        <v>998.86095316636204</v>
      </c>
      <c r="W33">
        <v>991.41393164256101</v>
      </c>
      <c r="X33">
        <v>983.96691011875896</v>
      </c>
      <c r="Y33">
        <v>976.51988859495702</v>
      </c>
      <c r="Z33">
        <v>969.072867071156</v>
      </c>
      <c r="AA33">
        <v>961.62584554735395</v>
      </c>
      <c r="AB33">
        <v>954.17882402355201</v>
      </c>
      <c r="AC33">
        <v>946.73180249974996</v>
      </c>
      <c r="AD33">
        <v>939.28478097594905</v>
      </c>
      <c r="AE33">
        <v>931.837759452147</v>
      </c>
      <c r="AF33">
        <v>924.39073792834495</v>
      </c>
      <c r="AG33">
        <v>916.94371640454403</v>
      </c>
      <c r="AH33">
        <v>909.49669488074198</v>
      </c>
      <c r="AI33">
        <v>902.04967335694005</v>
      </c>
      <c r="AJ33">
        <v>894.60265183313902</v>
      </c>
      <c r="AK33">
        <v>887.15563030933697</v>
      </c>
    </row>
    <row r="34" spans="1:37" x14ac:dyDescent="0.35">
      <c r="A34" t="s">
        <v>46</v>
      </c>
      <c r="B34">
        <v>186.82514946000001</v>
      </c>
      <c r="C34">
        <v>184.778210041199</v>
      </c>
      <c r="D34">
        <v>181.85043295439601</v>
      </c>
      <c r="E34">
        <v>176.944535285515</v>
      </c>
      <c r="F34">
        <v>172.44443567877099</v>
      </c>
      <c r="G34">
        <v>167.71831297139499</v>
      </c>
      <c r="H34">
        <v>163.277920646523</v>
      </c>
      <c r="I34">
        <v>158.68768951753299</v>
      </c>
      <c r="J34">
        <v>153.67102744535299</v>
      </c>
      <c r="K34">
        <v>148.522578046842</v>
      </c>
      <c r="L34">
        <v>148.07770834180499</v>
      </c>
      <c r="M34">
        <v>144.93370846594399</v>
      </c>
      <c r="N34">
        <v>141.81589734476799</v>
      </c>
      <c r="O34">
        <v>138.724274978278</v>
      </c>
      <c r="P34">
        <v>135.65884136647301</v>
      </c>
      <c r="Q34">
        <v>132.61959650935299</v>
      </c>
      <c r="R34">
        <v>130.362998813963</v>
      </c>
      <c r="S34">
        <v>128.10640111857299</v>
      </c>
      <c r="T34">
        <v>125.849803423183</v>
      </c>
      <c r="U34">
        <v>123.59320572779301</v>
      </c>
      <c r="V34">
        <v>121.33660803240301</v>
      </c>
      <c r="W34">
        <v>119.08001033701299</v>
      </c>
      <c r="X34">
        <v>116.82341264162299</v>
      </c>
      <c r="Y34">
        <v>114.56681494623299</v>
      </c>
      <c r="Z34">
        <v>112.310217250843</v>
      </c>
      <c r="AA34">
        <v>110.053619555453</v>
      </c>
      <c r="AB34">
        <v>107.797021860063</v>
      </c>
      <c r="AC34">
        <v>105.540424164673</v>
      </c>
      <c r="AD34">
        <v>103.283826469283</v>
      </c>
      <c r="AE34">
        <v>101.027228773893</v>
      </c>
      <c r="AF34">
        <v>98.770631078503101</v>
      </c>
      <c r="AG34">
        <v>96.514033383113002</v>
      </c>
      <c r="AH34">
        <v>94.257435687723003</v>
      </c>
      <c r="AI34">
        <v>92.000837992332904</v>
      </c>
      <c r="AJ34">
        <v>89.744240296942905</v>
      </c>
      <c r="AK34">
        <v>87.487642601552906</v>
      </c>
    </row>
    <row r="35" spans="1:37" x14ac:dyDescent="0.35">
      <c r="A35" t="s">
        <v>47</v>
      </c>
      <c r="B35">
        <v>3631.86605549052</v>
      </c>
      <c r="C35">
        <v>3608.4282296441202</v>
      </c>
      <c r="D35">
        <v>3589.1338556148598</v>
      </c>
      <c r="E35">
        <v>3568.0093826274601</v>
      </c>
      <c r="F35">
        <v>3546.9209816736602</v>
      </c>
      <c r="G35">
        <v>3504.0884786800102</v>
      </c>
      <c r="H35">
        <v>3460.1332698538599</v>
      </c>
      <c r="I35">
        <v>3413.6735515985201</v>
      </c>
      <c r="J35">
        <v>3366.20883407572</v>
      </c>
      <c r="K35">
        <v>3318.1310817348299</v>
      </c>
      <c r="L35">
        <v>3329.79928230428</v>
      </c>
      <c r="M35">
        <v>3310.8894857811301</v>
      </c>
      <c r="N35">
        <v>3291.98119473513</v>
      </c>
      <c r="O35">
        <v>3273.07440916626</v>
      </c>
      <c r="P35">
        <v>3254.1691290745298</v>
      </c>
      <c r="Q35">
        <v>3235.2653544599402</v>
      </c>
      <c r="R35">
        <v>3235.1356325130901</v>
      </c>
      <c r="S35">
        <v>3235.0059105662399</v>
      </c>
      <c r="T35">
        <v>3234.8761886193902</v>
      </c>
      <c r="U35">
        <v>3234.74646667254</v>
      </c>
      <c r="V35">
        <v>3234.6167447256898</v>
      </c>
      <c r="W35">
        <v>3234.4870227788401</v>
      </c>
      <c r="X35">
        <v>3234.35730083199</v>
      </c>
      <c r="Y35">
        <v>3234.2275788851298</v>
      </c>
      <c r="Z35">
        <v>3234.0978569382801</v>
      </c>
      <c r="AA35">
        <v>3233.9681349914299</v>
      </c>
      <c r="AB35">
        <v>3233.8384130445802</v>
      </c>
      <c r="AC35">
        <v>3233.70869109773</v>
      </c>
      <c r="AD35">
        <v>3233.5789691508799</v>
      </c>
      <c r="AE35">
        <v>3233.4492472040301</v>
      </c>
      <c r="AF35">
        <v>3233.31952525718</v>
      </c>
      <c r="AG35">
        <v>3233.1898033103298</v>
      </c>
      <c r="AH35">
        <v>3233.0600813634801</v>
      </c>
      <c r="AI35">
        <v>3232.9303594166299</v>
      </c>
      <c r="AJ35">
        <v>3232.8006374697702</v>
      </c>
      <c r="AK35">
        <v>3232.67091552292</v>
      </c>
    </row>
    <row r="36" spans="1:37" x14ac:dyDescent="0.35">
      <c r="A36" t="s">
        <v>48</v>
      </c>
      <c r="B36">
        <v>498.37539870000001</v>
      </c>
      <c r="C36">
        <v>501.75332870206603</v>
      </c>
      <c r="D36">
        <v>504.46267730807398</v>
      </c>
      <c r="E36">
        <v>505.77749177170398</v>
      </c>
      <c r="F36">
        <v>506.60044479670103</v>
      </c>
      <c r="G36">
        <v>504.02967458132701</v>
      </c>
      <c r="H36">
        <v>501.34561122928602</v>
      </c>
      <c r="I36">
        <v>498.268582341566</v>
      </c>
      <c r="J36">
        <v>494.95140228560501</v>
      </c>
      <c r="K36">
        <v>491.47110099668402</v>
      </c>
      <c r="L36">
        <v>498.63253424548498</v>
      </c>
      <c r="M36">
        <v>500.290882386703</v>
      </c>
      <c r="N36">
        <v>501.89852898833198</v>
      </c>
      <c r="O36">
        <v>503.45547405037399</v>
      </c>
      <c r="P36">
        <v>504.96171757282798</v>
      </c>
      <c r="Q36">
        <v>506.41725955569302</v>
      </c>
      <c r="R36">
        <v>510.78604221686402</v>
      </c>
      <c r="S36">
        <v>515.15482487803399</v>
      </c>
      <c r="T36">
        <v>519.52360753920402</v>
      </c>
      <c r="U36">
        <v>523.89239020037496</v>
      </c>
      <c r="V36">
        <v>528.26117286154499</v>
      </c>
      <c r="W36">
        <v>532.62995552271605</v>
      </c>
      <c r="X36">
        <v>536.99873818388596</v>
      </c>
      <c r="Y36">
        <v>541.36752084505599</v>
      </c>
      <c r="Z36">
        <v>545.73630350622705</v>
      </c>
      <c r="AA36">
        <v>550.10508616739696</v>
      </c>
      <c r="AB36">
        <v>554.47386882856699</v>
      </c>
      <c r="AC36">
        <v>558.84265148973805</v>
      </c>
      <c r="AD36">
        <v>563.21143415090796</v>
      </c>
      <c r="AE36">
        <v>567.58021681207799</v>
      </c>
      <c r="AF36">
        <v>571.94899947324905</v>
      </c>
      <c r="AG36">
        <v>576.31778213441896</v>
      </c>
      <c r="AH36">
        <v>580.68656479558899</v>
      </c>
      <c r="AI36">
        <v>585.05534745676005</v>
      </c>
      <c r="AJ36">
        <v>589.42413011792996</v>
      </c>
      <c r="AK36">
        <v>593.79291277909999</v>
      </c>
    </row>
    <row r="37" spans="1:37" x14ac:dyDescent="0.35">
      <c r="A37" t="s">
        <v>113</v>
      </c>
      <c r="B37">
        <v>5832.5244595287704</v>
      </c>
      <c r="C37">
        <v>5824.8548104143401</v>
      </c>
      <c r="D37">
        <v>5816.6850992129903</v>
      </c>
      <c r="E37">
        <v>5809.1798284755196</v>
      </c>
      <c r="F37">
        <v>5801.6730702513196</v>
      </c>
      <c r="G37">
        <v>5794.1648377151196</v>
      </c>
      <c r="H37">
        <v>5785.72149952988</v>
      </c>
      <c r="I37">
        <v>5777.3819996660604</v>
      </c>
      <c r="J37">
        <v>5769.0468825996604</v>
      </c>
      <c r="K37">
        <v>5760.9353495955502</v>
      </c>
      <c r="L37">
        <v>5811.2433193644802</v>
      </c>
      <c r="M37">
        <v>5861.5512891334101</v>
      </c>
      <c r="N37">
        <v>5911.8592589023501</v>
      </c>
      <c r="O37">
        <v>5962.1672286712801</v>
      </c>
      <c r="P37">
        <v>6012.4751984402101</v>
      </c>
      <c r="Q37">
        <v>6062.7831682091501</v>
      </c>
      <c r="R37">
        <v>6113.09113797808</v>
      </c>
      <c r="S37">
        <v>6163.39910774701</v>
      </c>
      <c r="T37">
        <v>6213.70707751595</v>
      </c>
      <c r="U37">
        <v>6264.01504728488</v>
      </c>
      <c r="V37">
        <v>6314.32301705381</v>
      </c>
      <c r="W37">
        <v>6364.6309868227499</v>
      </c>
      <c r="X37">
        <v>6414.9389565916799</v>
      </c>
      <c r="Y37">
        <v>6465.2469263606099</v>
      </c>
      <c r="Z37">
        <v>6515.5548961295499</v>
      </c>
      <c r="AA37">
        <v>6565.8628658984799</v>
      </c>
      <c r="AB37">
        <v>6616.1708356674098</v>
      </c>
      <c r="AC37">
        <v>6666.4788054363498</v>
      </c>
      <c r="AD37">
        <v>6716.7867752052798</v>
      </c>
      <c r="AE37">
        <v>6767.0947449742098</v>
      </c>
      <c r="AF37">
        <v>6817.4027147431398</v>
      </c>
      <c r="AG37">
        <v>6867.7106845120798</v>
      </c>
      <c r="AH37">
        <v>6918.0186542810097</v>
      </c>
      <c r="AI37">
        <v>6968.3266240499397</v>
      </c>
      <c r="AJ37">
        <v>7018.6345938188797</v>
      </c>
      <c r="AK37">
        <v>7068.9425635878097</v>
      </c>
    </row>
    <row r="38" spans="1:37" x14ac:dyDescent="0.35">
      <c r="A38" t="s">
        <v>114</v>
      </c>
      <c r="B38">
        <v>7488.4764208791603</v>
      </c>
      <c r="C38">
        <v>7491.4280361369601</v>
      </c>
      <c r="D38">
        <v>7489.3608301733902</v>
      </c>
      <c r="E38">
        <v>7485.7748057884401</v>
      </c>
      <c r="F38">
        <v>7481.6699637821202</v>
      </c>
      <c r="G38">
        <v>7478.0463049544396</v>
      </c>
      <c r="H38">
        <v>7480.63179088774</v>
      </c>
      <c r="I38">
        <v>7483.3140510920202</v>
      </c>
      <c r="J38">
        <v>7485.9963112962896</v>
      </c>
      <c r="K38">
        <v>7488.6785715005599</v>
      </c>
      <c r="L38">
        <v>7491.3608317048402</v>
      </c>
      <c r="M38">
        <v>7494.0430919091104</v>
      </c>
      <c r="N38">
        <v>7496.7253521133898</v>
      </c>
      <c r="O38">
        <v>7499.4076123176601</v>
      </c>
      <c r="P38">
        <v>7502.0898725219404</v>
      </c>
      <c r="Q38">
        <v>7504.7721327262097</v>
      </c>
      <c r="R38">
        <v>7507.45439293048</v>
      </c>
      <c r="S38">
        <v>7510.1366531347603</v>
      </c>
      <c r="T38">
        <v>7512.8189133390297</v>
      </c>
      <c r="U38">
        <v>7515.50117354331</v>
      </c>
      <c r="V38">
        <v>7518.1834337475802</v>
      </c>
      <c r="W38">
        <v>7520.8656939518496</v>
      </c>
      <c r="X38">
        <v>7523.5479541561299</v>
      </c>
      <c r="Y38">
        <v>7526.2302143604002</v>
      </c>
      <c r="Z38">
        <v>7528.9124745646805</v>
      </c>
      <c r="AA38">
        <v>7531.5947347689498</v>
      </c>
      <c r="AB38">
        <v>7534.2769949732301</v>
      </c>
      <c r="AC38">
        <v>7536.9592551775004</v>
      </c>
      <c r="AD38">
        <v>7539.6415153817698</v>
      </c>
      <c r="AE38">
        <v>7542.32377558605</v>
      </c>
      <c r="AF38">
        <v>7545.0060357903203</v>
      </c>
      <c r="AG38">
        <v>7547.6882959945997</v>
      </c>
      <c r="AH38">
        <v>7550.37055619887</v>
      </c>
      <c r="AI38">
        <v>7553.0528164031402</v>
      </c>
      <c r="AJ38">
        <v>7555.7350766074196</v>
      </c>
      <c r="AK38">
        <v>7558.4173368116899</v>
      </c>
    </row>
    <row r="39" spans="1:37" x14ac:dyDescent="0.35">
      <c r="A39" t="s">
        <v>115</v>
      </c>
      <c r="B39">
        <v>1949.34483330432</v>
      </c>
      <c r="C39">
        <v>1910.3407298919701</v>
      </c>
      <c r="D39">
        <v>1868.37095805136</v>
      </c>
      <c r="E39">
        <v>1820.4808664965699</v>
      </c>
      <c r="F39">
        <v>1774.2134686065599</v>
      </c>
      <c r="G39">
        <v>1725.20608754823</v>
      </c>
      <c r="H39">
        <v>1704.6861375125</v>
      </c>
      <c r="I39">
        <v>1681.4156445682199</v>
      </c>
      <c r="J39">
        <v>1658.37385478284</v>
      </c>
      <c r="K39">
        <v>1635.8286070596801</v>
      </c>
      <c r="L39">
        <v>1614.31991282175</v>
      </c>
      <c r="M39">
        <v>1594.1312514352401</v>
      </c>
      <c r="N39">
        <v>1575.60461094934</v>
      </c>
      <c r="O39">
        <v>1558.5713316425099</v>
      </c>
      <c r="P39">
        <v>1542.6746562543001</v>
      </c>
      <c r="Q39">
        <v>1528.3795606024401</v>
      </c>
      <c r="R39">
        <v>1515.5526046796299</v>
      </c>
      <c r="S39">
        <v>1505.10618794078</v>
      </c>
      <c r="T39">
        <v>1496.90469106928</v>
      </c>
      <c r="U39">
        <v>1489.9785543124001</v>
      </c>
      <c r="V39">
        <v>1484.79410305277</v>
      </c>
      <c r="W39">
        <v>1481.0278139753</v>
      </c>
      <c r="X39">
        <v>1479.0634534907099</v>
      </c>
      <c r="Y39">
        <v>1478.89491969184</v>
      </c>
      <c r="Z39">
        <v>1480.0459680906199</v>
      </c>
      <c r="AA39">
        <v>1482.2134606716099</v>
      </c>
      <c r="AB39">
        <v>1485.4367903872101</v>
      </c>
      <c r="AC39">
        <v>1489.4117144511199</v>
      </c>
      <c r="AD39">
        <v>1493.93347590144</v>
      </c>
      <c r="AE39">
        <v>1498.8221200855801</v>
      </c>
      <c r="AF39">
        <v>1503.8985156554199</v>
      </c>
      <c r="AG39">
        <v>1509.01237667383</v>
      </c>
      <c r="AH39">
        <v>1514.1228182089101</v>
      </c>
      <c r="AI39">
        <v>1519.20884346721</v>
      </c>
      <c r="AJ39">
        <v>1524.2198116787199</v>
      </c>
      <c r="AK39">
        <v>1529.00620123358</v>
      </c>
    </row>
    <row r="40" spans="1:37" x14ac:dyDescent="0.35">
      <c r="A40" t="s">
        <v>116</v>
      </c>
      <c r="B40">
        <v>3456.2218396307298</v>
      </c>
      <c r="C40">
        <v>3470.8380256238102</v>
      </c>
      <c r="D40">
        <v>3484.3748774678502</v>
      </c>
      <c r="E40">
        <v>3490.76738441406</v>
      </c>
      <c r="F40">
        <v>3503.44132041082</v>
      </c>
      <c r="G40">
        <v>3515.3044559663499</v>
      </c>
      <c r="H40">
        <v>3526.6127004439099</v>
      </c>
      <c r="I40">
        <v>3537.39783970607</v>
      </c>
      <c r="J40">
        <v>3551.2109653614998</v>
      </c>
      <c r="K40">
        <v>3565.5533532383702</v>
      </c>
      <c r="L40">
        <v>3591.9485930789101</v>
      </c>
      <c r="M40">
        <v>3618.5456729155499</v>
      </c>
      <c r="N40">
        <v>3645.9463800359599</v>
      </c>
      <c r="O40">
        <v>3673.13758069197</v>
      </c>
      <c r="P40">
        <v>3698.8329571450599</v>
      </c>
      <c r="Q40">
        <v>3724.5358835923798</v>
      </c>
      <c r="R40">
        <v>3749.5468573344201</v>
      </c>
      <c r="S40">
        <v>3776.9072056402201</v>
      </c>
      <c r="T40">
        <v>3805.2555884291701</v>
      </c>
      <c r="U40">
        <v>3831.4206791786501</v>
      </c>
      <c r="V40">
        <v>3857.06945859493</v>
      </c>
      <c r="W40">
        <v>3880.5911524411799</v>
      </c>
      <c r="X40">
        <v>3903.9649103248298</v>
      </c>
      <c r="Y40">
        <v>3927.0634085659599</v>
      </c>
      <c r="Z40">
        <v>3949.3561003115801</v>
      </c>
      <c r="AA40">
        <v>3970.7260446372602</v>
      </c>
      <c r="AB40">
        <v>3991.4199230489999</v>
      </c>
      <c r="AC40">
        <v>4011.3969693372401</v>
      </c>
      <c r="AD40">
        <v>4030.6373270173199</v>
      </c>
      <c r="AE40">
        <v>4049.0079873274099</v>
      </c>
      <c r="AF40">
        <v>4066.4984773470301</v>
      </c>
      <c r="AG40">
        <v>4083.02366680778</v>
      </c>
      <c r="AH40">
        <v>4098.6339676056496</v>
      </c>
      <c r="AI40">
        <v>4113.5313279243401</v>
      </c>
      <c r="AJ40">
        <v>4127.6392469601797</v>
      </c>
      <c r="AK40">
        <v>4140.5699075417597</v>
      </c>
    </row>
    <row r="41" spans="1:37" x14ac:dyDescent="0.35">
      <c r="A41" t="s">
        <v>117</v>
      </c>
      <c r="B41">
        <v>6417.4081280556202</v>
      </c>
      <c r="C41">
        <v>6389.50146865857</v>
      </c>
      <c r="D41">
        <v>6362.5434252991299</v>
      </c>
      <c r="E41">
        <v>6325.5586727084001</v>
      </c>
      <c r="F41">
        <v>6303.0752089920397</v>
      </c>
      <c r="G41">
        <v>6283.124048789</v>
      </c>
      <c r="H41">
        <v>6265.7794716103799</v>
      </c>
      <c r="I41">
        <v>6250.4388001080497</v>
      </c>
      <c r="J41">
        <v>6241.4946592807601</v>
      </c>
      <c r="K41">
        <v>6233.2302252780901</v>
      </c>
      <c r="L41">
        <v>6251.8865947062504</v>
      </c>
      <c r="M41">
        <v>6266.4176699371001</v>
      </c>
      <c r="N41">
        <v>6275.1739516459702</v>
      </c>
      <c r="O41">
        <v>6274.2951118586097</v>
      </c>
      <c r="P41">
        <v>6260.9944112936701</v>
      </c>
      <c r="Q41">
        <v>6234.6137140481096</v>
      </c>
      <c r="R41">
        <v>6193.6321191565303</v>
      </c>
      <c r="S41">
        <v>6139.8760588654604</v>
      </c>
      <c r="T41">
        <v>6072.4545861079796</v>
      </c>
      <c r="U41">
        <v>5991.0716985552299</v>
      </c>
      <c r="V41">
        <v>5899.0759433167796</v>
      </c>
      <c r="W41">
        <v>5798.3067560044001</v>
      </c>
      <c r="X41">
        <v>5692.3846005839996</v>
      </c>
      <c r="Y41">
        <v>5584.4191854481196</v>
      </c>
      <c r="Z41">
        <v>5476.6976575603603</v>
      </c>
      <c r="AA41">
        <v>5371.5165587754</v>
      </c>
      <c r="AB41">
        <v>5270.8053119902797</v>
      </c>
      <c r="AC41">
        <v>5176.1252961677101</v>
      </c>
      <c r="AD41">
        <v>5088.3545301522799</v>
      </c>
      <c r="AE41">
        <v>5008.1462154318797</v>
      </c>
      <c r="AF41">
        <v>4935.7920589743599</v>
      </c>
      <c r="AG41">
        <v>4871.5396210844701</v>
      </c>
      <c r="AH41">
        <v>4815.2907089472601</v>
      </c>
      <c r="AI41">
        <v>4766.85270751392</v>
      </c>
      <c r="AJ41">
        <v>4725.8005350365502</v>
      </c>
      <c r="AK41">
        <v>4691.4483696001698</v>
      </c>
    </row>
    <row r="42" spans="1:37" x14ac:dyDescent="0.35">
      <c r="A42" t="s">
        <v>118</v>
      </c>
      <c r="B42">
        <v>539.71191651835102</v>
      </c>
      <c r="C42">
        <v>541.369408396425</v>
      </c>
      <c r="D42">
        <v>542.94806926096999</v>
      </c>
      <c r="E42">
        <v>543.45155593983202</v>
      </c>
      <c r="F42">
        <v>544.97826561351906</v>
      </c>
      <c r="G42">
        <v>546.48314245346603</v>
      </c>
      <c r="H42">
        <v>548.03060160752796</v>
      </c>
      <c r="I42">
        <v>549.67405563511102</v>
      </c>
      <c r="J42">
        <v>551.96828504764301</v>
      </c>
      <c r="K42">
        <v>554.53755796097596</v>
      </c>
      <c r="L42">
        <v>557.30445903983104</v>
      </c>
      <c r="M42">
        <v>560.21649879866004</v>
      </c>
      <c r="N42">
        <v>563.28217725916795</v>
      </c>
      <c r="O42">
        <v>566.29640614351604</v>
      </c>
      <c r="P42">
        <v>569.10243929977605</v>
      </c>
      <c r="Q42">
        <v>571.732231677855</v>
      </c>
      <c r="R42">
        <v>574.05211560965199</v>
      </c>
      <c r="S42">
        <v>576.23974514012696</v>
      </c>
      <c r="T42">
        <v>578.10432272396395</v>
      </c>
      <c r="U42">
        <v>579.41323429228805</v>
      </c>
      <c r="V42">
        <v>580.29526518877299</v>
      </c>
      <c r="W42">
        <v>580.65923248431898</v>
      </c>
      <c r="X42">
        <v>580.64107864107496</v>
      </c>
      <c r="Y42">
        <v>580.34648576388702</v>
      </c>
      <c r="Z42">
        <v>579.77716702337705</v>
      </c>
      <c r="AA42">
        <v>579.00129818143296</v>
      </c>
      <c r="AB42">
        <v>578.11798796014295</v>
      </c>
      <c r="AC42">
        <v>577.18301290598697</v>
      </c>
      <c r="AD42">
        <v>576.24867316135999</v>
      </c>
      <c r="AE42">
        <v>575.38073494744299</v>
      </c>
      <c r="AF42">
        <v>574.594313069534</v>
      </c>
      <c r="AG42">
        <v>573.92957210946497</v>
      </c>
      <c r="AH42">
        <v>573.416499472743</v>
      </c>
      <c r="AI42">
        <v>573.06903994440199</v>
      </c>
      <c r="AJ42">
        <v>572.89018337298899</v>
      </c>
      <c r="AK42">
        <v>572.85800818609096</v>
      </c>
    </row>
    <row r="43" spans="1:37" x14ac:dyDescent="0.35">
      <c r="A43" t="s">
        <v>119</v>
      </c>
      <c r="B43" s="7">
        <v>13990.614681268</v>
      </c>
      <c r="C43" s="7">
        <v>13519.298231102999</v>
      </c>
      <c r="D43" s="7">
        <v>13097.5961789507</v>
      </c>
      <c r="E43" s="7">
        <v>12707.8326074292</v>
      </c>
      <c r="F43" s="7">
        <v>12382.967720685599</v>
      </c>
      <c r="G43" s="7">
        <v>12025.405073052299</v>
      </c>
      <c r="H43" s="7">
        <v>11582.8920375748</v>
      </c>
      <c r="I43" s="7">
        <v>11007.6198223805</v>
      </c>
      <c r="J43" s="7">
        <v>10316.4130559245</v>
      </c>
      <c r="K43">
        <v>9576.3795652657009</v>
      </c>
      <c r="L43">
        <v>8892.8311006233707</v>
      </c>
      <c r="M43">
        <v>8308.1515848195104</v>
      </c>
      <c r="N43">
        <v>7831.7773913299798</v>
      </c>
      <c r="O43">
        <v>7449.6765133204799</v>
      </c>
      <c r="P43">
        <v>7140.7184922828401</v>
      </c>
      <c r="Q43">
        <v>6888.6339704992897</v>
      </c>
      <c r="R43">
        <v>6684.0140648922097</v>
      </c>
      <c r="S43">
        <v>6519.2113989318595</v>
      </c>
      <c r="T43">
        <v>6384.5377415743196</v>
      </c>
      <c r="U43">
        <v>6268.6771415561097</v>
      </c>
      <c r="V43">
        <v>6168.9244260535597</v>
      </c>
      <c r="W43">
        <v>6080.38912299</v>
      </c>
      <c r="X43">
        <v>6002.6551345861799</v>
      </c>
      <c r="Y43">
        <v>5934.4526475925404</v>
      </c>
      <c r="Z43">
        <v>5873.02366160165</v>
      </c>
      <c r="AA43">
        <v>5816.9529623403196</v>
      </c>
      <c r="AB43">
        <v>5766.6765318057496</v>
      </c>
      <c r="AC43">
        <v>5721.2117676304997</v>
      </c>
      <c r="AD43">
        <v>5680.0539997896703</v>
      </c>
      <c r="AE43">
        <v>5642.7816807904701</v>
      </c>
      <c r="AF43">
        <v>5608.9076159448996</v>
      </c>
      <c r="AG43">
        <v>5577.9861692453196</v>
      </c>
      <c r="AH43">
        <v>5549.9846631556402</v>
      </c>
      <c r="AI43">
        <v>5524.8849028655104</v>
      </c>
      <c r="AJ43">
        <v>5502.5039192092599</v>
      </c>
      <c r="AK43">
        <v>5482.1854214621999</v>
      </c>
    </row>
    <row r="44" spans="1:37" x14ac:dyDescent="0.35">
      <c r="A44" t="s">
        <v>120</v>
      </c>
      <c r="B44">
        <v>797.59618027759097</v>
      </c>
      <c r="C44">
        <v>775.95304489504394</v>
      </c>
      <c r="D44">
        <v>752.18274615476105</v>
      </c>
      <c r="E44">
        <v>725.88118721801197</v>
      </c>
      <c r="F44">
        <v>701.18853798043006</v>
      </c>
      <c r="G44">
        <v>676.49840211419803</v>
      </c>
      <c r="H44">
        <v>651.66471022395206</v>
      </c>
      <c r="I44">
        <v>627.53382391495995</v>
      </c>
      <c r="J44">
        <v>605.44880530157297</v>
      </c>
      <c r="K44">
        <v>585.63545212009001</v>
      </c>
      <c r="L44">
        <v>568.12211764065398</v>
      </c>
      <c r="M44">
        <v>552.77128281333603</v>
      </c>
      <c r="N44">
        <v>539.46104143731304</v>
      </c>
      <c r="O44">
        <v>527.93233370896905</v>
      </c>
      <c r="P44">
        <v>517.88875385243796</v>
      </c>
      <c r="Q44">
        <v>509.31461154559298</v>
      </c>
      <c r="R44">
        <v>502.02709532483902</v>
      </c>
      <c r="S44">
        <v>496.17994500856901</v>
      </c>
      <c r="T44">
        <v>491.612078399464</v>
      </c>
      <c r="U44">
        <v>487.89690975219997</v>
      </c>
      <c r="V44">
        <v>485.07994147082098</v>
      </c>
      <c r="W44">
        <v>482.96785251033401</v>
      </c>
      <c r="X44">
        <v>481.60619191993698</v>
      </c>
      <c r="Y44">
        <v>480.93422292810601</v>
      </c>
      <c r="Z44">
        <v>480.75277211125501</v>
      </c>
      <c r="AA44">
        <v>480.93366638234102</v>
      </c>
      <c r="AB44">
        <v>481.469565983302</v>
      </c>
      <c r="AC44">
        <v>482.25041289179001</v>
      </c>
      <c r="AD44">
        <v>483.20434377240798</v>
      </c>
      <c r="AE44">
        <v>484.27041316492699</v>
      </c>
      <c r="AF44">
        <v>485.391010754712</v>
      </c>
      <c r="AG44">
        <v>486.517650486104</v>
      </c>
      <c r="AH44">
        <v>487.63674322885799</v>
      </c>
      <c r="AI44">
        <v>488.74264669242001</v>
      </c>
      <c r="AJ44">
        <v>489.81921840520698</v>
      </c>
      <c r="AK44">
        <v>490.81752169938801</v>
      </c>
    </row>
    <row r="45" spans="1:37" x14ac:dyDescent="0.35">
      <c r="A45" t="s">
        <v>121</v>
      </c>
      <c r="B45">
        <v>5577.2271198295603</v>
      </c>
      <c r="C45">
        <v>5606.60748408777</v>
      </c>
      <c r="D45">
        <v>5633.3278156504202</v>
      </c>
      <c r="E45">
        <v>5647.21379195184</v>
      </c>
      <c r="F45">
        <v>5668.93013103662</v>
      </c>
      <c r="G45">
        <v>5686.7262916549698</v>
      </c>
      <c r="H45">
        <v>5700.01950367887</v>
      </c>
      <c r="I45">
        <v>5707.96411233665</v>
      </c>
      <c r="J45">
        <v>5714.8388101966202</v>
      </c>
      <c r="K45">
        <v>5715.5764687581895</v>
      </c>
      <c r="L45">
        <v>5708.37990872303</v>
      </c>
      <c r="M45">
        <v>5691.9372734929802</v>
      </c>
      <c r="N45">
        <v>5666.2139946821899</v>
      </c>
      <c r="O45">
        <v>5630.3385134790697</v>
      </c>
      <c r="P45">
        <v>5583.7861285011504</v>
      </c>
      <c r="Q45">
        <v>5529.5415369682796</v>
      </c>
      <c r="R45">
        <v>5468.9246547787598</v>
      </c>
      <c r="S45">
        <v>5406.5263359479604</v>
      </c>
      <c r="T45">
        <v>5343.5292758127398</v>
      </c>
      <c r="U45">
        <v>5278.3370188332501</v>
      </c>
      <c r="V45">
        <v>5213.4958592416097</v>
      </c>
      <c r="W45">
        <v>5149.0718807102103</v>
      </c>
      <c r="X45">
        <v>5087.1866552132597</v>
      </c>
      <c r="Y45">
        <v>5028.8602588604399</v>
      </c>
      <c r="Z45">
        <v>4973.75944225074</v>
      </c>
      <c r="AA45">
        <v>4922.1467259429801</v>
      </c>
      <c r="AB45">
        <v>4875.2481528853696</v>
      </c>
      <c r="AC45">
        <v>4833.2082208198899</v>
      </c>
      <c r="AD45">
        <v>4796.30646687649</v>
      </c>
      <c r="AE45">
        <v>4764.7058153347798</v>
      </c>
      <c r="AF45">
        <v>4738.3356334826303</v>
      </c>
      <c r="AG45">
        <v>4716.9893122806197</v>
      </c>
      <c r="AH45">
        <v>4700.5669230465701</v>
      </c>
      <c r="AI45">
        <v>4688.8404108293998</v>
      </c>
      <c r="AJ45">
        <v>4681.3578195311302</v>
      </c>
      <c r="AK45">
        <v>4677.2644692342701</v>
      </c>
    </row>
    <row r="46" spans="1:37" x14ac:dyDescent="0.35">
      <c r="A46" t="s">
        <v>122</v>
      </c>
      <c r="B46">
        <v>2323.2146617346998</v>
      </c>
      <c r="C46">
        <v>2298.0772766557602</v>
      </c>
      <c r="D46">
        <v>2271.76104709947</v>
      </c>
      <c r="E46">
        <v>2238.5072348840999</v>
      </c>
      <c r="F46">
        <v>2200.4090069069598</v>
      </c>
      <c r="G46">
        <v>2147.9187500261601</v>
      </c>
      <c r="H46">
        <v>2080.1351226372499</v>
      </c>
      <c r="I46">
        <v>2004.3365749110999</v>
      </c>
      <c r="J46">
        <v>1930.1550341689299</v>
      </c>
      <c r="K46">
        <v>1861.6165857047699</v>
      </c>
      <c r="L46">
        <v>1800.07148216936</v>
      </c>
      <c r="M46">
        <v>1745.40788012452</v>
      </c>
      <c r="N46">
        <v>1697.1578267924999</v>
      </c>
      <c r="O46">
        <v>1654.3677657032199</v>
      </c>
      <c r="P46">
        <v>1615.9878343753201</v>
      </c>
      <c r="Q46">
        <v>1581.8382590587401</v>
      </c>
      <c r="R46">
        <v>1551.3645516219401</v>
      </c>
      <c r="S46">
        <v>1525.1377282722301</v>
      </c>
      <c r="T46">
        <v>1502.8616538112401</v>
      </c>
      <c r="U46">
        <v>1483.5179508328999</v>
      </c>
      <c r="V46">
        <v>1467.4932023179899</v>
      </c>
      <c r="W46">
        <v>1454.4235968103101</v>
      </c>
      <c r="X46">
        <v>1444.60362416319</v>
      </c>
      <c r="Y46">
        <v>1437.9293511368901</v>
      </c>
      <c r="Z46">
        <v>1433.80494366988</v>
      </c>
      <c r="AA46">
        <v>1431.77932091617</v>
      </c>
      <c r="AB46">
        <v>1431.7134431090501</v>
      </c>
      <c r="AC46">
        <v>1433.1372016998</v>
      </c>
      <c r="AD46">
        <v>1435.6865624874899</v>
      </c>
      <c r="AE46">
        <v>1439.03972959926</v>
      </c>
      <c r="AF46">
        <v>1442.9000994491701</v>
      </c>
      <c r="AG46">
        <v>1447.02345751962</v>
      </c>
      <c r="AH46">
        <v>1451.2934308767201</v>
      </c>
      <c r="AI46">
        <v>1455.6351976723099</v>
      </c>
      <c r="AJ46">
        <v>1459.9628441662001</v>
      </c>
      <c r="AK46">
        <v>1464.1083442008101</v>
      </c>
    </row>
    <row r="47" spans="1:37" x14ac:dyDescent="0.35">
      <c r="A47" t="s">
        <v>123</v>
      </c>
      <c r="B47" s="7">
        <v>13822.7548248413</v>
      </c>
      <c r="C47" s="7">
        <v>13773.4545155668</v>
      </c>
      <c r="D47" s="7">
        <v>13722.341171346599</v>
      </c>
      <c r="E47" s="7">
        <v>13647.301459853299</v>
      </c>
      <c r="F47" s="7">
        <v>13593.8787088755</v>
      </c>
      <c r="G47" s="7">
        <v>13537.061802132201</v>
      </c>
      <c r="H47" s="7">
        <v>13476.4239388023</v>
      </c>
      <c r="I47" s="7">
        <v>13411.2250660216</v>
      </c>
      <c r="J47" s="7">
        <v>13352.4514043361</v>
      </c>
      <c r="K47" s="7">
        <v>13290.8635430669</v>
      </c>
      <c r="L47" s="7">
        <v>13225.0893010202</v>
      </c>
      <c r="M47" s="7">
        <v>13155.526773507399</v>
      </c>
      <c r="N47" s="7">
        <v>13085.5537088613</v>
      </c>
      <c r="O47" s="7">
        <v>13015.5966988977</v>
      </c>
      <c r="P47" s="7">
        <v>12944.777759778301</v>
      </c>
      <c r="Q47" s="7">
        <v>12878.413699119001</v>
      </c>
      <c r="R47" s="7">
        <v>12816.0513417567</v>
      </c>
      <c r="S47" s="7">
        <v>12764.747599075399</v>
      </c>
      <c r="T47" s="7">
        <v>12722.6453181629</v>
      </c>
      <c r="U47" s="7">
        <v>12680.920846213099</v>
      </c>
      <c r="V47" s="7">
        <v>12642.507375748901</v>
      </c>
      <c r="W47" s="7">
        <v>12604.5609039062</v>
      </c>
      <c r="X47" s="7">
        <v>12570.451525017599</v>
      </c>
      <c r="Y47" s="7">
        <v>12541.1840816316</v>
      </c>
      <c r="Z47" s="7">
        <v>12514.4721851049</v>
      </c>
      <c r="AA47" s="7">
        <v>12489.9538047518</v>
      </c>
      <c r="AB47" s="7">
        <v>12470.2214568125</v>
      </c>
      <c r="AC47" s="7">
        <v>12455.0560319949</v>
      </c>
      <c r="AD47" s="7">
        <v>12444.789597053699</v>
      </c>
      <c r="AE47" s="7">
        <v>12439.6288270307</v>
      </c>
      <c r="AF47" s="7">
        <v>12439.3214904422</v>
      </c>
      <c r="AG47" s="7">
        <v>12443.387968482901</v>
      </c>
      <c r="AH47" s="7">
        <v>12451.7806436355</v>
      </c>
      <c r="AI47" s="7">
        <v>12464.322098848999</v>
      </c>
      <c r="AJ47" s="7">
        <v>12480.3105821837</v>
      </c>
      <c r="AK47" s="7">
        <v>12498.095088165401</v>
      </c>
    </row>
    <row r="48" spans="1:37" x14ac:dyDescent="0.35">
      <c r="A48" t="s">
        <v>124</v>
      </c>
      <c r="B48">
        <v>2425.9398674490999</v>
      </c>
      <c r="C48">
        <v>2411.9592284280002</v>
      </c>
      <c r="D48">
        <v>2398.0172154544198</v>
      </c>
      <c r="E48">
        <v>2380.6440709824701</v>
      </c>
      <c r="F48">
        <v>2366.7707863492501</v>
      </c>
      <c r="G48">
        <v>2352.4420525691198</v>
      </c>
      <c r="H48">
        <v>2337.4926240834602</v>
      </c>
      <c r="I48">
        <v>2321.6928859808299</v>
      </c>
      <c r="J48">
        <v>2306.7418292134798</v>
      </c>
      <c r="K48">
        <v>2291.12560709234</v>
      </c>
      <c r="L48">
        <v>2274.5333745917501</v>
      </c>
      <c r="M48">
        <v>2256.8555488991401</v>
      </c>
      <c r="N48">
        <v>2238.4286141375901</v>
      </c>
      <c r="O48">
        <v>2219.1280971055198</v>
      </c>
      <c r="P48">
        <v>2198.80255123692</v>
      </c>
      <c r="Q48">
        <v>2178.4910482146902</v>
      </c>
      <c r="R48">
        <v>2158.4335297931698</v>
      </c>
      <c r="S48">
        <v>2140.1343435347198</v>
      </c>
      <c r="T48">
        <v>2123.64049884426</v>
      </c>
      <c r="U48">
        <v>2107.8462004923099</v>
      </c>
      <c r="V48">
        <v>2093.36077373234</v>
      </c>
      <c r="W48">
        <v>2079.75350672064</v>
      </c>
      <c r="X48">
        <v>2067.4809155037701</v>
      </c>
      <c r="Y48">
        <v>2056.5530849300699</v>
      </c>
      <c r="Z48">
        <v>2046.4330504048601</v>
      </c>
      <c r="AA48">
        <v>2036.87700908017</v>
      </c>
      <c r="AB48">
        <v>2028.1017242687999</v>
      </c>
      <c r="AC48">
        <v>2019.9169705654999</v>
      </c>
      <c r="AD48">
        <v>2012.2846155606001</v>
      </c>
      <c r="AE48">
        <v>2005.1863088959001</v>
      </c>
      <c r="AF48">
        <v>1998.5900043468901</v>
      </c>
      <c r="AG48">
        <v>1992.46874749668</v>
      </c>
      <c r="AH48">
        <v>1986.9150328368</v>
      </c>
      <c r="AI48">
        <v>1982.01050797263</v>
      </c>
      <c r="AJ48">
        <v>1977.76808338397</v>
      </c>
      <c r="AK48">
        <v>1974.0542365639301</v>
      </c>
    </row>
    <row r="49" spans="1:37" x14ac:dyDescent="0.35">
      <c r="A49" t="s">
        <v>125</v>
      </c>
      <c r="B49">
        <v>3420.02916741938</v>
      </c>
      <c r="C49">
        <v>3449.3802308467698</v>
      </c>
      <c r="D49">
        <v>3477.5576253102699</v>
      </c>
      <c r="E49">
        <v>3498.2216562847302</v>
      </c>
      <c r="F49">
        <v>3524.9303949047899</v>
      </c>
      <c r="G49">
        <v>3550.4689430257399</v>
      </c>
      <c r="H49">
        <v>3574.9132214194801</v>
      </c>
      <c r="I49">
        <v>3598.29127403025</v>
      </c>
      <c r="J49">
        <v>3624.2287516707402</v>
      </c>
      <c r="K49">
        <v>3650.2454528425801</v>
      </c>
      <c r="L49">
        <v>3676.0453586485301</v>
      </c>
      <c r="M49">
        <v>3701.5347396305501</v>
      </c>
      <c r="N49">
        <v>3727.2320431582598</v>
      </c>
      <c r="O49">
        <v>3752.4911447365398</v>
      </c>
      <c r="P49">
        <v>3776.2222962353899</v>
      </c>
      <c r="Q49">
        <v>3799.6152085343601</v>
      </c>
      <c r="R49">
        <v>3822.1891015462502</v>
      </c>
      <c r="S49">
        <v>3846.26657401276</v>
      </c>
      <c r="T49">
        <v>3871.2918483131102</v>
      </c>
      <c r="U49">
        <v>3894.4357410191301</v>
      </c>
      <c r="V49">
        <v>3916.8704720678002</v>
      </c>
      <c r="W49">
        <v>3937.74872180701</v>
      </c>
      <c r="X49">
        <v>3958.2921299869799</v>
      </c>
      <c r="Y49">
        <v>3978.82137305587</v>
      </c>
      <c r="Z49">
        <v>3998.5113187495599</v>
      </c>
      <c r="AA49">
        <v>4017.1257874879898</v>
      </c>
      <c r="AB49">
        <v>4035.40094419058</v>
      </c>
      <c r="AC49">
        <v>4053.1462221225802</v>
      </c>
      <c r="AD49">
        <v>4070.3845682886399</v>
      </c>
      <c r="AE49">
        <v>4087.1378196648898</v>
      </c>
      <c r="AF49">
        <v>4103.3415685459404</v>
      </c>
      <c r="AG49">
        <v>4118.9167741327001</v>
      </c>
      <c r="AH49">
        <v>4133.9929527689201</v>
      </c>
      <c r="AI49">
        <v>4148.68576612775</v>
      </c>
      <c r="AJ49">
        <v>4162.9799842847697</v>
      </c>
      <c r="AK49">
        <v>4176.5490471250696</v>
      </c>
    </row>
    <row r="50" spans="1:37" x14ac:dyDescent="0.35">
      <c r="A50" t="s">
        <v>126</v>
      </c>
      <c r="B50" s="7">
        <v>35058.069206362503</v>
      </c>
      <c r="C50" s="7">
        <v>36281.645947677702</v>
      </c>
      <c r="D50" s="7">
        <v>37452.935280916303</v>
      </c>
      <c r="E50" s="7">
        <v>38527.473034587099</v>
      </c>
      <c r="F50" s="7">
        <v>39501.694442977903</v>
      </c>
      <c r="G50" s="7">
        <v>40369.079507278402</v>
      </c>
      <c r="H50" s="7">
        <v>40710.169193084999</v>
      </c>
      <c r="I50" s="7">
        <v>41054.521992217</v>
      </c>
      <c r="J50" s="7">
        <v>41400.608190153303</v>
      </c>
      <c r="K50" s="7">
        <v>41748.498145124497</v>
      </c>
      <c r="L50" s="7">
        <v>42094.507645458703</v>
      </c>
      <c r="M50" s="7">
        <v>42437.495081714696</v>
      </c>
      <c r="N50" s="7">
        <v>42784.786604385801</v>
      </c>
      <c r="O50" s="7">
        <v>43127.208539138301</v>
      </c>
      <c r="P50" s="7">
        <v>43451.635235034999</v>
      </c>
      <c r="Q50" s="7">
        <v>43773.348153114297</v>
      </c>
      <c r="R50" s="7">
        <v>44085.577088605001</v>
      </c>
      <c r="S50" s="7">
        <v>44420.196194696502</v>
      </c>
      <c r="T50" s="7">
        <v>44767.031252526001</v>
      </c>
      <c r="U50" s="7">
        <v>45091.6687167704</v>
      </c>
      <c r="V50" s="7">
        <v>45409.752485049903</v>
      </c>
      <c r="W50" s="7">
        <v>45707.959271171698</v>
      </c>
      <c r="X50" s="7">
        <v>46004.664232082701</v>
      </c>
      <c r="Y50" s="7">
        <v>46301.622501946498</v>
      </c>
      <c r="Z50" s="7">
        <v>46590.343231026403</v>
      </c>
      <c r="AA50" s="7">
        <v>46868.722482621299</v>
      </c>
      <c r="AB50" s="7">
        <v>47143.308015900802</v>
      </c>
      <c r="AC50" s="7">
        <v>47412.612526540201</v>
      </c>
      <c r="AD50" s="7">
        <v>47676.805318306499</v>
      </c>
      <c r="AE50" s="7">
        <v>47935.8656894464</v>
      </c>
      <c r="AF50" s="7">
        <v>48189.258274792497</v>
      </c>
      <c r="AG50" s="7">
        <v>48436.142029587398</v>
      </c>
      <c r="AH50" s="7">
        <v>48677.5699064121</v>
      </c>
      <c r="AI50" s="7">
        <v>48915.284347016597</v>
      </c>
      <c r="AJ50" s="7">
        <v>49148.796164003703</v>
      </c>
      <c r="AK50" s="7">
        <v>49374.024884904902</v>
      </c>
    </row>
    <row r="51" spans="1:37" x14ac:dyDescent="0.35">
      <c r="A51" t="s">
        <v>127</v>
      </c>
      <c r="B51" s="7">
        <v>15316.2584345335</v>
      </c>
      <c r="C51" s="7">
        <v>15548.0043615016</v>
      </c>
      <c r="D51" s="7">
        <v>15769.027349202501</v>
      </c>
      <c r="E51" s="7">
        <v>15950.7788746727</v>
      </c>
      <c r="F51" s="7">
        <v>16151.841486806799</v>
      </c>
      <c r="G51" s="7">
        <v>16376.6856930578</v>
      </c>
      <c r="H51" s="7">
        <v>16670.285523258099</v>
      </c>
      <c r="I51" s="7">
        <v>17009.806777948099</v>
      </c>
      <c r="J51" s="7">
        <v>17347.107913445001</v>
      </c>
      <c r="K51" s="7">
        <v>17694.9601331665</v>
      </c>
      <c r="L51" s="7">
        <v>18051.420625592498</v>
      </c>
      <c r="M51" s="7">
        <v>18418.974585706099</v>
      </c>
      <c r="N51" s="7">
        <v>18797.634050155</v>
      </c>
      <c r="O51" s="7">
        <v>19187.424793878501</v>
      </c>
      <c r="P51" s="7">
        <v>19588.3868315531</v>
      </c>
      <c r="Q51" s="7">
        <v>20000.5762859405</v>
      </c>
      <c r="R51" s="7">
        <v>20302.530344292001</v>
      </c>
      <c r="S51" s="7">
        <v>20603.6691954614</v>
      </c>
      <c r="T51" s="7">
        <v>20903.9927945895</v>
      </c>
      <c r="U51" s="7">
        <v>21203.501097295</v>
      </c>
      <c r="V51" s="7">
        <v>21502.194059664202</v>
      </c>
      <c r="W51" s="7">
        <v>21800.071638220001</v>
      </c>
      <c r="X51" s="7">
        <v>22097.1337899422</v>
      </c>
      <c r="Y51" s="7">
        <v>22393.380472236899</v>
      </c>
      <c r="Z51" s="7">
        <v>22688.811642918601</v>
      </c>
      <c r="AA51" s="7">
        <v>22983.427260256201</v>
      </c>
      <c r="AB51" s="7">
        <v>23278.6548307189</v>
      </c>
      <c r="AC51" s="7">
        <v>23573.054767614802</v>
      </c>
      <c r="AD51" s="7">
        <v>23866.6270474706</v>
      </c>
      <c r="AE51" s="7">
        <v>24159.3716470297</v>
      </c>
      <c r="AF51" s="7">
        <v>24451.288543268802</v>
      </c>
      <c r="AG51" s="7">
        <v>24742.377713398</v>
      </c>
      <c r="AH51" s="7">
        <v>25032.639134913701</v>
      </c>
      <c r="AI51" s="7">
        <v>25322.072785435099</v>
      </c>
      <c r="AJ51" s="7">
        <v>25610.678642901599</v>
      </c>
      <c r="AK51" s="7">
        <v>25898.456685439</v>
      </c>
    </row>
    <row r="52" spans="1:37" x14ac:dyDescent="0.35">
      <c r="A52" t="s">
        <v>128</v>
      </c>
      <c r="B52">
        <v>1343.6038098961899</v>
      </c>
      <c r="C52">
        <v>1320.17815101562</v>
      </c>
      <c r="D52">
        <v>1294.63920449805</v>
      </c>
      <c r="E52">
        <v>1267.8626316802499</v>
      </c>
      <c r="F52">
        <v>1239.92309325821</v>
      </c>
      <c r="G52">
        <v>1210.8952499279101</v>
      </c>
      <c r="H52">
        <v>1180.8537623853299</v>
      </c>
      <c r="I52">
        <v>1149.87329132646</v>
      </c>
      <c r="J52">
        <v>1118.02849744729</v>
      </c>
      <c r="K52">
        <v>1085.39404144379</v>
      </c>
      <c r="L52">
        <v>1052.0156723441501</v>
      </c>
      <c r="M52">
        <v>1018.88617223113</v>
      </c>
      <c r="N52">
        <v>986.00554110472206</v>
      </c>
      <c r="O52">
        <v>953.37377896491898</v>
      </c>
      <c r="P52">
        <v>920.99088581172703</v>
      </c>
      <c r="Q52">
        <v>888.85686164514402</v>
      </c>
      <c r="R52">
        <v>856.97170646517202</v>
      </c>
      <c r="S52">
        <v>825.33542027180897</v>
      </c>
      <c r="T52">
        <v>793.94800306505704</v>
      </c>
      <c r="U52">
        <v>762.80945484491497</v>
      </c>
      <c r="V52">
        <v>731.91977561138197</v>
      </c>
      <c r="W52">
        <v>701.27896536445996</v>
      </c>
      <c r="X52">
        <v>670.88702410414805</v>
      </c>
      <c r="Y52">
        <v>640.74395183044498</v>
      </c>
      <c r="Z52">
        <v>610.84974854335303</v>
      </c>
      <c r="AA52">
        <v>581.20441424287105</v>
      </c>
      <c r="AB52">
        <v>551.80794892899905</v>
      </c>
      <c r="AC52">
        <v>522.66035260173703</v>
      </c>
      <c r="AD52">
        <v>493.76162526108499</v>
      </c>
      <c r="AE52">
        <v>465.11176690704298</v>
      </c>
      <c r="AF52">
        <v>436.710777539611</v>
      </c>
      <c r="AG52">
        <v>408.558657158789</v>
      </c>
      <c r="AH52">
        <v>380.65540576457698</v>
      </c>
      <c r="AI52">
        <v>353.001023356975</v>
      </c>
      <c r="AJ52">
        <v>325.59550993598299</v>
      </c>
      <c r="AK52">
        <v>298.43886550160101</v>
      </c>
    </row>
    <row r="53" spans="1:37" x14ac:dyDescent="0.35">
      <c r="A53" t="s">
        <v>129</v>
      </c>
      <c r="B53">
        <v>214.28851153148901</v>
      </c>
      <c r="C53">
        <v>314.70547931934499</v>
      </c>
      <c r="D53">
        <v>444.043935489006</v>
      </c>
      <c r="E53">
        <v>705.53039033474704</v>
      </c>
      <c r="F53">
        <v>1064.06844942728</v>
      </c>
      <c r="G53">
        <v>1415.75210805863</v>
      </c>
      <c r="H53">
        <v>1548.9918171623499</v>
      </c>
      <c r="I53">
        <v>1900.0428651847801</v>
      </c>
      <c r="J53">
        <v>2427.4826434668798</v>
      </c>
      <c r="K53">
        <v>3057.8160843493802</v>
      </c>
      <c r="L53">
        <v>3749.8909060065298</v>
      </c>
      <c r="M53">
        <v>4447.4022184034402</v>
      </c>
      <c r="N53">
        <v>5125.7055267302803</v>
      </c>
      <c r="O53">
        <v>5864.79336622969</v>
      </c>
      <c r="P53">
        <v>6646.1132875250996</v>
      </c>
      <c r="Q53">
        <v>7458.1061133867297</v>
      </c>
      <c r="R53">
        <v>8264.7150357566006</v>
      </c>
      <c r="S53">
        <v>9013.1324104002506</v>
      </c>
      <c r="T53">
        <v>9767.0232633947398</v>
      </c>
      <c r="U53" s="7">
        <v>10531.674064944</v>
      </c>
      <c r="V53" s="7">
        <v>11321.144273902</v>
      </c>
      <c r="W53" s="7">
        <v>12113.889553524999</v>
      </c>
      <c r="X53" s="7">
        <v>12933.7706584272</v>
      </c>
      <c r="Y53" s="7">
        <v>13773.2127360787</v>
      </c>
      <c r="Z53" s="7">
        <v>14621.9628468681</v>
      </c>
      <c r="AA53" s="7">
        <v>15478.7325087593</v>
      </c>
      <c r="AB53" s="7">
        <v>16485.543645723999</v>
      </c>
      <c r="AC53" s="7">
        <v>17472.335887269099</v>
      </c>
      <c r="AD53" s="7">
        <v>18435.8734555341</v>
      </c>
      <c r="AE53" s="7">
        <v>19370.670510470201</v>
      </c>
      <c r="AF53" s="7">
        <v>20052.475524892201</v>
      </c>
      <c r="AG53" s="7">
        <v>20727.358796722001</v>
      </c>
      <c r="AH53" s="7">
        <v>21382.958657589799</v>
      </c>
      <c r="AI53" s="7">
        <v>22013.666458703199</v>
      </c>
      <c r="AJ53" s="7">
        <v>22613.893406656902</v>
      </c>
      <c r="AK53" s="7">
        <v>23173.8417638801</v>
      </c>
    </row>
    <row r="54" spans="1:37" x14ac:dyDescent="0.35">
      <c r="A54" t="s">
        <v>130</v>
      </c>
      <c r="B54">
        <v>0.35349773729622902</v>
      </c>
      <c r="C54">
        <v>0.72539255381603995</v>
      </c>
      <c r="D54">
        <v>1.5255757631428</v>
      </c>
      <c r="E54">
        <v>3.3209938685229998</v>
      </c>
      <c r="F54">
        <v>6.8494463688077403</v>
      </c>
      <c r="G54">
        <v>13.4990413085269</v>
      </c>
      <c r="H54">
        <v>24.984284840392299</v>
      </c>
      <c r="I54">
        <v>50.654401748876701</v>
      </c>
      <c r="J54">
        <v>86.371955276690798</v>
      </c>
      <c r="K54">
        <v>152.51589001232</v>
      </c>
      <c r="L54">
        <v>234.299933959469</v>
      </c>
      <c r="M54">
        <v>332.88946418575699</v>
      </c>
      <c r="N54">
        <v>436.83230962828299</v>
      </c>
      <c r="O54">
        <v>528.898241322942</v>
      </c>
      <c r="P54">
        <v>614.57578927549696</v>
      </c>
      <c r="Q54">
        <v>696.38602786813203</v>
      </c>
      <c r="R54">
        <v>803.12921576982399</v>
      </c>
      <c r="S54">
        <v>914.09948909062098</v>
      </c>
      <c r="T54">
        <v>1026.9926338548901</v>
      </c>
      <c r="U54">
        <v>1145.6717836236501</v>
      </c>
      <c r="V54">
        <v>1274.0615492654999</v>
      </c>
      <c r="W54">
        <v>1407.8724068281699</v>
      </c>
      <c r="X54">
        <v>1545.6630146621401</v>
      </c>
      <c r="Y54">
        <v>1687.2161112561901</v>
      </c>
      <c r="Z54">
        <v>1828.8226952279099</v>
      </c>
      <c r="AA54">
        <v>1968.5366518728399</v>
      </c>
      <c r="AB54">
        <v>2091.7594866925101</v>
      </c>
      <c r="AC54">
        <v>2209.3066020398801</v>
      </c>
      <c r="AD54">
        <v>2319.8765941209999</v>
      </c>
      <c r="AE54">
        <v>2420.7359049069801</v>
      </c>
      <c r="AF54">
        <v>2512.9945669005801</v>
      </c>
      <c r="AG54">
        <v>2598.1994049984801</v>
      </c>
      <c r="AH54">
        <v>2677.9185005671502</v>
      </c>
      <c r="AI54">
        <v>2753.45713329911</v>
      </c>
      <c r="AJ54">
        <v>2827.2116459405702</v>
      </c>
      <c r="AK54">
        <v>2901.5772291278099</v>
      </c>
    </row>
    <row r="55" spans="1:37" x14ac:dyDescent="0.35">
      <c r="A55" t="s">
        <v>131</v>
      </c>
      <c r="B55">
        <v>7.8290457547520495E-2</v>
      </c>
      <c r="C55">
        <v>0.12714519920026501</v>
      </c>
      <c r="D55">
        <v>2.2638356773116302</v>
      </c>
      <c r="E55">
        <v>7.0819616451509901</v>
      </c>
      <c r="F55">
        <v>15.144106073202</v>
      </c>
      <c r="G55">
        <v>25.3253487090014</v>
      </c>
      <c r="H55">
        <v>33.165571902478298</v>
      </c>
      <c r="I55">
        <v>46.652982153063199</v>
      </c>
      <c r="J55">
        <v>59.716701553942201</v>
      </c>
      <c r="K55">
        <v>85.986188710124395</v>
      </c>
      <c r="L55">
        <v>116.225539052432</v>
      </c>
      <c r="M55">
        <v>150.29730383094599</v>
      </c>
      <c r="N55">
        <v>186.65566756606401</v>
      </c>
      <c r="O55">
        <v>227.21782113414801</v>
      </c>
      <c r="P55">
        <v>274.43291697360797</v>
      </c>
      <c r="Q55">
        <v>328.07506532563798</v>
      </c>
      <c r="R55">
        <v>383.38281391871601</v>
      </c>
      <c r="S55">
        <v>439.58841927792901</v>
      </c>
      <c r="T55">
        <v>497.775402189761</v>
      </c>
      <c r="U55">
        <v>561.61394767573097</v>
      </c>
      <c r="V55">
        <v>633.44365189123505</v>
      </c>
      <c r="W55">
        <v>708.32678328958298</v>
      </c>
      <c r="X55">
        <v>793.41038664658299</v>
      </c>
      <c r="Y55">
        <v>886.30896840718003</v>
      </c>
      <c r="Z55">
        <v>988.84568430601303</v>
      </c>
      <c r="AA55">
        <v>1098.9079881887701</v>
      </c>
      <c r="AB55">
        <v>1202.44696655301</v>
      </c>
      <c r="AC55">
        <v>1311.88874101439</v>
      </c>
      <c r="AD55">
        <v>1424.68982724687</v>
      </c>
      <c r="AE55">
        <v>1539.8206627541399</v>
      </c>
      <c r="AF55">
        <v>1656.0507692026599</v>
      </c>
      <c r="AG55">
        <v>1772.99019174821</v>
      </c>
      <c r="AH55">
        <v>1890.0829877737699</v>
      </c>
      <c r="AI55">
        <v>2007.6137288822199</v>
      </c>
      <c r="AJ55">
        <v>2125.0467528398099</v>
      </c>
      <c r="AK55">
        <v>2243.3171035107098</v>
      </c>
    </row>
    <row r="56" spans="1:37" x14ac:dyDescent="0.35">
      <c r="A56" t="s">
        <v>132</v>
      </c>
      <c r="B56" s="7">
        <v>1.9198306861166401E-12</v>
      </c>
      <c r="C56">
        <v>2.5368591776298</v>
      </c>
      <c r="D56">
        <v>7.2843883436736201</v>
      </c>
      <c r="E56">
        <v>11.4538494976895</v>
      </c>
      <c r="F56">
        <v>16.457195643368699</v>
      </c>
      <c r="G56">
        <v>20.571929929060602</v>
      </c>
      <c r="H56">
        <v>31.020656673883099</v>
      </c>
      <c r="I56">
        <v>47.686065671746803</v>
      </c>
      <c r="J56">
        <v>62.210614924090002</v>
      </c>
      <c r="K56">
        <v>76.625709414639005</v>
      </c>
      <c r="L56">
        <v>90.167654494062305</v>
      </c>
      <c r="M56">
        <v>102.557143077506</v>
      </c>
      <c r="N56">
        <v>113.681467159463</v>
      </c>
      <c r="O56">
        <v>123.344484256564</v>
      </c>
      <c r="P56">
        <v>131.769462036482</v>
      </c>
      <c r="Q56">
        <v>139.48745258091401</v>
      </c>
      <c r="R56">
        <v>148.53321417086201</v>
      </c>
      <c r="S56">
        <v>164.81563975207899</v>
      </c>
      <c r="T56">
        <v>192.88442967520501</v>
      </c>
      <c r="U56">
        <v>225.96202266944499</v>
      </c>
      <c r="V56">
        <v>258.43849632854301</v>
      </c>
      <c r="W56">
        <v>287.37252851794898</v>
      </c>
      <c r="X56">
        <v>312.61011684233802</v>
      </c>
      <c r="Y56">
        <v>335.50298309339001</v>
      </c>
      <c r="Z56">
        <v>355.51537541730403</v>
      </c>
      <c r="AA56">
        <v>372.64129247046202</v>
      </c>
      <c r="AB56">
        <v>387.35015846192499</v>
      </c>
      <c r="AC56">
        <v>399.32673405432803</v>
      </c>
      <c r="AD56">
        <v>408.81603729770302</v>
      </c>
      <c r="AE56">
        <v>415.98090994606503</v>
      </c>
      <c r="AF56">
        <v>420.76099575757701</v>
      </c>
      <c r="AG56">
        <v>422.63276034715602</v>
      </c>
      <c r="AH56">
        <v>422.50339669084298</v>
      </c>
      <c r="AI56">
        <v>420.42978131268302</v>
      </c>
      <c r="AJ56">
        <v>417.07117124979601</v>
      </c>
      <c r="AK56">
        <v>412.792907147709</v>
      </c>
    </row>
    <row r="57" spans="1:37" x14ac:dyDescent="0.35">
      <c r="A57" t="s">
        <v>133</v>
      </c>
      <c r="B57">
        <v>0</v>
      </c>
      <c r="C57">
        <v>0</v>
      </c>
      <c r="D57">
        <v>0</v>
      </c>
      <c r="E57">
        <v>0</v>
      </c>
      <c r="F57">
        <v>0</v>
      </c>
      <c r="G57">
        <v>0.73874179925844896</v>
      </c>
      <c r="H57">
        <v>1.5309666025449999</v>
      </c>
      <c r="I57">
        <v>2.3287090130714998</v>
      </c>
      <c r="J57">
        <v>3.1486685067579101</v>
      </c>
      <c r="K57">
        <v>3.9848829595567601</v>
      </c>
      <c r="L57">
        <v>4.8429700534147004</v>
      </c>
      <c r="M57">
        <v>5.7342521639812798</v>
      </c>
      <c r="N57">
        <v>6.6576507636665898</v>
      </c>
      <c r="O57">
        <v>7.5929293634341999</v>
      </c>
      <c r="P57">
        <v>8.5425183662504605</v>
      </c>
      <c r="Q57">
        <v>9.5370283349019296</v>
      </c>
      <c r="R57">
        <v>9.7984378017132006</v>
      </c>
      <c r="S57">
        <v>11.3750169689673</v>
      </c>
      <c r="T57">
        <v>12.506531809701199</v>
      </c>
      <c r="U57">
        <v>13.6269079648601</v>
      </c>
      <c r="V57">
        <v>14.727347085216</v>
      </c>
      <c r="W57">
        <v>15.8714570512427</v>
      </c>
      <c r="X57">
        <v>17.042310540011499</v>
      </c>
      <c r="Y57">
        <v>18.2415584463124</v>
      </c>
      <c r="Z57">
        <v>19.465428337142001</v>
      </c>
      <c r="AA57">
        <v>20.712118937084998</v>
      </c>
      <c r="AB57">
        <v>21.985353917085401</v>
      </c>
      <c r="AC57">
        <v>23.2839055344927</v>
      </c>
      <c r="AD57">
        <v>24.607722938022601</v>
      </c>
      <c r="AE57">
        <v>25.956833520417</v>
      </c>
      <c r="AF57">
        <v>27.330589265899398</v>
      </c>
      <c r="AG57">
        <v>28.7281741397254</v>
      </c>
      <c r="AH57">
        <v>30.1502349502661</v>
      </c>
      <c r="AI57">
        <v>31.597434091346098</v>
      </c>
      <c r="AJ57">
        <v>33.069571560348002</v>
      </c>
      <c r="AK57">
        <v>34.563772516825999</v>
      </c>
    </row>
    <row r="58" spans="1:37" x14ac:dyDescent="0.35">
      <c r="A58" t="s">
        <v>134</v>
      </c>
      <c r="B58">
        <v>0</v>
      </c>
      <c r="C58">
        <v>0</v>
      </c>
      <c r="D58">
        <v>0</v>
      </c>
      <c r="E58">
        <v>0</v>
      </c>
      <c r="F58">
        <v>0</v>
      </c>
      <c r="G58">
        <v>10.538872626087599</v>
      </c>
      <c r="H58">
        <v>21.7304825422103</v>
      </c>
      <c r="I58">
        <v>33.529217844116701</v>
      </c>
      <c r="J58">
        <v>46.033852811415002</v>
      </c>
      <c r="K58">
        <v>59.219264282808098</v>
      </c>
      <c r="L58">
        <v>73.163880634775595</v>
      </c>
      <c r="M58">
        <v>87.791565983683398</v>
      </c>
      <c r="N58">
        <v>103.092440340251</v>
      </c>
      <c r="O58">
        <v>119.137566470596</v>
      </c>
      <c r="P58">
        <v>135.82012629780499</v>
      </c>
      <c r="Q58">
        <v>153.18604541972499</v>
      </c>
      <c r="R58">
        <v>171.11289667526299</v>
      </c>
      <c r="S58">
        <v>189.55987623615201</v>
      </c>
      <c r="T58">
        <v>208.520748483125</v>
      </c>
      <c r="U58">
        <v>227.874255085752</v>
      </c>
      <c r="V58">
        <v>247.55875117219901</v>
      </c>
      <c r="W58">
        <v>267.95201367481002</v>
      </c>
      <c r="X58">
        <v>288.929182333261</v>
      </c>
      <c r="Y58">
        <v>310.49108777049997</v>
      </c>
      <c r="Z58">
        <v>332.63856060947302</v>
      </c>
      <c r="AA58">
        <v>355.37243147312699</v>
      </c>
      <c r="AB58">
        <v>378.69353098441002</v>
      </c>
      <c r="AC58">
        <v>402.60268976626702</v>
      </c>
      <c r="AD58">
        <v>427.10073844164702</v>
      </c>
      <c r="AE58">
        <v>452.18850763349502</v>
      </c>
      <c r="AF58">
        <v>477.86682796475998</v>
      </c>
      <c r="AG58">
        <v>504.136530058387</v>
      </c>
      <c r="AH58">
        <v>530.99844453732396</v>
      </c>
      <c r="AI58">
        <v>558.45340202451803</v>
      </c>
      <c r="AJ58">
        <v>586.502233142916</v>
      </c>
      <c r="AK58">
        <v>615.14576851546406</v>
      </c>
    </row>
    <row r="59" spans="1:37" x14ac:dyDescent="0.35">
      <c r="A59" t="s">
        <v>135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t="s">
        <v>136</v>
      </c>
      <c r="B60">
        <v>427.01877976803002</v>
      </c>
      <c r="C60">
        <v>547.88944967359998</v>
      </c>
      <c r="D60">
        <v>667.347448040617</v>
      </c>
      <c r="E60">
        <v>840.60219914655602</v>
      </c>
      <c r="F60">
        <v>1009.007345668</v>
      </c>
      <c r="G60">
        <v>1206.5819840801801</v>
      </c>
      <c r="H60">
        <v>1313.41247966433</v>
      </c>
      <c r="I60">
        <v>1425.0302346763001</v>
      </c>
      <c r="J60">
        <v>1541.4516863551</v>
      </c>
      <c r="K60">
        <v>1671.4686768967799</v>
      </c>
      <c r="L60">
        <v>1806.0121077604099</v>
      </c>
      <c r="M60">
        <v>1956.48421658555</v>
      </c>
      <c r="N60">
        <v>2110.8522475693699</v>
      </c>
      <c r="O60">
        <v>2269.04262513087</v>
      </c>
      <c r="P60">
        <v>2430.9822262642401</v>
      </c>
      <c r="Q60">
        <v>2596.59838053884</v>
      </c>
      <c r="R60">
        <v>2779.4213882706699</v>
      </c>
      <c r="S60">
        <v>2964.7363980986102</v>
      </c>
      <c r="T60">
        <v>3152.40688463273</v>
      </c>
      <c r="U60">
        <v>3342.2967750582702</v>
      </c>
      <c r="V60">
        <v>3534.2704491356399</v>
      </c>
      <c r="W60">
        <v>3743.1378515025399</v>
      </c>
      <c r="X60">
        <v>3952.0682474335299</v>
      </c>
      <c r="Y60">
        <v>4160.8387339432102</v>
      </c>
      <c r="Z60">
        <v>4369.2268606213302</v>
      </c>
      <c r="AA60">
        <v>4577.0106296328104</v>
      </c>
      <c r="AB60">
        <v>4805.3688412291503</v>
      </c>
      <c r="AC60">
        <v>5028.4050200675902</v>
      </c>
      <c r="AD60">
        <v>5245.7183028425898</v>
      </c>
      <c r="AE60">
        <v>5456.9082788237902</v>
      </c>
      <c r="AF60">
        <v>5661.5749898559598</v>
      </c>
      <c r="AG60">
        <v>5859.3189303590898</v>
      </c>
      <c r="AH60">
        <v>6049.7410473282998</v>
      </c>
      <c r="AI60">
        <v>6232.4427403338896</v>
      </c>
      <c r="AJ60">
        <v>6407.0258615213397</v>
      </c>
      <c r="AK60">
        <v>6573.0927156112803</v>
      </c>
    </row>
    <row r="61" spans="1:37" x14ac:dyDescent="0.35">
      <c r="A61" t="s">
        <v>137</v>
      </c>
      <c r="B61">
        <v>0</v>
      </c>
      <c r="C61">
        <v>0</v>
      </c>
      <c r="D61">
        <v>0</v>
      </c>
      <c r="E61">
        <v>0</v>
      </c>
      <c r="F61">
        <v>0</v>
      </c>
      <c r="G61">
        <v>78.926197325991396</v>
      </c>
      <c r="H61">
        <v>158.61010139353601</v>
      </c>
      <c r="I61">
        <v>239.02017769072799</v>
      </c>
      <c r="J61">
        <v>320.125089875257</v>
      </c>
      <c r="K61">
        <v>401.64910952497797</v>
      </c>
      <c r="L61">
        <v>483.561296636777</v>
      </c>
      <c r="M61">
        <v>566.84188240814206</v>
      </c>
      <c r="N61">
        <v>650.38412607763996</v>
      </c>
      <c r="O61">
        <v>734.54902655005105</v>
      </c>
      <c r="P61">
        <v>819.3308955256</v>
      </c>
      <c r="Q61">
        <v>904.72424287411104</v>
      </c>
      <c r="R61">
        <v>990.67795400678096</v>
      </c>
      <c r="S61">
        <v>1077.25277552741</v>
      </c>
      <c r="T61">
        <v>1164.4495001144101</v>
      </c>
      <c r="U61">
        <v>1252.2689204461601</v>
      </c>
      <c r="V61">
        <v>1340.71182920106</v>
      </c>
      <c r="W61">
        <v>1429.7790190574999</v>
      </c>
      <c r="X61">
        <v>1519.4712826938801</v>
      </c>
      <c r="Y61">
        <v>1609.78941278858</v>
      </c>
      <c r="Z61">
        <v>1700.7342020200099</v>
      </c>
      <c r="AA61">
        <v>1792.3064430665499</v>
      </c>
      <c r="AB61">
        <v>1884.5069286066</v>
      </c>
      <c r="AC61">
        <v>1977.33645131855</v>
      </c>
      <c r="AD61">
        <v>2070.7958038808001</v>
      </c>
      <c r="AE61">
        <v>2164.8857789717399</v>
      </c>
      <c r="AF61">
        <v>2259.6071692697701</v>
      </c>
      <c r="AG61">
        <v>2354.9607674532699</v>
      </c>
      <c r="AH61">
        <v>2450.9473662006399</v>
      </c>
      <c r="AI61">
        <v>2547.5677581902701</v>
      </c>
      <c r="AJ61">
        <v>2644.8227361005702</v>
      </c>
      <c r="AK61">
        <v>2742.7130926099098</v>
      </c>
    </row>
    <row r="62" spans="1:37" x14ac:dyDescent="0.35">
      <c r="A62" t="s">
        <v>138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35">
      <c r="A63" t="s">
        <v>139</v>
      </c>
      <c r="B63" s="7">
        <v>284757.93725811702</v>
      </c>
      <c r="C63" s="7">
        <v>286388.61456948402</v>
      </c>
      <c r="D63" s="7">
        <v>288140.93434820202</v>
      </c>
      <c r="E63" s="7">
        <v>289803.283897024</v>
      </c>
      <c r="F63" s="7">
        <v>291570.90808729897</v>
      </c>
      <c r="G63" s="7">
        <v>292569.371614773</v>
      </c>
      <c r="H63" s="7">
        <v>292351.52758510702</v>
      </c>
      <c r="I63" s="7">
        <v>292061.51581034902</v>
      </c>
      <c r="J63" s="7">
        <v>291650.30434508598</v>
      </c>
      <c r="K63" s="7">
        <v>291114.68129199801</v>
      </c>
      <c r="L63" s="7">
        <v>291119.93286948098</v>
      </c>
      <c r="M63" s="7">
        <v>290913.70529514301</v>
      </c>
      <c r="N63" s="7">
        <v>290590.515915228</v>
      </c>
      <c r="O63" s="7">
        <v>290247.75724626199</v>
      </c>
      <c r="P63" s="7">
        <v>289923.56326784199</v>
      </c>
      <c r="Q63" s="7">
        <v>289721.38444408099</v>
      </c>
      <c r="R63" s="7">
        <v>289831.38348982</v>
      </c>
      <c r="S63" s="7">
        <v>290185.11549805902</v>
      </c>
      <c r="T63" s="7">
        <v>290847.92294843501</v>
      </c>
      <c r="U63" s="7">
        <v>291762.49285289302</v>
      </c>
      <c r="V63" s="7">
        <v>292957.55041043402</v>
      </c>
      <c r="W63" s="7">
        <v>294463.15745845402</v>
      </c>
      <c r="X63" s="7">
        <v>296210.303770439</v>
      </c>
      <c r="Y63" s="7">
        <v>298169.52155896398</v>
      </c>
      <c r="Z63" s="7">
        <v>300287.83732601698</v>
      </c>
      <c r="AA63" s="7">
        <v>302533.31967465603</v>
      </c>
      <c r="AB63" s="7">
        <v>305038.69161842001</v>
      </c>
      <c r="AC63" s="7">
        <v>307607.94152268599</v>
      </c>
      <c r="AD63" s="7">
        <v>310217.48441522702</v>
      </c>
      <c r="AE63" s="7">
        <v>312843.39187862101</v>
      </c>
      <c r="AF63" s="7">
        <v>315247.11042712402</v>
      </c>
      <c r="AG63" s="7">
        <v>317662.87108966499</v>
      </c>
      <c r="AH63" s="7">
        <v>320072.92578192201</v>
      </c>
      <c r="AI63" s="7">
        <v>322468.25706232397</v>
      </c>
      <c r="AJ63" s="7">
        <v>324838.227748217</v>
      </c>
      <c r="AK63" s="7">
        <v>327163.62174073397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22716-23D6-463E-8D06-A1ADBB0A4846}">
  <dimension ref="A1:AK93"/>
  <sheetViews>
    <sheetView workbookViewId="0">
      <selection sqref="A1:AK93"/>
    </sheetView>
  </sheetViews>
  <sheetFormatPr defaultRowHeight="14.5" x14ac:dyDescent="0.35"/>
  <sheetData>
    <row r="1" spans="1:37" x14ac:dyDescent="0.35">
      <c r="A1" t="s">
        <v>21</v>
      </c>
    </row>
    <row r="2" spans="1:37" x14ac:dyDescent="0.35">
      <c r="A2" t="s">
        <v>17</v>
      </c>
      <c r="B2" s="7">
        <f>'Electricity-Pathways'!B2</f>
        <v>22031.991972335702</v>
      </c>
      <c r="C2" s="7">
        <f>'Electricity-Pathways'!C2</f>
        <v>22306.2623583401</v>
      </c>
      <c r="D2" s="7">
        <f>'Electricity-Pathways'!D2</f>
        <v>22561.969029325399</v>
      </c>
      <c r="E2" s="7">
        <f>'Electricity-Pathways'!E2</f>
        <v>22810.378554305</v>
      </c>
      <c r="F2" s="7">
        <f>'Electricity-Pathways'!F2</f>
        <v>23041.006764891499</v>
      </c>
      <c r="G2" s="7">
        <f>'Electricity-Pathways'!G2</f>
        <v>23137.045531510699</v>
      </c>
      <c r="H2" s="7">
        <f>'Electricity-Pathways'!H2</f>
        <v>23214.008786030299</v>
      </c>
      <c r="I2" s="7">
        <f>'Electricity-Pathways'!I2</f>
        <v>23270.147225163098</v>
      </c>
      <c r="J2" s="7">
        <f>'Electricity-Pathways'!J2</f>
        <v>23305.439023008901</v>
      </c>
      <c r="K2" s="7">
        <f>'Electricity-Pathways'!K2</f>
        <v>23319.2581192</v>
      </c>
      <c r="L2" s="7">
        <f>'Electricity-Pathways'!L2</f>
        <v>23409.959315885499</v>
      </c>
      <c r="M2" s="7">
        <f>'Electricity-Pathways'!M2</f>
        <v>23498.527792265799</v>
      </c>
      <c r="N2" s="7">
        <f>'Electricity-Pathways'!N2</f>
        <v>23584.9635483411</v>
      </c>
      <c r="O2" s="7">
        <f>'Electricity-Pathways'!O2</f>
        <v>23669.266584111199</v>
      </c>
      <c r="P2" s="7">
        <f>'Electricity-Pathways'!P2</f>
        <v>23751.4368995763</v>
      </c>
      <c r="Q2" s="7">
        <f>'Electricity-Pathways'!Q2</f>
        <v>23831.474494736201</v>
      </c>
      <c r="R2" s="7">
        <f>'Electricity-Pathways'!R2</f>
        <v>23909.379369591101</v>
      </c>
      <c r="S2" s="7">
        <f>'Electricity-Pathways'!S2</f>
        <v>23985.151524140801</v>
      </c>
      <c r="T2" s="7">
        <f>'Electricity-Pathways'!T2</f>
        <v>24058.790958385402</v>
      </c>
      <c r="U2" s="7">
        <f>'Electricity-Pathways'!U2</f>
        <v>24130.297672324901</v>
      </c>
      <c r="V2" s="7">
        <f>'Electricity-Pathways'!V2</f>
        <v>24199.671665959399</v>
      </c>
      <c r="W2" s="7">
        <f>'Electricity-Pathways'!W2</f>
        <v>24355.9888536734</v>
      </c>
      <c r="X2" s="7">
        <f>'Electricity-Pathways'!X2</f>
        <v>24511.621909426602</v>
      </c>
      <c r="Y2" s="7">
        <f>'Electricity-Pathways'!Y2</f>
        <v>24666.570833218699</v>
      </c>
      <c r="Z2" s="7">
        <f>'Electricity-Pathways'!Z2</f>
        <v>24820.835625049898</v>
      </c>
      <c r="AA2" s="7">
        <f>'Electricity-Pathways'!AA2</f>
        <v>24974.416284920098</v>
      </c>
      <c r="AB2" s="7">
        <f>'Electricity-Pathways'!AB2</f>
        <v>25127.312812829401</v>
      </c>
      <c r="AC2" s="7">
        <f>'Electricity-Pathways'!AC2</f>
        <v>25279.525208777701</v>
      </c>
      <c r="AD2" s="7">
        <f>'Electricity-Pathways'!AD2</f>
        <v>25431.053472765001</v>
      </c>
      <c r="AE2" s="7">
        <f>'Electricity-Pathways'!AE2</f>
        <v>25581.8976047914</v>
      </c>
      <c r="AF2" s="7">
        <f>'Electricity-Pathways'!AF2</f>
        <v>25732.0576048568</v>
      </c>
      <c r="AG2" s="7">
        <f>'Electricity-Pathways'!AG2</f>
        <v>25881.5334729612</v>
      </c>
      <c r="AH2" s="7">
        <f>'Electricity-Pathways'!AH2</f>
        <v>26030.325209104602</v>
      </c>
      <c r="AI2" s="7">
        <f>'Electricity-Pathways'!AI2</f>
        <v>26178.432813287101</v>
      </c>
      <c r="AJ2" s="7">
        <f>'Electricity-Pathways'!AJ2</f>
        <v>26325.856285508598</v>
      </c>
      <c r="AK2" s="7">
        <f>'Electricity-Pathways'!AK2</f>
        <v>26472.595625769201</v>
      </c>
    </row>
    <row r="3" spans="1:37" x14ac:dyDescent="0.35">
      <c r="A3" s="4" t="s">
        <v>30</v>
      </c>
    </row>
    <row r="4" spans="1:37" x14ac:dyDescent="0.35">
      <c r="A4" t="s">
        <v>17</v>
      </c>
      <c r="B4">
        <v>436.65034931999998</v>
      </c>
      <c r="C4">
        <v>435.77794424665899</v>
      </c>
      <c r="D4">
        <v>430.88222732717202</v>
      </c>
      <c r="E4">
        <v>422.09260800131602</v>
      </c>
      <c r="F4">
        <v>413.95500315373698</v>
      </c>
      <c r="G4">
        <v>406.82764541393902</v>
      </c>
      <c r="H4">
        <v>399.82182657470503</v>
      </c>
      <c r="I4">
        <v>392.79131068696302</v>
      </c>
      <c r="J4">
        <v>385.448074418212</v>
      </c>
      <c r="K4">
        <v>378.01301158016702</v>
      </c>
      <c r="L4">
        <v>383.061262269005</v>
      </c>
      <c r="M4">
        <v>380.15165210681999</v>
      </c>
      <c r="N4">
        <v>377.24204194463499</v>
      </c>
      <c r="O4">
        <v>374.33243178244999</v>
      </c>
      <c r="P4">
        <v>371.42282162026498</v>
      </c>
      <c r="Q4">
        <v>368.51321145807998</v>
      </c>
      <c r="R4">
        <v>365.60360129589498</v>
      </c>
      <c r="S4">
        <v>362.69399113371099</v>
      </c>
      <c r="T4">
        <v>359.78438097152599</v>
      </c>
      <c r="U4">
        <v>356.87477080934099</v>
      </c>
      <c r="V4">
        <v>353.96516064715598</v>
      </c>
      <c r="W4">
        <v>351.05555048497098</v>
      </c>
      <c r="X4">
        <v>348.14594032278598</v>
      </c>
      <c r="Y4">
        <v>345.23633016060103</v>
      </c>
      <c r="Z4">
        <v>342.32671999841602</v>
      </c>
      <c r="AA4">
        <v>339.41710983623102</v>
      </c>
      <c r="AB4">
        <v>336.50749967404698</v>
      </c>
      <c r="AC4">
        <v>333.59788951186198</v>
      </c>
      <c r="AD4">
        <v>330.68827934967698</v>
      </c>
      <c r="AE4">
        <v>327.77866918749203</v>
      </c>
      <c r="AF4">
        <v>324.86905902530702</v>
      </c>
      <c r="AG4">
        <v>321.95944886312202</v>
      </c>
      <c r="AH4">
        <v>319.04983870093702</v>
      </c>
      <c r="AI4">
        <v>316.14022853875201</v>
      </c>
      <c r="AJ4">
        <v>313.23061837656701</v>
      </c>
      <c r="AK4">
        <v>310.321008214382</v>
      </c>
    </row>
    <row r="5" spans="1:37" x14ac:dyDescent="0.3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</row>
    <row r="6" spans="1:37" x14ac:dyDescent="0.35">
      <c r="A6" s="13" t="s">
        <v>38</v>
      </c>
    </row>
    <row r="7" spans="1:37" x14ac:dyDescent="0.35">
      <c r="A7" t="s">
        <v>17</v>
      </c>
      <c r="B7">
        <v>4384.1918823507003</v>
      </c>
      <c r="C7">
        <v>4366.8401206905501</v>
      </c>
      <c r="D7">
        <v>4353.1665929634801</v>
      </c>
      <c r="E7">
        <v>4335.7246512193196</v>
      </c>
      <c r="F7">
        <v>4318.2466374415399</v>
      </c>
      <c r="G7">
        <v>4297.0723537138801</v>
      </c>
      <c r="H7">
        <v>4283.1823937851696</v>
      </c>
      <c r="I7">
        <v>4265.5961639065699</v>
      </c>
      <c r="J7">
        <v>4251.5799518602398</v>
      </c>
      <c r="K7">
        <v>4233.90354189762</v>
      </c>
      <c r="L7">
        <v>4228.7974652662597</v>
      </c>
      <c r="M7">
        <v>4231.1829296384403</v>
      </c>
      <c r="N7">
        <v>4233.5683940106201</v>
      </c>
      <c r="O7">
        <v>4235.9538583827998</v>
      </c>
      <c r="P7">
        <v>4238.3393227549795</v>
      </c>
      <c r="Q7">
        <v>4240.7247871271602</v>
      </c>
      <c r="R7">
        <v>4243.1102514993499</v>
      </c>
      <c r="S7">
        <v>4245.4957158715297</v>
      </c>
      <c r="T7">
        <v>4247.8811802437103</v>
      </c>
      <c r="U7">
        <v>4250.2666446158901</v>
      </c>
      <c r="V7">
        <v>4252.6521089880698</v>
      </c>
      <c r="W7">
        <v>4255.0375733602496</v>
      </c>
      <c r="X7">
        <v>4257.4230377324302</v>
      </c>
      <c r="Y7">
        <v>4259.8085021046099</v>
      </c>
      <c r="Z7">
        <v>4262.1939664767897</v>
      </c>
      <c r="AA7">
        <v>4264.5794308489803</v>
      </c>
      <c r="AB7">
        <v>4266.9648952211601</v>
      </c>
      <c r="AC7">
        <v>4269.3503595933398</v>
      </c>
      <c r="AD7">
        <v>4271.7358239655196</v>
      </c>
      <c r="AE7">
        <v>4274.1212883377002</v>
      </c>
      <c r="AF7">
        <v>4276.5067527098799</v>
      </c>
      <c r="AG7">
        <v>4278.8922170820597</v>
      </c>
      <c r="AH7">
        <v>4281.2776814542403</v>
      </c>
      <c r="AI7">
        <v>4283.6631458264201</v>
      </c>
      <c r="AJ7">
        <v>4286.0486101986098</v>
      </c>
      <c r="AK7">
        <v>4288.4340745707896</v>
      </c>
    </row>
    <row r="8" spans="1:37" x14ac:dyDescent="0.3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</row>
    <row r="9" spans="1:37" x14ac:dyDescent="0.35">
      <c r="A9" s="4" t="s">
        <v>34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</row>
    <row r="10" spans="1:37" x14ac:dyDescent="0.35">
      <c r="A10" s="4" t="s">
        <v>17</v>
      </c>
      <c r="B10" s="4">
        <f>'Electricity-Pathways'!B22</f>
        <v>2893.0415894314201</v>
      </c>
      <c r="C10" s="4">
        <f>'Electricity-Pathways'!C22</f>
        <v>2891.2370737403498</v>
      </c>
      <c r="D10" s="4">
        <f>'Electricity-Pathways'!D22</f>
        <v>2871.4496208624901</v>
      </c>
      <c r="E10" s="4">
        <f>'Electricity-Pathways'!E22</f>
        <v>2847.2655390647501</v>
      </c>
      <c r="F10" s="4">
        <f>'Electricity-Pathways'!F22</f>
        <v>2831.2001483652398</v>
      </c>
      <c r="G10" s="4">
        <f>'Electricity-Pathways'!G22</f>
        <v>2801.9188652031198</v>
      </c>
      <c r="H10" s="4">
        <f>'Electricity-Pathways'!H22</f>
        <v>2775.5889043656198</v>
      </c>
      <c r="I10" s="4">
        <f>'Electricity-Pathways'!I22</f>
        <v>2748.5817097255299</v>
      </c>
      <c r="J10" s="4">
        <f>'Electricity-Pathways'!J22</f>
        <v>2720.22762856496</v>
      </c>
      <c r="K10" s="4">
        <f>'Electricity-Pathways'!K22</f>
        <v>2691.9555141035999</v>
      </c>
      <c r="L10" s="4">
        <f>'Electricity-Pathways'!L22</f>
        <v>2696.2354662641401</v>
      </c>
      <c r="M10" s="4">
        <f>'Electricity-Pathways'!M22</f>
        <v>2688.9438587642198</v>
      </c>
      <c r="N10" s="4">
        <f>'Electricity-Pathways'!N22</f>
        <v>2681.5625038786302</v>
      </c>
      <c r="O10" s="4">
        <f>'Electricity-Pathways'!O22</f>
        <v>2674.0914016073798</v>
      </c>
      <c r="P10" s="4">
        <f>'Electricity-Pathways'!P22</f>
        <v>2666.53055195047</v>
      </c>
      <c r="Q10" s="4">
        <f>'Electricity-Pathways'!Q22</f>
        <v>2658.8799549078799</v>
      </c>
      <c r="R10" s="4">
        <f>'Electricity-Pathways'!R22</f>
        <v>2666.61318797271</v>
      </c>
      <c r="S10" s="4">
        <f>'Electricity-Pathways'!S22</f>
        <v>2674.34642103754</v>
      </c>
      <c r="T10" s="4">
        <f>'Electricity-Pathways'!T22</f>
        <v>2682.0796541023601</v>
      </c>
      <c r="U10" s="4">
        <f>'Electricity-Pathways'!U22</f>
        <v>2689.8128871671902</v>
      </c>
      <c r="V10" s="4">
        <f>'Electricity-Pathways'!V22</f>
        <v>2697.5461202320098</v>
      </c>
      <c r="W10" s="4">
        <f>'Electricity-Pathways'!W22</f>
        <v>2705.2793532968399</v>
      </c>
      <c r="X10" s="4">
        <f>'Electricity-Pathways'!X22</f>
        <v>2713.0125863616699</v>
      </c>
      <c r="Y10" s="4">
        <f>'Electricity-Pathways'!Y22</f>
        <v>2720.74581942649</v>
      </c>
      <c r="Z10" s="4">
        <f>'Electricity-Pathways'!Z22</f>
        <v>2728.4790524913201</v>
      </c>
      <c r="AA10" s="4">
        <f>'Electricity-Pathways'!AA22</f>
        <v>2736.2122855561402</v>
      </c>
      <c r="AB10" s="4">
        <f>'Electricity-Pathways'!AB22</f>
        <v>2743.9455186209698</v>
      </c>
      <c r="AC10" s="4">
        <f>'Electricity-Pathways'!AC22</f>
        <v>2751.6787516857999</v>
      </c>
      <c r="AD10" s="4">
        <f>'Electricity-Pathways'!AD22</f>
        <v>2759.4119847506199</v>
      </c>
      <c r="AE10" s="4">
        <f>'Electricity-Pathways'!AE22</f>
        <v>2767.14521781545</v>
      </c>
      <c r="AF10" s="4">
        <f>'Electricity-Pathways'!AF22</f>
        <v>2774.8784508802701</v>
      </c>
      <c r="AG10" s="4">
        <f>'Electricity-Pathways'!AG22</f>
        <v>2782.6116839451001</v>
      </c>
      <c r="AH10" s="4">
        <f>'Electricity-Pathways'!AH22</f>
        <v>2790.3449170099302</v>
      </c>
      <c r="AI10" s="4">
        <f>'Electricity-Pathways'!AI22</f>
        <v>2798.0781500747498</v>
      </c>
      <c r="AJ10" s="4">
        <f>'Electricity-Pathways'!AJ22</f>
        <v>2805.8113831395799</v>
      </c>
      <c r="AK10" s="4">
        <f>'Electricity-Pathways'!AK22</f>
        <v>2813.5446162044</v>
      </c>
    </row>
    <row r="11" spans="1:37" x14ac:dyDescent="0.3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</row>
    <row r="12" spans="1:37" x14ac:dyDescent="0.35">
      <c r="A12" s="4" t="s">
        <v>39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</row>
    <row r="13" spans="1:37" x14ac:dyDescent="0.35">
      <c r="A13" s="4" t="s">
        <v>17</v>
      </c>
      <c r="B13" s="4">
        <v>710.24658569681401</v>
      </c>
      <c r="C13" s="4">
        <v>705.928067692122</v>
      </c>
      <c r="D13" s="4">
        <v>701.17553469345899</v>
      </c>
      <c r="E13" s="4">
        <v>695.54768517682305</v>
      </c>
      <c r="F13" s="4">
        <v>690.08976729561198</v>
      </c>
      <c r="G13" s="4">
        <v>685.02170315882404</v>
      </c>
      <c r="H13" s="4">
        <v>680.48695000944394</v>
      </c>
      <c r="I13" s="4">
        <v>675.96725568879197</v>
      </c>
      <c r="J13" s="4">
        <v>671.31649122620297</v>
      </c>
      <c r="K13" s="4">
        <v>666.60893552868197</v>
      </c>
      <c r="L13" s="4">
        <v>665.27293923346303</v>
      </c>
      <c r="M13" s="4">
        <v>663.04787921618004</v>
      </c>
      <c r="N13" s="4">
        <v>660.82281919889601</v>
      </c>
      <c r="O13" s="4">
        <v>658.59775918161199</v>
      </c>
      <c r="P13" s="4">
        <v>656.37269916432899</v>
      </c>
      <c r="Q13" s="4">
        <v>654.14763914704497</v>
      </c>
      <c r="R13" s="4">
        <v>651.92257912976095</v>
      </c>
      <c r="S13" s="4">
        <v>649.69751911247795</v>
      </c>
      <c r="T13" s="4">
        <v>647.47245909519404</v>
      </c>
      <c r="U13" s="4">
        <v>645.24739907791104</v>
      </c>
      <c r="V13" s="4">
        <v>643.02233906062702</v>
      </c>
      <c r="W13" s="4">
        <v>640.797279043343</v>
      </c>
      <c r="X13" s="4">
        <v>638.57221902606</v>
      </c>
      <c r="Y13" s="4">
        <v>636.34715900877598</v>
      </c>
      <c r="Z13" s="4">
        <v>634.12209899149195</v>
      </c>
      <c r="AA13" s="4">
        <v>631.89703897420895</v>
      </c>
      <c r="AB13" s="4">
        <v>629.67197895692505</v>
      </c>
      <c r="AC13" s="4">
        <v>627.44691893964205</v>
      </c>
      <c r="AD13" s="4">
        <v>625.22185892235802</v>
      </c>
      <c r="AE13" s="4">
        <v>622.996798905074</v>
      </c>
      <c r="AF13" s="4">
        <v>620.771738887791</v>
      </c>
      <c r="AG13" s="4">
        <v>618.54667887050698</v>
      </c>
      <c r="AH13" s="4">
        <v>616.32161885322296</v>
      </c>
      <c r="AI13" s="4">
        <v>614.09655883593996</v>
      </c>
      <c r="AJ13" s="4">
        <v>611.87149881865605</v>
      </c>
      <c r="AK13" s="4">
        <v>609.64643880137203</v>
      </c>
    </row>
    <row r="14" spans="1:37" x14ac:dyDescent="0.3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</row>
    <row r="15" spans="1:37" x14ac:dyDescent="0.35">
      <c r="A15" t="s">
        <v>22</v>
      </c>
    </row>
    <row r="16" spans="1:37" x14ac:dyDescent="0.35">
      <c r="A16" s="4" t="s">
        <v>17</v>
      </c>
      <c r="B16" s="4">
        <v>399.56527215196201</v>
      </c>
      <c r="C16" s="4">
        <v>393.98601977785802</v>
      </c>
      <c r="D16" s="4">
        <v>387.10496784868099</v>
      </c>
      <c r="E16" s="4">
        <v>378.27626667159802</v>
      </c>
      <c r="F16" s="4">
        <v>369.80963963234501</v>
      </c>
      <c r="G16" s="4">
        <v>362.28638975349202</v>
      </c>
      <c r="H16" s="4">
        <v>353.65392043923498</v>
      </c>
      <c r="I16" s="4">
        <v>346.03153927765402</v>
      </c>
      <c r="J16" s="4">
        <v>338.539716607836</v>
      </c>
      <c r="K16" s="4">
        <v>331.46441457669698</v>
      </c>
      <c r="L16" s="4">
        <v>326.76958411726503</v>
      </c>
      <c r="M16" s="4">
        <v>321.21598648384901</v>
      </c>
      <c r="N16" s="4">
        <v>315.66238885043202</v>
      </c>
      <c r="O16" s="4">
        <v>310.10879121701498</v>
      </c>
      <c r="P16" s="4">
        <v>304.55519358359902</v>
      </c>
      <c r="Q16" s="4">
        <v>299.00159595018198</v>
      </c>
      <c r="R16" s="4">
        <v>293.44799831676499</v>
      </c>
      <c r="S16" s="4">
        <v>287.89440068334898</v>
      </c>
      <c r="T16" s="4">
        <v>282.34080304993199</v>
      </c>
      <c r="U16" s="4">
        <v>276.78720541651501</v>
      </c>
      <c r="V16" s="4">
        <v>271.23360778309899</v>
      </c>
      <c r="W16" s="4">
        <v>265.680010149682</v>
      </c>
      <c r="X16" s="4">
        <v>260.12641251626502</v>
      </c>
      <c r="Y16" s="4">
        <v>254.572814882849</v>
      </c>
      <c r="Z16" s="4">
        <v>249.01921724943199</v>
      </c>
      <c r="AA16" s="4">
        <v>243.465619616015</v>
      </c>
      <c r="AB16" s="4">
        <v>237.91202198259899</v>
      </c>
      <c r="AC16" s="4">
        <v>232.358424349182</v>
      </c>
      <c r="AD16" s="4">
        <v>226.80482671576499</v>
      </c>
      <c r="AE16" s="4">
        <v>221.251229082349</v>
      </c>
      <c r="AF16" s="4">
        <v>215.69763144893199</v>
      </c>
      <c r="AG16" s="4">
        <v>210.144033815515</v>
      </c>
      <c r="AH16" s="4">
        <v>204.59043618209901</v>
      </c>
      <c r="AI16" s="4">
        <v>199.036838548682</v>
      </c>
      <c r="AJ16" s="4">
        <v>193.48324091526499</v>
      </c>
      <c r="AK16" s="4">
        <v>187.929643281849</v>
      </c>
    </row>
    <row r="18" spans="1:37" x14ac:dyDescent="0.35">
      <c r="A18" t="s">
        <v>51</v>
      </c>
    </row>
    <row r="19" spans="1:37" x14ac:dyDescent="0.35">
      <c r="A19" s="9" t="s">
        <v>50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</row>
    <row r="20" spans="1:37" x14ac:dyDescent="0.35">
      <c r="A20" s="4" t="s">
        <v>17</v>
      </c>
      <c r="B20" s="4">
        <f>'Electricity-Pathways'!B37</f>
        <v>5832.5244595287704</v>
      </c>
      <c r="C20" s="4">
        <f>'Electricity-Pathways'!C37</f>
        <v>5824.8548104143401</v>
      </c>
      <c r="D20" s="4">
        <f>'Electricity-Pathways'!D37</f>
        <v>5816.6850992129903</v>
      </c>
      <c r="E20" s="4">
        <f>'Electricity-Pathways'!E37</f>
        <v>5809.1798284755196</v>
      </c>
      <c r="F20" s="4">
        <f>'Electricity-Pathways'!F37</f>
        <v>5801.6730702513196</v>
      </c>
      <c r="G20" s="4">
        <f>'Electricity-Pathways'!G37</f>
        <v>5794.1648377151196</v>
      </c>
      <c r="H20" s="4">
        <f>'Electricity-Pathways'!H37</f>
        <v>5785.72149952988</v>
      </c>
      <c r="I20" s="4">
        <f>'Electricity-Pathways'!I37</f>
        <v>5777.3819996660604</v>
      </c>
      <c r="J20" s="4">
        <f>'Electricity-Pathways'!J37</f>
        <v>5769.0468825996604</v>
      </c>
      <c r="K20" s="4">
        <f>'Electricity-Pathways'!K37</f>
        <v>5760.9353495955502</v>
      </c>
      <c r="L20" s="4">
        <f>'Electricity-Pathways'!L37</f>
        <v>5811.2433193644802</v>
      </c>
      <c r="M20" s="4">
        <f>'Electricity-Pathways'!M37</f>
        <v>5861.5512891334101</v>
      </c>
      <c r="N20" s="4">
        <f>'Electricity-Pathways'!N37</f>
        <v>5911.8592589023501</v>
      </c>
      <c r="O20" s="4">
        <f>'Electricity-Pathways'!O37</f>
        <v>5962.1672286712801</v>
      </c>
      <c r="P20" s="4">
        <f>'Electricity-Pathways'!P37</f>
        <v>6012.4751984402101</v>
      </c>
      <c r="Q20" s="4">
        <f>'Electricity-Pathways'!Q37</f>
        <v>6062.7831682091501</v>
      </c>
      <c r="R20" s="4">
        <f>'Electricity-Pathways'!R37</f>
        <v>6113.09113797808</v>
      </c>
      <c r="S20" s="4">
        <f>'Electricity-Pathways'!S37</f>
        <v>6163.39910774701</v>
      </c>
      <c r="T20" s="4">
        <f>'Electricity-Pathways'!T37</f>
        <v>6213.70707751595</v>
      </c>
      <c r="U20" s="4">
        <f>'Electricity-Pathways'!U37</f>
        <v>6264.01504728488</v>
      </c>
      <c r="V20" s="4">
        <f>'Electricity-Pathways'!V37</f>
        <v>6314.32301705381</v>
      </c>
      <c r="W20" s="4">
        <f>'Electricity-Pathways'!W37</f>
        <v>6364.6309868227499</v>
      </c>
      <c r="X20" s="4">
        <f>'Electricity-Pathways'!X37</f>
        <v>6414.9389565916799</v>
      </c>
      <c r="Y20" s="4">
        <f>'Electricity-Pathways'!Y37</f>
        <v>6465.2469263606099</v>
      </c>
      <c r="Z20" s="4">
        <f>'Electricity-Pathways'!Z37</f>
        <v>6515.5548961295499</v>
      </c>
      <c r="AA20" s="4">
        <f>'Electricity-Pathways'!AA37</f>
        <v>6565.8628658984799</v>
      </c>
      <c r="AB20" s="4">
        <f>'Electricity-Pathways'!AB37</f>
        <v>6616.1708356674098</v>
      </c>
      <c r="AC20" s="4">
        <f>'Electricity-Pathways'!AC37</f>
        <v>6666.4788054363498</v>
      </c>
      <c r="AD20" s="4">
        <f>'Electricity-Pathways'!AD37</f>
        <v>6716.7867752052798</v>
      </c>
      <c r="AE20" s="4">
        <f>'Electricity-Pathways'!AE37</f>
        <v>6767.0947449742098</v>
      </c>
      <c r="AF20" s="4">
        <f>'Electricity-Pathways'!AF37</f>
        <v>6817.4027147431398</v>
      </c>
      <c r="AG20" s="4">
        <f>'Electricity-Pathways'!AG37</f>
        <v>6867.7106845120798</v>
      </c>
      <c r="AH20" s="4">
        <f>'Electricity-Pathways'!AH37</f>
        <v>6918.0186542810097</v>
      </c>
      <c r="AI20" s="4">
        <f>'Electricity-Pathways'!AI37</f>
        <v>6968.3266240499397</v>
      </c>
      <c r="AJ20" s="4">
        <f>'Electricity-Pathways'!AJ37</f>
        <v>7018.6345938188797</v>
      </c>
      <c r="AK20" s="4">
        <f>'Electricity-Pathways'!AK37</f>
        <v>7068.9425635878097</v>
      </c>
    </row>
    <row r="21" spans="1:37" x14ac:dyDescent="0.35">
      <c r="A21" t="s">
        <v>52</v>
      </c>
    </row>
    <row r="22" spans="1:37" x14ac:dyDescent="0.35">
      <c r="A22" t="s">
        <v>17</v>
      </c>
      <c r="B22">
        <f>'Electricity-Pathways'!B38</f>
        <v>7488.4764208791603</v>
      </c>
      <c r="C22">
        <f>'Electricity-Pathways'!C38</f>
        <v>7491.4280361369601</v>
      </c>
      <c r="D22">
        <f>'Electricity-Pathways'!D38</f>
        <v>7489.3608301733902</v>
      </c>
      <c r="E22">
        <f>'Electricity-Pathways'!E38</f>
        <v>7485.7748057884401</v>
      </c>
      <c r="F22">
        <f>'Electricity-Pathways'!F38</f>
        <v>7481.6699637821202</v>
      </c>
      <c r="G22">
        <f>'Electricity-Pathways'!G38</f>
        <v>7478.0463049544396</v>
      </c>
      <c r="H22">
        <f>'Electricity-Pathways'!H38</f>
        <v>7480.63179088774</v>
      </c>
      <c r="I22">
        <f>'Electricity-Pathways'!I38</f>
        <v>7483.3140510920202</v>
      </c>
      <c r="J22">
        <f>'Electricity-Pathways'!J38</f>
        <v>7485.9963112962896</v>
      </c>
      <c r="K22">
        <f>'Electricity-Pathways'!K38</f>
        <v>7488.6785715005599</v>
      </c>
      <c r="L22">
        <f>'Electricity-Pathways'!L38</f>
        <v>7491.3608317048402</v>
      </c>
      <c r="M22">
        <f>'Electricity-Pathways'!M38</f>
        <v>7494.0430919091104</v>
      </c>
      <c r="N22">
        <f>'Electricity-Pathways'!N38</f>
        <v>7496.7253521133898</v>
      </c>
      <c r="O22">
        <f>'Electricity-Pathways'!O38</f>
        <v>7499.4076123176601</v>
      </c>
      <c r="P22">
        <f>'Electricity-Pathways'!P38</f>
        <v>7502.0898725219404</v>
      </c>
      <c r="Q22">
        <f>'Electricity-Pathways'!Q38</f>
        <v>7504.7721327262097</v>
      </c>
      <c r="R22">
        <f>'Electricity-Pathways'!R38</f>
        <v>7507.45439293048</v>
      </c>
      <c r="S22">
        <f>'Electricity-Pathways'!S38</f>
        <v>7510.1366531347603</v>
      </c>
      <c r="T22">
        <f>'Electricity-Pathways'!T38</f>
        <v>7512.8189133390297</v>
      </c>
      <c r="U22">
        <f>'Electricity-Pathways'!U38</f>
        <v>7515.50117354331</v>
      </c>
      <c r="V22">
        <f>'Electricity-Pathways'!V38</f>
        <v>7518.1834337475802</v>
      </c>
      <c r="W22">
        <f>'Electricity-Pathways'!W38</f>
        <v>7520.8656939518496</v>
      </c>
      <c r="X22">
        <f>'Electricity-Pathways'!X38</f>
        <v>7523.5479541561299</v>
      </c>
      <c r="Y22">
        <f>'Electricity-Pathways'!Y38</f>
        <v>7526.2302143604002</v>
      </c>
      <c r="Z22">
        <f>'Electricity-Pathways'!Z38</f>
        <v>7528.9124745646805</v>
      </c>
      <c r="AA22">
        <f>'Electricity-Pathways'!AA38</f>
        <v>7531.5947347689498</v>
      </c>
      <c r="AB22">
        <f>'Electricity-Pathways'!AB38</f>
        <v>7534.2769949732301</v>
      </c>
      <c r="AC22">
        <f>'Electricity-Pathways'!AC38</f>
        <v>7536.9592551775004</v>
      </c>
      <c r="AD22">
        <f>'Electricity-Pathways'!AD38</f>
        <v>7539.6415153817698</v>
      </c>
      <c r="AE22">
        <f>'Electricity-Pathways'!AE38</f>
        <v>7542.32377558605</v>
      </c>
      <c r="AF22">
        <f>'Electricity-Pathways'!AF38</f>
        <v>7545.0060357903203</v>
      </c>
      <c r="AG22">
        <f>'Electricity-Pathways'!AG38</f>
        <v>7547.6882959945997</v>
      </c>
      <c r="AH22">
        <f>'Electricity-Pathways'!AH38</f>
        <v>7550.37055619887</v>
      </c>
      <c r="AI22">
        <f>'Electricity-Pathways'!AI38</f>
        <v>7553.0528164031402</v>
      </c>
      <c r="AJ22">
        <f>'Electricity-Pathways'!AJ38</f>
        <v>7555.7350766074196</v>
      </c>
      <c r="AK22">
        <f>'Electricity-Pathways'!AK38</f>
        <v>7558.4173368116899</v>
      </c>
    </row>
    <row r="23" spans="1:37" x14ac:dyDescent="0.3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</row>
    <row r="24" spans="1:37" x14ac:dyDescent="0.35">
      <c r="A24" s="10" t="s">
        <v>83</v>
      </c>
    </row>
    <row r="25" spans="1:37" x14ac:dyDescent="0.35">
      <c r="A25" s="4" t="s">
        <v>17</v>
      </c>
      <c r="B25" s="12">
        <f>Waste!B14</f>
        <v>2287.6631265304604</v>
      </c>
      <c r="C25" s="12">
        <f>Waste!C14</f>
        <v>2307.9966256540615</v>
      </c>
      <c r="D25" s="12">
        <f>Waste!D14</f>
        <v>2328.3722939878585</v>
      </c>
      <c r="E25" s="12">
        <f>Waste!E14</f>
        <v>2348.6167496188018</v>
      </c>
      <c r="F25" s="12">
        <f>Waste!F14</f>
        <v>2368.7441665770971</v>
      </c>
      <c r="G25" s="12">
        <f>Waste!G14</f>
        <v>2388.9619797363271</v>
      </c>
      <c r="H25" s="12">
        <f>Waste!H14</f>
        <v>2409.3425295826009</v>
      </c>
      <c r="I25" s="12">
        <f>Waste!I14</f>
        <v>2429.9266326178376</v>
      </c>
      <c r="J25" s="12">
        <f>Waste!J14</f>
        <v>2450.1663831765136</v>
      </c>
      <c r="K25" s="12">
        <f>Waste!K14</f>
        <v>2471.4096080229901</v>
      </c>
      <c r="L25" s="12">
        <f>Waste!L14</f>
        <v>2492.1180425928887</v>
      </c>
      <c r="M25" s="12">
        <f>Waste!M14</f>
        <v>2512.6738563811182</v>
      </c>
      <c r="N25" s="12">
        <f>Waste!N14</f>
        <v>2533.4267538839426</v>
      </c>
      <c r="O25" s="12">
        <f>Waste!O14</f>
        <v>2553.9391045671032</v>
      </c>
      <c r="P25" s="12">
        <f>Waste!P14</f>
        <v>2573.47027124233</v>
      </c>
      <c r="Q25" s="12">
        <f>Waste!Q14</f>
        <v>2592.8241743198873</v>
      </c>
      <c r="R25" s="12">
        <f>Waste!R14</f>
        <v>2611.6726938225379</v>
      </c>
      <c r="S25" s="12">
        <f>Waste!S14</f>
        <v>2631.311665466088</v>
      </c>
      <c r="T25" s="12">
        <f>Waste!T14</f>
        <v>2652.2201244207486</v>
      </c>
      <c r="U25" s="12">
        <f>Waste!U14</f>
        <v>2671.6138441723679</v>
      </c>
      <c r="V25" s="12">
        <f>Waste!V14</f>
        <v>2690.5746972753991</v>
      </c>
      <c r="W25" s="12">
        <f>Waste!W14</f>
        <v>2708.5203134099615</v>
      </c>
      <c r="X25" s="12">
        <f>Waste!X14</f>
        <v>2726.285137142655</v>
      </c>
      <c r="Y25" s="12">
        <f>Waste!Y14</f>
        <v>2744.089130601973</v>
      </c>
      <c r="Z25" s="12">
        <f>Waste!Z14</f>
        <v>2761.3648620724844</v>
      </c>
      <c r="AA25" s="12">
        <f>Waste!AA14</f>
        <v>2777.9475952114312</v>
      </c>
      <c r="AB25" s="12">
        <f>Waste!AB14</f>
        <v>2794.2247927200233</v>
      </c>
      <c r="AC25" s="12">
        <f>Waste!AC14</f>
        <v>2810.4181811288545</v>
      </c>
      <c r="AD25" s="12">
        <f>Waste!AD14</f>
        <v>2826.1881718470354</v>
      </c>
      <c r="AE25" s="12">
        <f>Waste!AE14</f>
        <v>2841.6667421516627</v>
      </c>
      <c r="AF25" s="12">
        <f>Waste!AF14</f>
        <v>2856.8078411479205</v>
      </c>
      <c r="AG25" s="12">
        <f>Waste!AG14</f>
        <v>2871.5548903417957</v>
      </c>
      <c r="AH25" s="12">
        <f>Waste!AH14</f>
        <v>2885.9962274651052</v>
      </c>
      <c r="AI25" s="12">
        <f>Waste!AI14</f>
        <v>2900.2107801051329</v>
      </c>
      <c r="AJ25" s="12">
        <f>Waste!AJ14</f>
        <v>2914.1865503275967</v>
      </c>
      <c r="AK25" s="12">
        <f>Waste!AK14</f>
        <v>2927.6936953522418</v>
      </c>
    </row>
    <row r="26" spans="1:37" x14ac:dyDescent="0.35">
      <c r="A26" s="4" t="s">
        <v>84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</row>
    <row r="27" spans="1:37" x14ac:dyDescent="0.3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</row>
    <row r="28" spans="1:37" x14ac:dyDescent="0.35">
      <c r="A28" s="6" t="s">
        <v>24</v>
      </c>
    </row>
    <row r="29" spans="1:37" x14ac:dyDescent="0.35">
      <c r="A29" t="s">
        <v>23</v>
      </c>
    </row>
    <row r="30" spans="1:37" x14ac:dyDescent="0.35">
      <c r="A30" t="s">
        <v>17</v>
      </c>
      <c r="B30">
        <v>1122.11309768976</v>
      </c>
      <c r="C30">
        <v>1131.64608939604</v>
      </c>
      <c r="D30">
        <v>1133.60618103452</v>
      </c>
      <c r="E30">
        <v>1127.3623347160201</v>
      </c>
      <c r="F30">
        <v>1120.3900560176201</v>
      </c>
      <c r="G30">
        <v>1118.5564832154701</v>
      </c>
      <c r="H30">
        <v>1113.04467648022</v>
      </c>
      <c r="I30">
        <v>1111.1569956276601</v>
      </c>
      <c r="J30">
        <v>1108.5120247683101</v>
      </c>
      <c r="K30">
        <v>1104.4029747424399</v>
      </c>
      <c r="L30">
        <v>1122.2604427450999</v>
      </c>
      <c r="M30">
        <v>1128.0210434851999</v>
      </c>
      <c r="N30">
        <v>1133.7816442252899</v>
      </c>
      <c r="O30">
        <v>1139.54224496538</v>
      </c>
      <c r="P30">
        <v>1145.30284570548</v>
      </c>
      <c r="Q30">
        <v>1151.06344644557</v>
      </c>
      <c r="R30">
        <v>1156.82404718566</v>
      </c>
      <c r="S30">
        <v>1162.58464792576</v>
      </c>
      <c r="T30">
        <v>1168.34524866585</v>
      </c>
      <c r="U30">
        <v>1174.10584940594</v>
      </c>
      <c r="V30">
        <v>1179.8664501460401</v>
      </c>
      <c r="W30">
        <v>1185.6270508861301</v>
      </c>
      <c r="X30">
        <v>1191.3876516262201</v>
      </c>
      <c r="Y30">
        <v>1197.1482523663201</v>
      </c>
      <c r="Z30">
        <v>1202.9088531064101</v>
      </c>
      <c r="AA30">
        <v>1208.6694538464999</v>
      </c>
      <c r="AB30">
        <v>1214.4300545865999</v>
      </c>
      <c r="AC30">
        <v>1220.1906553266899</v>
      </c>
      <c r="AD30">
        <v>1225.9512560667899</v>
      </c>
      <c r="AE30">
        <v>1231.71185680688</v>
      </c>
      <c r="AF30">
        <v>1237.47245754697</v>
      </c>
      <c r="AG30">
        <v>1243.23305828707</v>
      </c>
      <c r="AH30">
        <v>1248.99365902716</v>
      </c>
      <c r="AI30">
        <v>1254.75425976725</v>
      </c>
      <c r="AJ30">
        <v>1260.51486050735</v>
      </c>
      <c r="AK30">
        <v>1266.27546124744</v>
      </c>
    </row>
    <row r="31" spans="1:37" x14ac:dyDescent="0.3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</row>
    <row r="32" spans="1:37" x14ac:dyDescent="0.35">
      <c r="A32" t="s">
        <v>25</v>
      </c>
    </row>
    <row r="33" spans="1:37" x14ac:dyDescent="0.35">
      <c r="A33" t="s">
        <v>17</v>
      </c>
      <c r="B33">
        <f>'Electricity-Pathways'!B13</f>
        <v>4143.7533149999999</v>
      </c>
      <c r="C33">
        <f>'Electricity-Pathways'!C13</f>
        <v>4129.5170507713901</v>
      </c>
      <c r="D33">
        <f>'Electricity-Pathways'!D13</f>
        <v>4108.5307811427901</v>
      </c>
      <c r="E33">
        <f>'Electricity-Pathways'!E13</f>
        <v>4074.2492818056198</v>
      </c>
      <c r="F33">
        <f>'Electricity-Pathways'!F13</f>
        <v>4039.3694715657898</v>
      </c>
      <c r="G33">
        <f>'Electricity-Pathways'!G13</f>
        <v>3982.0632577297902</v>
      </c>
      <c r="H33">
        <f>'Electricity-Pathways'!H13</f>
        <v>3926.7326158138799</v>
      </c>
      <c r="I33">
        <f>'Electricity-Pathways'!I13</f>
        <v>3870.4824154819498</v>
      </c>
      <c r="J33">
        <f>'Electricity-Pathways'!J13</f>
        <v>3813.3563564799902</v>
      </c>
      <c r="K33">
        <f>'Electricity-Pathways'!K13</f>
        <v>3756.09398879436</v>
      </c>
      <c r="L33">
        <f>'Electricity-Pathways'!L13</f>
        <v>3752.0765039836601</v>
      </c>
      <c r="M33">
        <f>'Electricity-Pathways'!M13</f>
        <v>3724.38842409987</v>
      </c>
      <c r="N33">
        <f>'Electricity-Pathways'!N13</f>
        <v>3696.7744056950901</v>
      </c>
      <c r="O33">
        <f>'Electricity-Pathways'!O13</f>
        <v>3669.2344487693399</v>
      </c>
      <c r="P33">
        <f>'Electricity-Pathways'!P13</f>
        <v>3641.7685533226099</v>
      </c>
      <c r="Q33">
        <f>'Electricity-Pathways'!Q13</f>
        <v>3614.3767193548902</v>
      </c>
      <c r="R33">
        <f>'Electricity-Pathways'!R13</f>
        <v>3607.9950885794201</v>
      </c>
      <c r="S33">
        <f>'Electricity-Pathways'!S13</f>
        <v>3601.61345780395</v>
      </c>
      <c r="T33">
        <f>'Electricity-Pathways'!T13</f>
        <v>3595.23182702848</v>
      </c>
      <c r="U33">
        <f>'Electricity-Pathways'!U13</f>
        <v>3588.8501962530099</v>
      </c>
      <c r="V33">
        <f>'Electricity-Pathways'!V13</f>
        <v>3582.4685654775399</v>
      </c>
      <c r="W33">
        <f>'Electricity-Pathways'!W13</f>
        <v>3576.0869347020698</v>
      </c>
      <c r="X33">
        <f>'Electricity-Pathways'!X13</f>
        <v>3569.7053039266002</v>
      </c>
      <c r="Y33">
        <f>'Electricity-Pathways'!Y13</f>
        <v>3563.3236731511302</v>
      </c>
      <c r="Z33">
        <f>'Electricity-Pathways'!Z13</f>
        <v>3556.9420423756601</v>
      </c>
      <c r="AA33">
        <f>'Electricity-Pathways'!AA13</f>
        <v>3550.56041160019</v>
      </c>
      <c r="AB33">
        <f>'Electricity-Pathways'!AB13</f>
        <v>3544.17878082472</v>
      </c>
      <c r="AC33">
        <f>'Electricity-Pathways'!AC13</f>
        <v>3537.7971500492499</v>
      </c>
      <c r="AD33">
        <f>'Electricity-Pathways'!AD13</f>
        <v>3531.4155192737799</v>
      </c>
      <c r="AE33">
        <f>'Electricity-Pathways'!AE13</f>
        <v>3525.0338884983098</v>
      </c>
      <c r="AF33">
        <f>'Electricity-Pathways'!AF13</f>
        <v>3518.6522577228402</v>
      </c>
      <c r="AG33">
        <f>'Electricity-Pathways'!AG13</f>
        <v>3512.2706269473802</v>
      </c>
      <c r="AH33">
        <f>'Electricity-Pathways'!AH13</f>
        <v>3505.8889961719101</v>
      </c>
      <c r="AI33">
        <f>'Electricity-Pathways'!AI13</f>
        <v>3499.50736539644</v>
      </c>
      <c r="AJ33">
        <f>'Electricity-Pathways'!AJ13</f>
        <v>3493.12573462097</v>
      </c>
      <c r="AK33">
        <f>'Electricity-Pathways'!AK13</f>
        <v>3486.7441038454999</v>
      </c>
    </row>
    <row r="35" spans="1:37" x14ac:dyDescent="0.35">
      <c r="A35" t="s">
        <v>26</v>
      </c>
    </row>
    <row r="36" spans="1:37" x14ac:dyDescent="0.35">
      <c r="A36" t="s">
        <v>17</v>
      </c>
      <c r="B36" s="4">
        <f>'Electricity-Pathways'!B14</f>
        <v>1085.2508682</v>
      </c>
      <c r="C36" s="4">
        <f>'Electricity-Pathways'!C14</f>
        <v>1084.98695190126</v>
      </c>
      <c r="D36" s="4">
        <f>'Electricity-Pathways'!D14</f>
        <v>1080.9578636327899</v>
      </c>
      <c r="E36" s="4">
        <f>'Electricity-Pathways'!E14</f>
        <v>1072.4818631584001</v>
      </c>
      <c r="F36" s="4">
        <f>'Electricity-Pathways'!F14</f>
        <v>1064.03620062348</v>
      </c>
      <c r="G36" s="4">
        <f>'Electricity-Pathways'!G14</f>
        <v>1049.86294397696</v>
      </c>
      <c r="H36" s="4">
        <f>'Electricity-Pathways'!H14</f>
        <v>1035.8114978516101</v>
      </c>
      <c r="I36" s="4">
        <f>'Electricity-Pathways'!I14</f>
        <v>1021.88136580843</v>
      </c>
      <c r="J36" s="4">
        <f>'Electricity-Pathways'!J14</f>
        <v>1007.3680904786499</v>
      </c>
      <c r="K36" s="4">
        <f>'Electricity-Pathways'!K14</f>
        <v>992.99036485368094</v>
      </c>
      <c r="L36" s="4">
        <f>'Electricity-Pathways'!L14</f>
        <v>997.24954353701003</v>
      </c>
      <c r="M36" s="4">
        <f>'Electricity-Pathways'!M14</f>
        <v>991.67513711291099</v>
      </c>
      <c r="N36" s="4">
        <f>'Electricity-Pathways'!N14</f>
        <v>986.10017286770699</v>
      </c>
      <c r="O36" s="4">
        <f>'Electricity-Pathways'!O14</f>
        <v>980.524650801397</v>
      </c>
      <c r="P36" s="4">
        <f>'Electricity-Pathways'!P14</f>
        <v>974.94857091398296</v>
      </c>
      <c r="Q36" s="4">
        <f>'Electricity-Pathways'!Q14</f>
        <v>969.37193320546305</v>
      </c>
      <c r="R36" s="4">
        <f>'Electricity-Pathways'!R14</f>
        <v>969.41999879067805</v>
      </c>
      <c r="S36" s="4">
        <f>'Electricity-Pathways'!S14</f>
        <v>969.46806437589305</v>
      </c>
      <c r="T36" s="4">
        <f>'Electricity-Pathways'!T14</f>
        <v>969.51612996110805</v>
      </c>
      <c r="U36" s="4">
        <f>'Electricity-Pathways'!U14</f>
        <v>969.56419554632305</v>
      </c>
      <c r="V36" s="4">
        <f>'Electricity-Pathways'!V14</f>
        <v>969.61226113153805</v>
      </c>
      <c r="W36" s="4">
        <f>'Electricity-Pathways'!W14</f>
        <v>969.66032671675305</v>
      </c>
      <c r="X36" s="4">
        <f>'Electricity-Pathways'!X14</f>
        <v>969.70839230196805</v>
      </c>
      <c r="Y36" s="4">
        <f>'Electricity-Pathways'!Y14</f>
        <v>969.75645788718305</v>
      </c>
      <c r="Z36" s="4">
        <f>'Electricity-Pathways'!Z14</f>
        <v>969.80452347239805</v>
      </c>
      <c r="AA36" s="4">
        <f>'Electricity-Pathways'!AA14</f>
        <v>969.85258905761305</v>
      </c>
      <c r="AB36" s="4">
        <f>'Electricity-Pathways'!AB14</f>
        <v>969.90065464282804</v>
      </c>
      <c r="AC36" s="4">
        <f>'Electricity-Pathways'!AC14</f>
        <v>969.94872022804304</v>
      </c>
      <c r="AD36" s="4">
        <f>'Electricity-Pathways'!AD14</f>
        <v>969.99678581325804</v>
      </c>
      <c r="AE36" s="4">
        <f>'Electricity-Pathways'!AE14</f>
        <v>970.04485139847304</v>
      </c>
      <c r="AF36" s="4">
        <f>'Electricity-Pathways'!AF14</f>
        <v>970.09291698368804</v>
      </c>
      <c r="AG36" s="4">
        <f>'Electricity-Pathways'!AG14</f>
        <v>970.14098256890304</v>
      </c>
      <c r="AH36" s="4">
        <f>'Electricity-Pathways'!AH14</f>
        <v>970.18904815411804</v>
      </c>
      <c r="AI36" s="4">
        <f>'Electricity-Pathways'!AI14</f>
        <v>970.23711373933304</v>
      </c>
      <c r="AJ36" s="4">
        <f>'Electricity-Pathways'!AJ14</f>
        <v>970.28517932454804</v>
      </c>
      <c r="AK36" s="4">
        <f>'Electricity-Pathways'!AK14</f>
        <v>970.33324490976304</v>
      </c>
    </row>
    <row r="38" spans="1:37" x14ac:dyDescent="0.35">
      <c r="A38" t="s">
        <v>27</v>
      </c>
    </row>
    <row r="39" spans="1:37" x14ac:dyDescent="0.35">
      <c r="A39" t="s">
        <v>17</v>
      </c>
      <c r="B39">
        <v>121.1250969</v>
      </c>
      <c r="C39">
        <v>119.69690992911799</v>
      </c>
      <c r="D39">
        <v>118.425313050174</v>
      </c>
      <c r="E39">
        <v>117.01228301475101</v>
      </c>
      <c r="F39">
        <v>115.607160945654</v>
      </c>
      <c r="G39">
        <v>114.283299409899</v>
      </c>
      <c r="H39">
        <v>113.039709911695</v>
      </c>
      <c r="I39">
        <v>111.730016815608</v>
      </c>
      <c r="J39">
        <v>110.427572688654</v>
      </c>
      <c r="K39">
        <v>109.20441210345901</v>
      </c>
      <c r="L39">
        <v>108.10449959064501</v>
      </c>
      <c r="M39">
        <v>107.258687053804</v>
      </c>
      <c r="N39">
        <v>106.41287451696201</v>
      </c>
      <c r="O39">
        <v>105.56706198012</v>
      </c>
      <c r="P39">
        <v>104.721249443278</v>
      </c>
      <c r="Q39">
        <v>103.87543690643599</v>
      </c>
      <c r="R39">
        <v>103.029624369595</v>
      </c>
      <c r="S39">
        <v>102.18381183275299</v>
      </c>
      <c r="T39">
        <v>101.337999295911</v>
      </c>
      <c r="U39">
        <v>100.492186759069</v>
      </c>
      <c r="V39">
        <v>99.646374222227905</v>
      </c>
      <c r="W39">
        <v>98.8005616853861</v>
      </c>
      <c r="X39">
        <v>97.954749148544295</v>
      </c>
      <c r="Y39">
        <v>97.108936611702504</v>
      </c>
      <c r="Z39">
        <v>96.263124074860698</v>
      </c>
      <c r="AA39">
        <v>95.417311538018893</v>
      </c>
      <c r="AB39">
        <v>94.571499001177202</v>
      </c>
      <c r="AC39">
        <v>93.725686464335396</v>
      </c>
      <c r="AD39">
        <v>92.879873927493506</v>
      </c>
      <c r="AE39">
        <v>92.034061390651701</v>
      </c>
      <c r="AF39">
        <v>91.188248853809995</v>
      </c>
      <c r="AG39">
        <v>90.342436316968204</v>
      </c>
      <c r="AH39">
        <v>89.496623780126399</v>
      </c>
      <c r="AI39">
        <v>88.650811243284593</v>
      </c>
      <c r="AJ39">
        <v>87.804998706442802</v>
      </c>
      <c r="AK39">
        <v>86.959186169600997</v>
      </c>
    </row>
    <row r="41" spans="1:37" x14ac:dyDescent="0.35">
      <c r="A41" t="s">
        <v>28</v>
      </c>
    </row>
    <row r="42" spans="1:37" x14ac:dyDescent="0.35">
      <c r="A42" t="s">
        <v>17</v>
      </c>
      <c r="B42">
        <v>50.220040175999998</v>
      </c>
      <c r="C42">
        <v>49.267636413744199</v>
      </c>
      <c r="D42">
        <v>48.4109000993557</v>
      </c>
      <c r="E42">
        <v>47.256383747576699</v>
      </c>
      <c r="F42">
        <v>46.147077692965901</v>
      </c>
      <c r="G42">
        <v>45.1485049979417</v>
      </c>
      <c r="H42">
        <v>44.164351779453099</v>
      </c>
      <c r="I42">
        <v>43.187249830938903</v>
      </c>
      <c r="J42">
        <v>42.159307895419303</v>
      </c>
      <c r="K42">
        <v>41.131740970366401</v>
      </c>
      <c r="L42">
        <v>40.473178742920901</v>
      </c>
      <c r="M42">
        <v>39.697778021850802</v>
      </c>
      <c r="N42">
        <v>38.922377300780802</v>
      </c>
      <c r="O42">
        <v>38.146976579710703</v>
      </c>
      <c r="P42">
        <v>37.371575858640597</v>
      </c>
      <c r="Q42">
        <v>36.596175137570498</v>
      </c>
      <c r="R42">
        <v>35.820774416500399</v>
      </c>
      <c r="S42">
        <v>35.045373695430399</v>
      </c>
      <c r="T42">
        <v>34.2699729743603</v>
      </c>
      <c r="U42">
        <v>33.494572253290201</v>
      </c>
      <c r="V42">
        <v>32.719171532220102</v>
      </c>
      <c r="W42">
        <v>31.943770811149999</v>
      </c>
      <c r="X42">
        <v>31.16837009008</v>
      </c>
      <c r="Y42">
        <v>30.392969369009901</v>
      </c>
      <c r="Z42">
        <v>29.617568647939802</v>
      </c>
      <c r="AA42">
        <v>28.842167926869699</v>
      </c>
      <c r="AB42">
        <v>28.0667672057996</v>
      </c>
      <c r="AC42">
        <v>27.291366484729501</v>
      </c>
      <c r="AD42">
        <v>26.515965763659501</v>
      </c>
      <c r="AE42">
        <v>25.740565042589399</v>
      </c>
      <c r="AF42">
        <v>24.9651643215193</v>
      </c>
      <c r="AG42">
        <v>24.189763600449201</v>
      </c>
      <c r="AH42">
        <v>23.414362879379102</v>
      </c>
      <c r="AI42">
        <v>22.638962158309099</v>
      </c>
      <c r="AJ42">
        <v>21.863561437238999</v>
      </c>
      <c r="AK42">
        <v>21.0881607161689</v>
      </c>
    </row>
    <row r="44" spans="1:37" x14ac:dyDescent="0.35">
      <c r="A44" t="s">
        <v>29</v>
      </c>
    </row>
    <row r="45" spans="1:37" x14ac:dyDescent="0.35">
      <c r="A45" t="s">
        <v>17</v>
      </c>
      <c r="B45">
        <v>188.043952935042</v>
      </c>
      <c r="C45">
        <v>186.46780549547</v>
      </c>
      <c r="D45">
        <v>184.452434305944</v>
      </c>
      <c r="E45">
        <v>182.004332332514</v>
      </c>
      <c r="F45">
        <v>179.64494529186101</v>
      </c>
      <c r="G45">
        <v>177.37319102297599</v>
      </c>
      <c r="H45">
        <v>175.26083060284199</v>
      </c>
      <c r="I45">
        <v>173.01576963882701</v>
      </c>
      <c r="J45">
        <v>170.8565378449</v>
      </c>
      <c r="K45">
        <v>168.63853090609101</v>
      </c>
      <c r="L45">
        <v>168.210724485626</v>
      </c>
      <c r="M45">
        <v>167.09606204262499</v>
      </c>
      <c r="N45">
        <v>165.98139959962401</v>
      </c>
      <c r="O45">
        <v>164.866737156623</v>
      </c>
      <c r="P45">
        <v>163.75207471362199</v>
      </c>
      <c r="Q45">
        <v>162.63741227062101</v>
      </c>
      <c r="R45">
        <v>161.52274982762</v>
      </c>
      <c r="S45">
        <v>160.40808738461899</v>
      </c>
      <c r="T45">
        <v>159.29342494161801</v>
      </c>
      <c r="U45">
        <v>158.178762498617</v>
      </c>
      <c r="V45">
        <v>157.064100055616</v>
      </c>
      <c r="W45">
        <v>155.94943761261499</v>
      </c>
      <c r="X45">
        <v>154.83477516961401</v>
      </c>
      <c r="Y45">
        <v>153.720112726613</v>
      </c>
      <c r="Z45">
        <v>152.60545028361199</v>
      </c>
      <c r="AA45">
        <v>151.49078784061101</v>
      </c>
      <c r="AB45">
        <v>150.37612539761</v>
      </c>
      <c r="AC45">
        <v>149.26146295460899</v>
      </c>
      <c r="AD45">
        <v>148.14680051160801</v>
      </c>
      <c r="AE45">
        <v>147.032138068607</v>
      </c>
      <c r="AF45">
        <v>145.91747562560599</v>
      </c>
      <c r="AG45">
        <v>144.80281318260501</v>
      </c>
      <c r="AH45">
        <v>143.688150739604</v>
      </c>
      <c r="AI45">
        <v>142.57348829660299</v>
      </c>
      <c r="AJ45">
        <v>141.45882585360201</v>
      </c>
      <c r="AK45">
        <v>140.344163410601</v>
      </c>
    </row>
    <row r="46" spans="1:37" x14ac:dyDescent="0.3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</row>
    <row r="47" spans="1:37" x14ac:dyDescent="0.35">
      <c r="A47" s="4" t="s">
        <v>31</v>
      </c>
    </row>
    <row r="48" spans="1:37" x14ac:dyDescent="0.35">
      <c r="A48" t="s">
        <v>17</v>
      </c>
      <c r="B48" s="7">
        <v>532.72542618</v>
      </c>
      <c r="C48" s="7">
        <v>523.611633348346</v>
      </c>
      <c r="D48" s="7">
        <v>516.64348584987397</v>
      </c>
      <c r="E48" s="7">
        <v>509.06138619753301</v>
      </c>
      <c r="F48" s="7">
        <v>501.535200020339</v>
      </c>
      <c r="G48" s="7">
        <v>494.353516644997</v>
      </c>
      <c r="H48" s="7">
        <v>487.15160559347203</v>
      </c>
      <c r="I48" s="7">
        <v>479.78916602206698</v>
      </c>
      <c r="J48" s="7">
        <v>472.13046145240003</v>
      </c>
      <c r="K48" s="7">
        <v>464.32378036747701</v>
      </c>
      <c r="L48" s="7">
        <v>460.46238732372598</v>
      </c>
      <c r="M48" s="7">
        <v>456.81289297369602</v>
      </c>
      <c r="N48" s="7">
        <v>453.16339862366698</v>
      </c>
      <c r="O48" s="7">
        <v>449.51390427363799</v>
      </c>
      <c r="P48" s="7">
        <v>445.864409923609</v>
      </c>
      <c r="Q48" s="7">
        <v>442.21491557357899</v>
      </c>
      <c r="R48" s="7">
        <v>438.56542122355</v>
      </c>
      <c r="S48" s="7">
        <v>434.91592687352102</v>
      </c>
      <c r="T48" s="7">
        <v>431.26643252349101</v>
      </c>
      <c r="U48" s="7">
        <v>427.61693817346202</v>
      </c>
      <c r="V48" s="7">
        <v>423.96744382343297</v>
      </c>
      <c r="W48" s="7">
        <v>420.31794947340398</v>
      </c>
      <c r="X48" s="7">
        <v>416.66845512337397</v>
      </c>
      <c r="Y48" s="7">
        <v>413.01896077334499</v>
      </c>
      <c r="Z48" s="7">
        <v>409.369466423316</v>
      </c>
      <c r="AA48" s="7">
        <v>405.71997207328701</v>
      </c>
      <c r="AB48" s="7">
        <v>402.070477723257</v>
      </c>
      <c r="AC48" s="7">
        <v>398.42098337322801</v>
      </c>
      <c r="AD48" s="7">
        <v>394.77148902319902</v>
      </c>
      <c r="AE48" s="7">
        <v>391.12199467316998</v>
      </c>
      <c r="AF48" s="7">
        <v>387.47250032314003</v>
      </c>
      <c r="AG48" s="7">
        <v>383.82300597311098</v>
      </c>
      <c r="AH48" s="7">
        <v>380.17351162308199</v>
      </c>
      <c r="AI48" s="7">
        <v>376.524017273053</v>
      </c>
      <c r="AJ48" s="7">
        <v>372.87452292302299</v>
      </c>
      <c r="AK48" s="7">
        <v>369.22502857299401</v>
      </c>
    </row>
    <row r="49" spans="1:37" x14ac:dyDescent="0.35">
      <c r="A49" t="s">
        <v>32</v>
      </c>
    </row>
    <row r="50" spans="1:37" x14ac:dyDescent="0.35">
      <c r="A50" t="s">
        <v>17</v>
      </c>
      <c r="B50">
        <v>474.0003792</v>
      </c>
      <c r="C50">
        <v>467.04520245357099</v>
      </c>
      <c r="D50">
        <v>460.73224656633499</v>
      </c>
      <c r="E50">
        <v>454.16835736627002</v>
      </c>
      <c r="F50">
        <v>447.79668866539703</v>
      </c>
      <c r="G50">
        <v>441.397375194701</v>
      </c>
      <c r="H50">
        <v>435.18685894920799</v>
      </c>
      <c r="I50">
        <v>429.09071041458498</v>
      </c>
      <c r="J50">
        <v>423.03678225915502</v>
      </c>
      <c r="K50">
        <v>417.09493963193398</v>
      </c>
      <c r="L50">
        <v>413.43776779300202</v>
      </c>
      <c r="M50">
        <v>410.57982254887003</v>
      </c>
      <c r="N50">
        <v>407.72187730473701</v>
      </c>
      <c r="O50">
        <v>404.86393206060501</v>
      </c>
      <c r="P50">
        <v>402.00598681647199</v>
      </c>
      <c r="Q50">
        <v>399.14804157233999</v>
      </c>
      <c r="R50">
        <v>396.29009632820703</v>
      </c>
      <c r="S50">
        <v>393.43215108407497</v>
      </c>
      <c r="T50">
        <v>390.57420583994201</v>
      </c>
      <c r="U50">
        <v>387.71626059580899</v>
      </c>
      <c r="V50">
        <v>384.85831535167699</v>
      </c>
      <c r="W50">
        <v>382.00037010754397</v>
      </c>
      <c r="X50">
        <v>379.14242486341197</v>
      </c>
      <c r="Y50">
        <v>376.28447961927901</v>
      </c>
      <c r="Z50">
        <v>373.42653437514701</v>
      </c>
      <c r="AA50">
        <v>370.56858913101399</v>
      </c>
      <c r="AB50">
        <v>367.710643886882</v>
      </c>
      <c r="AC50">
        <v>364.85269864274898</v>
      </c>
      <c r="AD50">
        <v>361.99475339861698</v>
      </c>
      <c r="AE50">
        <v>359.13680815448402</v>
      </c>
      <c r="AF50">
        <v>356.27886291035202</v>
      </c>
      <c r="AG50">
        <v>353.420917666219</v>
      </c>
      <c r="AH50">
        <v>350.56297242208598</v>
      </c>
      <c r="AI50">
        <v>347.70502717795398</v>
      </c>
      <c r="AJ50">
        <v>344.84708193382102</v>
      </c>
      <c r="AK50">
        <v>341.98913668968902</v>
      </c>
    </row>
    <row r="52" spans="1:37" x14ac:dyDescent="0.35">
      <c r="A52" t="s">
        <v>33</v>
      </c>
    </row>
    <row r="53" spans="1:37" x14ac:dyDescent="0.35">
      <c r="A53" t="s">
        <v>17</v>
      </c>
      <c r="B53">
        <v>460.1253681</v>
      </c>
      <c r="C53">
        <v>453.963747171899</v>
      </c>
      <c r="D53">
        <v>447.32433086991801</v>
      </c>
      <c r="E53">
        <v>439.18517418335301</v>
      </c>
      <c r="F53">
        <v>431.25836390411501</v>
      </c>
      <c r="G53">
        <v>423.68677486222299</v>
      </c>
      <c r="H53">
        <v>416.39273501393598</v>
      </c>
      <c r="I53">
        <v>409.15658814673799</v>
      </c>
      <c r="J53">
        <v>401.83545943061</v>
      </c>
      <c r="K53">
        <v>394.50301293368</v>
      </c>
      <c r="L53">
        <v>391.335673784145</v>
      </c>
      <c r="M53">
        <v>386.96458973122901</v>
      </c>
      <c r="N53">
        <v>382.593505678312</v>
      </c>
      <c r="O53">
        <v>378.22242162539499</v>
      </c>
      <c r="P53">
        <v>373.85133757247797</v>
      </c>
      <c r="Q53">
        <v>369.48025351956102</v>
      </c>
      <c r="R53">
        <v>365.109169466644</v>
      </c>
      <c r="S53">
        <v>360.73808541372699</v>
      </c>
      <c r="T53">
        <v>356.36700136080998</v>
      </c>
      <c r="U53">
        <v>351.99591730789302</v>
      </c>
      <c r="V53">
        <v>347.62483325497601</v>
      </c>
      <c r="W53">
        <v>343.253749202059</v>
      </c>
      <c r="X53">
        <v>338.88266514914199</v>
      </c>
      <c r="Y53">
        <v>334.51158109622497</v>
      </c>
      <c r="Z53">
        <v>330.14049704330802</v>
      </c>
      <c r="AA53">
        <v>325.769412990391</v>
      </c>
      <c r="AB53">
        <v>321.39832893747399</v>
      </c>
      <c r="AC53">
        <v>317.02724488455698</v>
      </c>
      <c r="AD53">
        <v>312.65616083164002</v>
      </c>
      <c r="AE53">
        <v>308.28507677872301</v>
      </c>
      <c r="AF53">
        <v>303.913992725806</v>
      </c>
      <c r="AG53">
        <v>299.54290867289001</v>
      </c>
      <c r="AH53">
        <v>295.17182461997299</v>
      </c>
      <c r="AI53">
        <v>290.80074056705598</v>
      </c>
      <c r="AJ53">
        <v>286.42965651413903</v>
      </c>
      <c r="AK53">
        <v>282.05857246122201</v>
      </c>
    </row>
    <row r="54" spans="1:37" x14ac:dyDescent="0.3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</row>
    <row r="55" spans="1:37" x14ac:dyDescent="0.35">
      <c r="A55" s="4" t="s">
        <v>35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</row>
    <row r="56" spans="1:37" x14ac:dyDescent="0.35">
      <c r="A56" t="s">
        <v>17</v>
      </c>
      <c r="B56">
        <v>1861.5014891999999</v>
      </c>
      <c r="C56">
        <v>1922.47852373402</v>
      </c>
      <c r="D56">
        <v>1951.4937462212099</v>
      </c>
      <c r="E56">
        <v>1985.2073941746901</v>
      </c>
      <c r="F56">
        <v>2034.5231364593401</v>
      </c>
      <c r="G56">
        <v>2088.9580678917</v>
      </c>
      <c r="H56">
        <v>2147.6852233973</v>
      </c>
      <c r="I56">
        <v>2204.1341813499098</v>
      </c>
      <c r="J56">
        <v>2255.4674199067499</v>
      </c>
      <c r="K56">
        <v>2306.0310137188799</v>
      </c>
      <c r="L56">
        <v>2384.7358910769499</v>
      </c>
      <c r="M56">
        <v>2451.8062703713699</v>
      </c>
      <c r="N56">
        <v>2518.87664966578</v>
      </c>
      <c r="O56">
        <v>2585.94702896019</v>
      </c>
      <c r="P56">
        <v>2653.01740825461</v>
      </c>
      <c r="Q56">
        <v>2720.08778754902</v>
      </c>
      <c r="R56">
        <v>2787.1581668434301</v>
      </c>
      <c r="S56">
        <v>2854.2285461378501</v>
      </c>
      <c r="T56">
        <v>2921.2989254322601</v>
      </c>
      <c r="U56">
        <v>2988.3693047266702</v>
      </c>
      <c r="V56">
        <v>3055.4396840210902</v>
      </c>
      <c r="W56">
        <v>3122.5100633154998</v>
      </c>
      <c r="X56">
        <v>3189.5804426099098</v>
      </c>
      <c r="Y56">
        <v>3256.6508219043299</v>
      </c>
      <c r="Z56">
        <v>3323.7212011987399</v>
      </c>
      <c r="AA56">
        <v>3390.7915804931499</v>
      </c>
      <c r="AB56">
        <v>3457.86195978757</v>
      </c>
      <c r="AC56">
        <v>3524.93233908198</v>
      </c>
      <c r="AD56">
        <v>3592.00271837639</v>
      </c>
      <c r="AE56">
        <v>3659.0730976708101</v>
      </c>
      <c r="AF56">
        <v>3726.1434769652201</v>
      </c>
      <c r="AG56">
        <v>3793.2138562596301</v>
      </c>
      <c r="AH56">
        <v>3860.2842355540502</v>
      </c>
      <c r="AI56">
        <v>3927.3546148484602</v>
      </c>
      <c r="AJ56">
        <v>3994.4249941428702</v>
      </c>
      <c r="AK56">
        <v>4061.4953734372898</v>
      </c>
    </row>
    <row r="57" spans="1:37" x14ac:dyDescent="0.35">
      <c r="A57" t="s">
        <v>36</v>
      </c>
    </row>
    <row r="58" spans="1:37" x14ac:dyDescent="0.35">
      <c r="A58" t="s">
        <v>17</v>
      </c>
      <c r="B58">
        <v>437.74412019501602</v>
      </c>
      <c r="C58">
        <v>434.81784107730698</v>
      </c>
      <c r="D58">
        <v>432.49378676166202</v>
      </c>
      <c r="E58">
        <v>429.58049357605199</v>
      </c>
      <c r="F58">
        <v>426.748700916497</v>
      </c>
      <c r="G58">
        <v>423.85091870533802</v>
      </c>
      <c r="H58">
        <v>421.17960205554198</v>
      </c>
      <c r="I58">
        <v>418.44157441346903</v>
      </c>
      <c r="J58">
        <v>415.71003973744502</v>
      </c>
      <c r="K58">
        <v>412.91323695048999</v>
      </c>
      <c r="L58">
        <v>412.03830381960199</v>
      </c>
      <c r="M58">
        <v>411.323453091212</v>
      </c>
      <c r="N58">
        <v>410.60860236282099</v>
      </c>
      <c r="O58">
        <v>409.89375163442998</v>
      </c>
      <c r="P58">
        <v>409.17890090603902</v>
      </c>
      <c r="Q58">
        <v>408.46405017764801</v>
      </c>
      <c r="R58">
        <v>407.74919944925801</v>
      </c>
      <c r="S58">
        <v>407.034348720867</v>
      </c>
      <c r="T58">
        <v>406.31949799247599</v>
      </c>
      <c r="U58">
        <v>405.60464726408497</v>
      </c>
      <c r="V58">
        <v>404.88979653569402</v>
      </c>
      <c r="W58">
        <v>404.17494580730403</v>
      </c>
      <c r="X58">
        <v>403.46009507891301</v>
      </c>
      <c r="Y58">
        <v>402.745244350522</v>
      </c>
      <c r="Z58">
        <v>402.03039362213099</v>
      </c>
      <c r="AA58">
        <v>401.31554289373997</v>
      </c>
      <c r="AB58">
        <v>400.60069216534998</v>
      </c>
      <c r="AC58">
        <v>399.88584143695903</v>
      </c>
      <c r="AD58">
        <v>399.17099070856801</v>
      </c>
      <c r="AE58">
        <v>398.456139980177</v>
      </c>
      <c r="AF58">
        <v>397.74128925178599</v>
      </c>
      <c r="AG58">
        <v>397.02643852339497</v>
      </c>
      <c r="AH58">
        <v>396.31158779500498</v>
      </c>
      <c r="AI58">
        <v>395.59673706661403</v>
      </c>
      <c r="AJ58">
        <v>394.88188633822301</v>
      </c>
      <c r="AK58">
        <v>394.167035609832</v>
      </c>
    </row>
    <row r="59" spans="1:37" x14ac:dyDescent="0.35">
      <c r="A59" t="s">
        <v>37</v>
      </c>
    </row>
    <row r="60" spans="1:37" x14ac:dyDescent="0.35">
      <c r="A60" t="s">
        <v>17</v>
      </c>
      <c r="B60">
        <v>3587.2528698000001</v>
      </c>
      <c r="C60">
        <v>3655.5030673174901</v>
      </c>
      <c r="D60">
        <v>3732.2234629643799</v>
      </c>
      <c r="E60">
        <v>3796.6273415524402</v>
      </c>
      <c r="F60">
        <v>3848.92800469344</v>
      </c>
      <c r="G60">
        <v>3907.4962645220098</v>
      </c>
      <c r="H60">
        <v>3972.18991996364</v>
      </c>
      <c r="I60">
        <v>4039.2826681974202</v>
      </c>
      <c r="J60">
        <v>4105.1430071187697</v>
      </c>
      <c r="K60">
        <v>4169.7709367277002</v>
      </c>
      <c r="L60">
        <v>4241.0354697006096</v>
      </c>
      <c r="M60">
        <v>4325.9299057158696</v>
      </c>
      <c r="N60">
        <v>4410.8243417311296</v>
      </c>
      <c r="O60">
        <v>4495.7187777463896</v>
      </c>
      <c r="P60">
        <v>4580.6132137616496</v>
      </c>
      <c r="Q60">
        <v>4665.5076497769096</v>
      </c>
      <c r="R60">
        <v>4750.4020857921696</v>
      </c>
      <c r="S60">
        <v>4835.2965218074296</v>
      </c>
      <c r="T60">
        <v>4920.1909578226896</v>
      </c>
      <c r="U60">
        <v>5005.0853938379496</v>
      </c>
      <c r="V60">
        <v>5089.9798298532096</v>
      </c>
      <c r="W60">
        <v>5174.8742658684696</v>
      </c>
      <c r="X60">
        <v>5259.7687018837296</v>
      </c>
      <c r="Y60">
        <v>5344.6631378989896</v>
      </c>
      <c r="Z60">
        <v>5429.5575739142496</v>
      </c>
      <c r="AA60">
        <v>5514.4520099295096</v>
      </c>
      <c r="AB60">
        <v>5599.3464459447696</v>
      </c>
      <c r="AC60">
        <v>5684.2408819600296</v>
      </c>
      <c r="AD60">
        <v>5769.1353179752796</v>
      </c>
      <c r="AE60">
        <v>5854.0297539905396</v>
      </c>
      <c r="AF60">
        <v>5938.9241900057996</v>
      </c>
      <c r="AG60">
        <v>6023.8186260210596</v>
      </c>
      <c r="AH60">
        <v>6108.7130620363196</v>
      </c>
      <c r="AI60">
        <v>6193.6074980515796</v>
      </c>
      <c r="AJ60">
        <v>6278.5019340668396</v>
      </c>
      <c r="AK60">
        <v>6363.3963700820996</v>
      </c>
    </row>
    <row r="61" spans="1:37" x14ac:dyDescent="0.3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</row>
    <row r="62" spans="1:37" x14ac:dyDescent="0.35">
      <c r="A62" t="s">
        <v>40</v>
      </c>
    </row>
    <row r="63" spans="1:37" x14ac:dyDescent="0.35">
      <c r="A63" t="s">
        <v>17</v>
      </c>
      <c r="B63">
        <v>1709.59321767348</v>
      </c>
      <c r="C63">
        <v>1725.8713373292401</v>
      </c>
      <c r="D63">
        <v>1737.4251586406899</v>
      </c>
      <c r="E63">
        <v>1740.63557193829</v>
      </c>
      <c r="F63">
        <v>1744.44454654572</v>
      </c>
      <c r="G63">
        <v>1748.84011488743</v>
      </c>
      <c r="H63">
        <v>1755.26274028591</v>
      </c>
      <c r="I63">
        <v>1762.2320675001899</v>
      </c>
      <c r="J63">
        <v>1767.5814177587299</v>
      </c>
      <c r="K63">
        <v>1772.0489740861201</v>
      </c>
      <c r="L63">
        <v>1798.00913717965</v>
      </c>
      <c r="M63">
        <v>1815.5553033461199</v>
      </c>
      <c r="N63">
        <v>1833.10146951258</v>
      </c>
      <c r="O63">
        <v>1850.6476356790499</v>
      </c>
      <c r="P63">
        <v>1868.1938018455201</v>
      </c>
      <c r="Q63">
        <v>1885.73996801199</v>
      </c>
      <c r="R63">
        <v>1903.2861341784501</v>
      </c>
      <c r="S63">
        <v>1920.83230034492</v>
      </c>
      <c r="T63">
        <v>1938.3784665113899</v>
      </c>
      <c r="U63">
        <v>1955.92463267786</v>
      </c>
      <c r="V63">
        <v>1973.4707988443199</v>
      </c>
      <c r="W63">
        <v>1991.01696501079</v>
      </c>
      <c r="X63">
        <v>2008.5631311772599</v>
      </c>
      <c r="Y63">
        <v>2026.1092973437301</v>
      </c>
      <c r="Z63">
        <v>2043.65546351019</v>
      </c>
      <c r="AA63">
        <v>2061.2016296766601</v>
      </c>
      <c r="AB63">
        <v>2078.74779584313</v>
      </c>
      <c r="AC63">
        <v>2096.2939620095999</v>
      </c>
      <c r="AD63">
        <v>2113.8401281760598</v>
      </c>
      <c r="AE63">
        <v>2131.3862943425302</v>
      </c>
      <c r="AF63">
        <v>2148.9324605090001</v>
      </c>
      <c r="AG63">
        <v>2166.47862667547</v>
      </c>
      <c r="AH63">
        <v>2184.0247928419299</v>
      </c>
      <c r="AI63">
        <v>2201.5709590084002</v>
      </c>
      <c r="AJ63">
        <v>2219.1171251748701</v>
      </c>
      <c r="AK63">
        <v>2236.66329134134</v>
      </c>
    </row>
    <row r="65" spans="1:37" x14ac:dyDescent="0.35">
      <c r="A65" t="s">
        <v>41</v>
      </c>
    </row>
    <row r="66" spans="1:37" x14ac:dyDescent="0.35">
      <c r="A66" t="s">
        <v>17</v>
      </c>
      <c r="B66">
        <v>872.33792286977996</v>
      </c>
      <c r="C66">
        <v>863.72082199757904</v>
      </c>
      <c r="D66">
        <v>855.14641755343598</v>
      </c>
      <c r="E66">
        <v>845.87530804430503</v>
      </c>
      <c r="F66">
        <v>836.65401103457305</v>
      </c>
      <c r="G66">
        <v>827.48252652424105</v>
      </c>
      <c r="H66">
        <v>819.08958189934106</v>
      </c>
      <c r="I66">
        <v>810.73933370249802</v>
      </c>
      <c r="J66">
        <v>801.71017061902296</v>
      </c>
      <c r="K66">
        <v>793.44887331396603</v>
      </c>
      <c r="L66">
        <v>788.67105726512102</v>
      </c>
      <c r="M66">
        <v>784.03527373300403</v>
      </c>
      <c r="N66">
        <v>779.39949020088795</v>
      </c>
      <c r="O66">
        <v>774.76370666877199</v>
      </c>
      <c r="P66">
        <v>770.12792313665602</v>
      </c>
      <c r="Q66">
        <v>765.49213960453903</v>
      </c>
      <c r="R66">
        <v>760.85635607242295</v>
      </c>
      <c r="S66">
        <v>756.22057254030597</v>
      </c>
      <c r="T66">
        <v>751.58478900819</v>
      </c>
      <c r="U66">
        <v>746.94900547607403</v>
      </c>
      <c r="V66">
        <v>742.31322194395705</v>
      </c>
      <c r="W66">
        <v>737.67743841184097</v>
      </c>
      <c r="X66">
        <v>733.041654879725</v>
      </c>
      <c r="Y66">
        <v>728.40587134760904</v>
      </c>
      <c r="Z66">
        <v>723.77008781549205</v>
      </c>
      <c r="AA66">
        <v>719.13430428337597</v>
      </c>
      <c r="AB66">
        <v>714.49852075126</v>
      </c>
      <c r="AC66">
        <v>709.86273721914301</v>
      </c>
      <c r="AD66">
        <v>705.22695368702705</v>
      </c>
      <c r="AE66">
        <v>700.59117015491097</v>
      </c>
      <c r="AF66">
        <v>695.95538662279398</v>
      </c>
      <c r="AG66">
        <v>691.31960309067802</v>
      </c>
      <c r="AH66">
        <v>686.68381955856205</v>
      </c>
      <c r="AI66">
        <v>682.04803602644495</v>
      </c>
      <c r="AJ66">
        <v>677.41225249432898</v>
      </c>
      <c r="AK66">
        <v>672.77646896221302</v>
      </c>
    </row>
    <row r="68" spans="1:37" x14ac:dyDescent="0.35">
      <c r="A68" t="s">
        <v>42</v>
      </c>
    </row>
    <row r="69" spans="1:37" x14ac:dyDescent="0.35">
      <c r="A69" t="s">
        <v>17</v>
      </c>
      <c r="B69">
        <v>2352.0018816000002</v>
      </c>
      <c r="C69">
        <v>2330.1145690180301</v>
      </c>
      <c r="D69">
        <v>2310.5579570986201</v>
      </c>
      <c r="E69">
        <v>2289.5981826142802</v>
      </c>
      <c r="F69">
        <v>2269.4691075925002</v>
      </c>
      <c r="G69">
        <v>2248.6895605678701</v>
      </c>
      <c r="H69">
        <v>2228.73533308164</v>
      </c>
      <c r="I69">
        <v>2208.8671843821298</v>
      </c>
      <c r="J69">
        <v>2189.0851144693502</v>
      </c>
      <c r="K69">
        <v>2169.3891233433101</v>
      </c>
      <c r="L69">
        <v>2155.3757751702801</v>
      </c>
      <c r="M69">
        <v>2143.1489893141402</v>
      </c>
      <c r="N69">
        <v>2130.9222034579998</v>
      </c>
      <c r="O69">
        <v>2118.6954176018498</v>
      </c>
      <c r="P69">
        <v>2106.4686317457099</v>
      </c>
      <c r="Q69">
        <v>2094.24184588956</v>
      </c>
      <c r="R69">
        <v>2082.01506003342</v>
      </c>
      <c r="S69">
        <v>2069.7882741772801</v>
      </c>
      <c r="T69">
        <v>2057.5614883211301</v>
      </c>
      <c r="U69">
        <v>2045.33470246499</v>
      </c>
      <c r="V69">
        <v>2033.10791660884</v>
      </c>
      <c r="W69">
        <v>2020.8811307527001</v>
      </c>
      <c r="X69">
        <v>2008.6543448965599</v>
      </c>
      <c r="Y69">
        <v>1996.42755904041</v>
      </c>
      <c r="Z69">
        <v>1984.20077318427</v>
      </c>
      <c r="AA69">
        <v>1971.9739873281201</v>
      </c>
      <c r="AB69">
        <v>1959.7472014719799</v>
      </c>
      <c r="AC69">
        <v>1947.52041561584</v>
      </c>
      <c r="AD69">
        <v>1935.29362975969</v>
      </c>
      <c r="AE69">
        <v>1923.0668439035501</v>
      </c>
      <c r="AF69">
        <v>1910.8400580473999</v>
      </c>
      <c r="AG69">
        <v>1898.61327219126</v>
      </c>
      <c r="AH69">
        <v>1886.38648633512</v>
      </c>
      <c r="AI69">
        <v>1874.1597004789701</v>
      </c>
      <c r="AJ69">
        <v>1861.9329146228299</v>
      </c>
      <c r="AK69">
        <v>1849.70612876668</v>
      </c>
    </row>
    <row r="71" spans="1:37" x14ac:dyDescent="0.35">
      <c r="A71" t="s">
        <v>43</v>
      </c>
    </row>
    <row r="72" spans="1:37" x14ac:dyDescent="0.35">
      <c r="A72" t="s">
        <v>17</v>
      </c>
      <c r="B72">
        <v>1662.0013296</v>
      </c>
      <c r="C72">
        <v>1644.83071405025</v>
      </c>
      <c r="D72">
        <v>1629.97465939055</v>
      </c>
      <c r="E72">
        <v>1613.6993023934001</v>
      </c>
      <c r="F72">
        <v>1597.49926433465</v>
      </c>
      <c r="G72">
        <v>1582.11109600386</v>
      </c>
      <c r="H72">
        <v>1566.7928666872899</v>
      </c>
      <c r="I72">
        <v>1551.54457638493</v>
      </c>
      <c r="J72">
        <v>1536.36622509679</v>
      </c>
      <c r="K72">
        <v>1521.2578128228699</v>
      </c>
      <c r="L72">
        <v>1509.4218374735501</v>
      </c>
      <c r="M72">
        <v>1499.38040016573</v>
      </c>
      <c r="N72">
        <v>1489.33896285791</v>
      </c>
      <c r="O72">
        <v>1479.2975255500901</v>
      </c>
      <c r="P72">
        <v>1469.2560882422699</v>
      </c>
      <c r="Q72">
        <v>1459.21465093446</v>
      </c>
      <c r="R72">
        <v>1449.1732136266401</v>
      </c>
      <c r="S72">
        <v>1439.1317763188199</v>
      </c>
      <c r="T72">
        <v>1429.090339011</v>
      </c>
      <c r="U72">
        <v>1419.04890170318</v>
      </c>
      <c r="V72">
        <v>1409.0074643953601</v>
      </c>
      <c r="W72">
        <v>1398.9660270875499</v>
      </c>
      <c r="X72">
        <v>1388.92458977973</v>
      </c>
      <c r="Y72">
        <v>1378.8831524719101</v>
      </c>
      <c r="Z72">
        <v>1368.8417151640899</v>
      </c>
      <c r="AA72">
        <v>1358.80027785627</v>
      </c>
      <c r="AB72">
        <v>1348.7588405484601</v>
      </c>
      <c r="AC72">
        <v>1338.7174032406399</v>
      </c>
      <c r="AD72">
        <v>1328.67596593282</v>
      </c>
      <c r="AE72">
        <v>1318.634528625</v>
      </c>
      <c r="AF72">
        <v>1308.5930913171801</v>
      </c>
      <c r="AG72">
        <v>1298.5516540093699</v>
      </c>
      <c r="AH72">
        <v>1288.51021670155</v>
      </c>
      <c r="AI72">
        <v>1278.4687793937301</v>
      </c>
      <c r="AJ72">
        <v>1268.4273420859099</v>
      </c>
      <c r="AK72">
        <v>1258.38590477809</v>
      </c>
    </row>
    <row r="74" spans="1:37" x14ac:dyDescent="0.35">
      <c r="A74" t="s">
        <v>44</v>
      </c>
    </row>
    <row r="75" spans="1:37" x14ac:dyDescent="0.35">
      <c r="A75" t="s">
        <v>17</v>
      </c>
      <c r="B75">
        <v>302.25024180000003</v>
      </c>
      <c r="C75">
        <v>312.15165345696897</v>
      </c>
      <c r="D75">
        <v>320.55920094455502</v>
      </c>
      <c r="E75">
        <v>325.18823183403703</v>
      </c>
      <c r="F75">
        <v>330.29276784114899</v>
      </c>
      <c r="G75">
        <v>336.60371083508602</v>
      </c>
      <c r="H75">
        <v>343.52025334722202</v>
      </c>
      <c r="I75">
        <v>350.230844527984</v>
      </c>
      <c r="J75">
        <v>356.73709835462301</v>
      </c>
      <c r="K75">
        <v>363.18578699263702</v>
      </c>
      <c r="L75">
        <v>371.775243631759</v>
      </c>
      <c r="M75">
        <v>379.67240737308998</v>
      </c>
      <c r="N75">
        <v>387.56957111442102</v>
      </c>
      <c r="O75">
        <v>395.46673485575297</v>
      </c>
      <c r="P75">
        <v>403.36389859708402</v>
      </c>
      <c r="Q75">
        <v>411.26106233841602</v>
      </c>
      <c r="R75">
        <v>419.15822607974701</v>
      </c>
      <c r="S75">
        <v>427.05538982107799</v>
      </c>
      <c r="T75">
        <v>434.95255356240898</v>
      </c>
      <c r="U75">
        <v>442.84971730374099</v>
      </c>
      <c r="V75">
        <v>450.74688104507197</v>
      </c>
      <c r="W75">
        <v>458.64404478640301</v>
      </c>
      <c r="X75">
        <v>466.54120852773502</v>
      </c>
      <c r="Y75">
        <v>474.43837226906601</v>
      </c>
      <c r="Z75">
        <v>482.33553601039699</v>
      </c>
      <c r="AA75">
        <v>490.232699751729</v>
      </c>
      <c r="AB75">
        <v>498.12986349305999</v>
      </c>
      <c r="AC75">
        <v>506.02702723439103</v>
      </c>
      <c r="AD75">
        <v>513.92419097572304</v>
      </c>
      <c r="AE75">
        <v>521.82135471705396</v>
      </c>
      <c r="AF75">
        <v>529.71851845838501</v>
      </c>
      <c r="AG75">
        <v>537.61568219971696</v>
      </c>
      <c r="AH75">
        <v>545.512845941048</v>
      </c>
      <c r="AI75">
        <v>553.41000968237904</v>
      </c>
      <c r="AJ75">
        <v>561.30717342371099</v>
      </c>
      <c r="AK75">
        <v>569.20433716504203</v>
      </c>
    </row>
    <row r="77" spans="1:37" x14ac:dyDescent="0.35">
      <c r="A77" t="s">
        <v>45</v>
      </c>
    </row>
    <row r="78" spans="1:37" x14ac:dyDescent="0.35">
      <c r="A78" t="s">
        <v>17</v>
      </c>
      <c r="B78">
        <v>1274.12359429806</v>
      </c>
      <c r="C78">
        <v>1259.08498740251</v>
      </c>
      <c r="D78">
        <v>1245.6178321774601</v>
      </c>
      <c r="E78">
        <v>1231.48309189368</v>
      </c>
      <c r="F78">
        <v>1218.16271763339</v>
      </c>
      <c r="G78">
        <v>1204.18191836143</v>
      </c>
      <c r="H78">
        <v>1191.0083250658899</v>
      </c>
      <c r="I78">
        <v>1177.90633224097</v>
      </c>
      <c r="J78">
        <v>1164.87593988667</v>
      </c>
      <c r="K78">
        <v>1151.91714800298</v>
      </c>
      <c r="L78">
        <v>1141.8416685152899</v>
      </c>
      <c r="M78">
        <v>1133.9193051921</v>
      </c>
      <c r="N78">
        <v>1125.99694186891</v>
      </c>
      <c r="O78">
        <v>1118.07457854571</v>
      </c>
      <c r="P78">
        <v>1110.15221522252</v>
      </c>
      <c r="Q78">
        <v>1102.22985189933</v>
      </c>
      <c r="R78">
        <v>1094.30748857613</v>
      </c>
      <c r="S78">
        <v>1086.38512525294</v>
      </c>
      <c r="T78">
        <v>1078.4627619297501</v>
      </c>
      <c r="U78">
        <v>1070.5403986065501</v>
      </c>
      <c r="V78">
        <v>1062.6180352833601</v>
      </c>
      <c r="W78">
        <v>1054.6956719601701</v>
      </c>
      <c r="X78">
        <v>1046.7733086369699</v>
      </c>
      <c r="Y78">
        <v>1038.8509453137799</v>
      </c>
      <c r="Z78">
        <v>1030.9285819905899</v>
      </c>
      <c r="AA78">
        <v>1023.00621866739</v>
      </c>
      <c r="AB78">
        <v>1015.0838553441999</v>
      </c>
      <c r="AC78">
        <v>1007.16149202101</v>
      </c>
      <c r="AD78">
        <v>999.23912869781805</v>
      </c>
      <c r="AE78">
        <v>991.31676537462499</v>
      </c>
      <c r="AF78">
        <v>983.39440205143103</v>
      </c>
      <c r="AG78">
        <v>975.47203872823798</v>
      </c>
      <c r="AH78">
        <v>967.54967540504504</v>
      </c>
      <c r="AI78">
        <v>959.62731208185198</v>
      </c>
      <c r="AJ78">
        <v>951.70494875865802</v>
      </c>
      <c r="AK78">
        <v>943.78258543546497</v>
      </c>
    </row>
    <row r="80" spans="1:37" x14ac:dyDescent="0.35">
      <c r="A80" t="s">
        <v>46</v>
      </c>
    </row>
    <row r="81" spans="1:37" x14ac:dyDescent="0.35">
      <c r="A81" t="s">
        <v>17</v>
      </c>
      <c r="B81">
        <v>186.82514946000001</v>
      </c>
      <c r="C81">
        <v>184.778210041199</v>
      </c>
      <c r="D81">
        <v>181.85043295439601</v>
      </c>
      <c r="E81">
        <v>176.944535285515</v>
      </c>
      <c r="F81">
        <v>172.44443567877099</v>
      </c>
      <c r="G81">
        <v>168.63815746666799</v>
      </c>
      <c r="H81">
        <v>165.07878006541799</v>
      </c>
      <c r="I81">
        <v>161.32759562780601</v>
      </c>
      <c r="J81">
        <v>157.098634005473</v>
      </c>
      <c r="K81">
        <v>152.68676247806201</v>
      </c>
      <c r="L81">
        <v>153.08785636840801</v>
      </c>
      <c r="M81">
        <v>150.687220522248</v>
      </c>
      <c r="N81">
        <v>148.28658467608901</v>
      </c>
      <c r="O81">
        <v>145.88594882992899</v>
      </c>
      <c r="P81">
        <v>143.48531298376901</v>
      </c>
      <c r="Q81">
        <v>141.08467713760999</v>
      </c>
      <c r="R81">
        <v>138.68404129145</v>
      </c>
      <c r="S81">
        <v>136.28340544529101</v>
      </c>
      <c r="T81">
        <v>133.882769599131</v>
      </c>
      <c r="U81">
        <v>131.48213375297101</v>
      </c>
      <c r="V81">
        <v>129.08149790681199</v>
      </c>
      <c r="W81">
        <v>126.680862060652</v>
      </c>
      <c r="X81">
        <v>124.280226214493</v>
      </c>
      <c r="Y81">
        <v>121.879590368333</v>
      </c>
      <c r="Z81">
        <v>119.478954522173</v>
      </c>
      <c r="AA81">
        <v>117.07831867601401</v>
      </c>
      <c r="AB81">
        <v>114.67768282985401</v>
      </c>
      <c r="AC81">
        <v>112.27704698369401</v>
      </c>
      <c r="AD81">
        <v>109.876411137535</v>
      </c>
      <c r="AE81">
        <v>107.475775291375</v>
      </c>
      <c r="AF81">
        <v>105.075139445216</v>
      </c>
      <c r="AG81">
        <v>102.674503599056</v>
      </c>
      <c r="AH81">
        <v>100.273867752896</v>
      </c>
      <c r="AI81">
        <v>97.873231906737203</v>
      </c>
      <c r="AJ81">
        <v>95.472596060577601</v>
      </c>
      <c r="AK81">
        <v>93.071960214417999</v>
      </c>
    </row>
    <row r="82" spans="1:37" x14ac:dyDescent="0.3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</row>
    <row r="83" spans="1:37" x14ac:dyDescent="0.35">
      <c r="A83" t="s">
        <v>47</v>
      </c>
    </row>
    <row r="84" spans="1:37" x14ac:dyDescent="0.35">
      <c r="A84" t="s">
        <v>17</v>
      </c>
      <c r="B84">
        <v>3631.86605549052</v>
      </c>
      <c r="C84">
        <v>3608.4282296441202</v>
      </c>
      <c r="D84">
        <v>3589.1338556148598</v>
      </c>
      <c r="E84">
        <v>3568.0093826274601</v>
      </c>
      <c r="F84">
        <v>3546.9209816736602</v>
      </c>
      <c r="G84">
        <v>3523.3065142120799</v>
      </c>
      <c r="H84">
        <v>3498.2965044478401</v>
      </c>
      <c r="I84">
        <v>3470.4629452480299</v>
      </c>
      <c r="J84">
        <v>3441.2915589993399</v>
      </c>
      <c r="K84">
        <v>3411.1627943068402</v>
      </c>
      <c r="L84">
        <v>3442.4616640363802</v>
      </c>
      <c r="M84">
        <v>3442.3236619652598</v>
      </c>
      <c r="N84">
        <v>3442.1856598941399</v>
      </c>
      <c r="O84">
        <v>3442.04765782303</v>
      </c>
      <c r="P84">
        <v>3441.9096557519101</v>
      </c>
      <c r="Q84">
        <v>3441.7716536807902</v>
      </c>
      <c r="R84">
        <v>3441.6336516096699</v>
      </c>
      <c r="S84">
        <v>3441.49564953855</v>
      </c>
      <c r="T84">
        <v>3441.3576474674401</v>
      </c>
      <c r="U84">
        <v>3441.2196453963202</v>
      </c>
      <c r="V84">
        <v>3441.0816433251998</v>
      </c>
      <c r="W84">
        <v>3440.9436412540799</v>
      </c>
      <c r="X84">
        <v>3440.80563918296</v>
      </c>
      <c r="Y84">
        <v>3440.6676371118501</v>
      </c>
      <c r="Z84">
        <v>3440.5296350407302</v>
      </c>
      <c r="AA84">
        <v>3440.3916329696099</v>
      </c>
      <c r="AB84">
        <v>3440.25363089849</v>
      </c>
      <c r="AC84">
        <v>3440.1156288273701</v>
      </c>
      <c r="AD84">
        <v>3439.9776267562602</v>
      </c>
      <c r="AE84">
        <v>3439.8396246851398</v>
      </c>
      <c r="AF84">
        <v>3439.7016226140199</v>
      </c>
      <c r="AG84">
        <v>3439.5636205429</v>
      </c>
      <c r="AH84">
        <v>3439.4256184717801</v>
      </c>
      <c r="AI84">
        <v>3439.2876164006698</v>
      </c>
      <c r="AJ84">
        <v>3439.1496143295499</v>
      </c>
      <c r="AK84">
        <v>3439.01161225843</v>
      </c>
    </row>
    <row r="86" spans="1:37" x14ac:dyDescent="0.35">
      <c r="A86" t="s">
        <v>48</v>
      </c>
    </row>
    <row r="87" spans="1:37" x14ac:dyDescent="0.35">
      <c r="A87" t="s">
        <v>17</v>
      </c>
      <c r="B87">
        <v>498.37539870000001</v>
      </c>
      <c r="C87">
        <v>501.75332870206603</v>
      </c>
      <c r="D87">
        <v>504.46267730807398</v>
      </c>
      <c r="E87">
        <v>505.77749177170398</v>
      </c>
      <c r="F87">
        <v>506.60044479670103</v>
      </c>
      <c r="G87">
        <v>506.79400552052999</v>
      </c>
      <c r="H87">
        <v>506.87515841196199</v>
      </c>
      <c r="I87">
        <v>506.55770848033501</v>
      </c>
      <c r="J87">
        <v>505.99121051502402</v>
      </c>
      <c r="K87">
        <v>505.25066457602998</v>
      </c>
      <c r="L87">
        <v>515.50355984025703</v>
      </c>
      <c r="M87">
        <v>520.15120096916201</v>
      </c>
      <c r="N87">
        <v>524.79884209806596</v>
      </c>
      <c r="O87">
        <v>529.44648322697105</v>
      </c>
      <c r="P87">
        <v>534.09412435587603</v>
      </c>
      <c r="Q87">
        <v>538.74176548477999</v>
      </c>
      <c r="R87">
        <v>543.38940661368497</v>
      </c>
      <c r="S87">
        <v>548.03704774258904</v>
      </c>
      <c r="T87">
        <v>552.68468887149402</v>
      </c>
      <c r="U87">
        <v>557.332330000399</v>
      </c>
      <c r="V87">
        <v>561.97997112930295</v>
      </c>
      <c r="W87">
        <v>566.62761225820805</v>
      </c>
      <c r="X87">
        <v>571.27525338711303</v>
      </c>
      <c r="Y87">
        <v>575.92289451601698</v>
      </c>
      <c r="Z87">
        <v>580.57053564492196</v>
      </c>
      <c r="AA87">
        <v>585.21817677382603</v>
      </c>
      <c r="AB87">
        <v>589.86581790273101</v>
      </c>
      <c r="AC87">
        <v>594.51345903163599</v>
      </c>
      <c r="AD87">
        <v>599.16110016054097</v>
      </c>
      <c r="AE87">
        <v>603.80874128944504</v>
      </c>
      <c r="AF87">
        <v>608.45638241835002</v>
      </c>
      <c r="AG87">
        <v>613.10402354725397</v>
      </c>
      <c r="AH87">
        <v>617.75166467615895</v>
      </c>
      <c r="AI87">
        <v>622.39930580506405</v>
      </c>
      <c r="AJ87">
        <v>627.046946933968</v>
      </c>
      <c r="AK87">
        <v>631.69458806287298</v>
      </c>
    </row>
    <row r="89" spans="1:37" x14ac:dyDescent="0.35">
      <c r="A89" t="s">
        <v>54</v>
      </c>
    </row>
    <row r="90" spans="1:37" x14ac:dyDescent="0.35">
      <c r="A90" t="s">
        <v>17</v>
      </c>
      <c r="B90" s="7">
        <v>15316.2584345335</v>
      </c>
      <c r="C90" s="7">
        <v>15548.0043615016</v>
      </c>
      <c r="D90" s="7">
        <v>15769.027349202501</v>
      </c>
      <c r="E90" s="7">
        <v>15950.7788746727</v>
      </c>
      <c r="F90" s="7">
        <v>16151.841486806799</v>
      </c>
      <c r="G90" s="7">
        <v>16376.6856930578</v>
      </c>
      <c r="H90" s="7">
        <v>16670.285523258099</v>
      </c>
      <c r="I90" s="7">
        <v>17009.806777948099</v>
      </c>
      <c r="J90" s="7">
        <v>17347.107913445001</v>
      </c>
      <c r="K90" s="7">
        <v>17694.9601331665</v>
      </c>
      <c r="L90" s="7">
        <v>18051.420625592498</v>
      </c>
      <c r="M90" s="7">
        <v>18418.974585706099</v>
      </c>
      <c r="N90" s="7">
        <v>18797.634050155</v>
      </c>
      <c r="O90" s="7">
        <v>19187.424793878501</v>
      </c>
      <c r="P90" s="7">
        <v>19588.3868315531</v>
      </c>
      <c r="Q90" s="7">
        <v>20000.5762859405</v>
      </c>
      <c r="R90" s="7">
        <v>20302.530344292001</v>
      </c>
      <c r="S90" s="7">
        <v>20603.6691954614</v>
      </c>
      <c r="T90" s="7">
        <v>20903.9927945895</v>
      </c>
      <c r="U90" s="7">
        <v>21203.501097295</v>
      </c>
      <c r="V90" s="7">
        <v>21502.194059664202</v>
      </c>
      <c r="W90" s="7">
        <v>21800.071638220001</v>
      </c>
      <c r="X90" s="7">
        <v>22097.1337899422</v>
      </c>
      <c r="Y90" s="7">
        <v>22393.380472236899</v>
      </c>
      <c r="Z90" s="7">
        <v>22688.811642918601</v>
      </c>
      <c r="AA90" s="7">
        <v>22983.427260256201</v>
      </c>
      <c r="AB90" s="7">
        <v>23278.6548307189</v>
      </c>
      <c r="AC90" s="7">
        <v>23573.054767614802</v>
      </c>
      <c r="AD90" s="7">
        <v>23866.6270474706</v>
      </c>
      <c r="AE90" s="7">
        <v>24159.3716470297</v>
      </c>
      <c r="AF90" s="7">
        <v>24451.288543268802</v>
      </c>
      <c r="AG90" s="7">
        <v>24742.377713398</v>
      </c>
      <c r="AH90" s="7">
        <v>25032.639134913701</v>
      </c>
      <c r="AI90" s="7">
        <v>25322.072785435099</v>
      </c>
      <c r="AJ90" s="7">
        <v>25610.678642901599</v>
      </c>
      <c r="AK90" s="7">
        <v>25898.456685439</v>
      </c>
    </row>
    <row r="92" spans="1:37" x14ac:dyDescent="0.35">
      <c r="A92" t="s">
        <v>85</v>
      </c>
    </row>
    <row r="93" spans="1:37" x14ac:dyDescent="0.35">
      <c r="A93" t="s">
        <v>17</v>
      </c>
      <c r="B93">
        <v>0</v>
      </c>
      <c r="C93">
        <v>0</v>
      </c>
      <c r="D93">
        <v>0</v>
      </c>
      <c r="E93">
        <v>0</v>
      </c>
      <c r="F93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K65"/>
  <sheetViews>
    <sheetView topLeftCell="A21" workbookViewId="0">
      <selection activeCell="E40" sqref="E40"/>
    </sheetView>
  </sheetViews>
  <sheetFormatPr defaultRowHeight="14.5" x14ac:dyDescent="0.35"/>
  <sheetData>
    <row r="1" spans="1:37" x14ac:dyDescent="0.35">
      <c r="A1" t="s">
        <v>71</v>
      </c>
    </row>
    <row r="2" spans="1:37" x14ac:dyDescent="0.35">
      <c r="A2" t="s">
        <v>140</v>
      </c>
    </row>
    <row r="3" spans="1:37" x14ac:dyDescent="0.35">
      <c r="A3" t="s">
        <v>87</v>
      </c>
      <c r="B3">
        <v>2015</v>
      </c>
      <c r="C3">
        <v>2016</v>
      </c>
      <c r="D3">
        <v>2017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</row>
    <row r="4" spans="1:37" x14ac:dyDescent="0.35">
      <c r="A4" t="s">
        <v>88</v>
      </c>
      <c r="B4" t="s">
        <v>89</v>
      </c>
      <c r="C4" t="s">
        <v>89</v>
      </c>
      <c r="D4" t="s">
        <v>89</v>
      </c>
      <c r="E4" t="s">
        <v>89</v>
      </c>
      <c r="F4" t="s">
        <v>89</v>
      </c>
      <c r="G4" t="s">
        <v>89</v>
      </c>
      <c r="H4" t="s">
        <v>89</v>
      </c>
      <c r="I4" t="s">
        <v>89</v>
      </c>
      <c r="J4" t="s">
        <v>89</v>
      </c>
      <c r="K4" t="s">
        <v>89</v>
      </c>
      <c r="L4" t="s">
        <v>89</v>
      </c>
      <c r="M4" t="s">
        <v>89</v>
      </c>
      <c r="N4" t="s">
        <v>89</v>
      </c>
      <c r="O4" t="s">
        <v>89</v>
      </c>
      <c r="P4" t="s">
        <v>89</v>
      </c>
      <c r="Q4" t="s">
        <v>89</v>
      </c>
      <c r="R4" t="s">
        <v>89</v>
      </c>
      <c r="S4" t="s">
        <v>89</v>
      </c>
      <c r="T4" t="s">
        <v>89</v>
      </c>
      <c r="U4" t="s">
        <v>89</v>
      </c>
      <c r="V4" t="s">
        <v>89</v>
      </c>
      <c r="W4" t="s">
        <v>89</v>
      </c>
      <c r="X4" t="s">
        <v>89</v>
      </c>
      <c r="Y4" t="s">
        <v>89</v>
      </c>
      <c r="Z4" t="s">
        <v>89</v>
      </c>
      <c r="AA4" t="s">
        <v>89</v>
      </c>
      <c r="AB4" t="s">
        <v>89</v>
      </c>
      <c r="AC4" t="s">
        <v>89</v>
      </c>
      <c r="AD4" t="s">
        <v>89</v>
      </c>
      <c r="AE4" t="s">
        <v>89</v>
      </c>
      <c r="AF4" t="s">
        <v>89</v>
      </c>
      <c r="AG4" t="s">
        <v>89</v>
      </c>
      <c r="AH4" t="s">
        <v>89</v>
      </c>
      <c r="AI4" t="s">
        <v>89</v>
      </c>
      <c r="AJ4" t="s">
        <v>89</v>
      </c>
      <c r="AK4" t="s">
        <v>89</v>
      </c>
    </row>
    <row r="5" spans="1:37" x14ac:dyDescent="0.35">
      <c r="A5" t="s">
        <v>90</v>
      </c>
      <c r="B5" t="s">
        <v>89</v>
      </c>
      <c r="C5" t="s">
        <v>89</v>
      </c>
      <c r="D5" t="s">
        <v>89</v>
      </c>
      <c r="E5" t="s">
        <v>89</v>
      </c>
      <c r="F5" t="s">
        <v>89</v>
      </c>
      <c r="G5" t="s">
        <v>89</v>
      </c>
      <c r="H5" t="s">
        <v>89</v>
      </c>
      <c r="I5" t="s">
        <v>89</v>
      </c>
      <c r="J5" t="s">
        <v>89</v>
      </c>
      <c r="K5" t="s">
        <v>89</v>
      </c>
      <c r="L5" t="s">
        <v>89</v>
      </c>
      <c r="M5" t="s">
        <v>89</v>
      </c>
      <c r="N5" t="s">
        <v>89</v>
      </c>
      <c r="O5" t="s">
        <v>89</v>
      </c>
      <c r="P5" t="s">
        <v>89</v>
      </c>
      <c r="Q5" t="s">
        <v>89</v>
      </c>
      <c r="R5" t="s">
        <v>89</v>
      </c>
      <c r="S5" t="s">
        <v>89</v>
      </c>
      <c r="T5" t="s">
        <v>89</v>
      </c>
      <c r="U5" t="s">
        <v>89</v>
      </c>
      <c r="V5" t="s">
        <v>89</v>
      </c>
      <c r="W5" t="s">
        <v>89</v>
      </c>
      <c r="X5" t="s">
        <v>89</v>
      </c>
      <c r="Y5" t="s">
        <v>89</v>
      </c>
      <c r="Z5" t="s">
        <v>89</v>
      </c>
      <c r="AA5" t="s">
        <v>89</v>
      </c>
      <c r="AB5" t="s">
        <v>89</v>
      </c>
      <c r="AC5" t="s">
        <v>89</v>
      </c>
      <c r="AD5" t="s">
        <v>89</v>
      </c>
      <c r="AE5" t="s">
        <v>89</v>
      </c>
      <c r="AF5" t="s">
        <v>89</v>
      </c>
      <c r="AG5" t="s">
        <v>89</v>
      </c>
      <c r="AH5" t="s">
        <v>89</v>
      </c>
      <c r="AI5" t="s">
        <v>89</v>
      </c>
      <c r="AJ5" t="s">
        <v>89</v>
      </c>
      <c r="AK5" t="s">
        <v>89</v>
      </c>
    </row>
    <row r="6" spans="1:37" x14ac:dyDescent="0.35">
      <c r="A6" t="s">
        <v>91</v>
      </c>
      <c r="B6" t="s">
        <v>89</v>
      </c>
      <c r="C6" t="s">
        <v>89</v>
      </c>
      <c r="D6" t="s">
        <v>89</v>
      </c>
      <c r="E6" t="s">
        <v>89</v>
      </c>
      <c r="F6" t="s">
        <v>89</v>
      </c>
      <c r="G6" t="s">
        <v>89</v>
      </c>
      <c r="H6" t="s">
        <v>89</v>
      </c>
      <c r="I6" t="s">
        <v>89</v>
      </c>
      <c r="J6" t="s">
        <v>89</v>
      </c>
      <c r="K6" t="s">
        <v>89</v>
      </c>
      <c r="L6" t="s">
        <v>89</v>
      </c>
      <c r="M6" t="s">
        <v>89</v>
      </c>
      <c r="N6" t="s">
        <v>89</v>
      </c>
      <c r="O6" t="s">
        <v>89</v>
      </c>
      <c r="P6" t="s">
        <v>89</v>
      </c>
      <c r="Q6" t="s">
        <v>89</v>
      </c>
      <c r="R6" t="s">
        <v>89</v>
      </c>
      <c r="S6" t="s">
        <v>89</v>
      </c>
      <c r="T6" t="s">
        <v>89</v>
      </c>
      <c r="U6" t="s">
        <v>89</v>
      </c>
      <c r="V6" t="s">
        <v>89</v>
      </c>
      <c r="W6" t="s">
        <v>89</v>
      </c>
      <c r="X6" t="s">
        <v>89</v>
      </c>
      <c r="Y6" t="s">
        <v>89</v>
      </c>
      <c r="Z6" t="s">
        <v>89</v>
      </c>
      <c r="AA6" t="s">
        <v>89</v>
      </c>
      <c r="AB6" t="s">
        <v>89</v>
      </c>
      <c r="AC6" t="s">
        <v>89</v>
      </c>
      <c r="AD6" t="s">
        <v>89</v>
      </c>
      <c r="AE6" t="s">
        <v>89</v>
      </c>
      <c r="AF6" t="s">
        <v>89</v>
      </c>
      <c r="AG6" t="s">
        <v>89</v>
      </c>
      <c r="AH6" t="s">
        <v>89</v>
      </c>
      <c r="AI6" t="s">
        <v>89</v>
      </c>
      <c r="AJ6" t="s">
        <v>89</v>
      </c>
      <c r="AK6" t="s">
        <v>89</v>
      </c>
    </row>
    <row r="7" spans="1:37" x14ac:dyDescent="0.35">
      <c r="A7" t="s">
        <v>92</v>
      </c>
      <c r="B7" t="s">
        <v>89</v>
      </c>
      <c r="C7" t="s">
        <v>89</v>
      </c>
      <c r="D7" t="s">
        <v>89</v>
      </c>
      <c r="E7" t="s">
        <v>89</v>
      </c>
      <c r="F7" t="s">
        <v>89</v>
      </c>
      <c r="G7" t="s">
        <v>89</v>
      </c>
      <c r="H7" t="s">
        <v>89</v>
      </c>
      <c r="I7" t="s">
        <v>89</v>
      </c>
      <c r="J7" t="s">
        <v>89</v>
      </c>
      <c r="K7" t="s">
        <v>89</v>
      </c>
      <c r="L7" t="s">
        <v>89</v>
      </c>
      <c r="M7" t="s">
        <v>89</v>
      </c>
      <c r="N7" t="s">
        <v>89</v>
      </c>
      <c r="O7" t="s">
        <v>89</v>
      </c>
      <c r="P7" t="s">
        <v>89</v>
      </c>
      <c r="Q7" t="s">
        <v>89</v>
      </c>
      <c r="R7" t="s">
        <v>89</v>
      </c>
      <c r="S7" t="s">
        <v>89</v>
      </c>
      <c r="T7" t="s">
        <v>89</v>
      </c>
      <c r="U7" t="s">
        <v>89</v>
      </c>
      <c r="V7" t="s">
        <v>89</v>
      </c>
      <c r="W7" t="s">
        <v>89</v>
      </c>
      <c r="X7" t="s">
        <v>89</v>
      </c>
      <c r="Y7" t="s">
        <v>89</v>
      </c>
      <c r="Z7" t="s">
        <v>89</v>
      </c>
      <c r="AA7" t="s">
        <v>89</v>
      </c>
      <c r="AB7" t="s">
        <v>89</v>
      </c>
      <c r="AC7" t="s">
        <v>89</v>
      </c>
      <c r="AD7" t="s">
        <v>89</v>
      </c>
      <c r="AE7" t="s">
        <v>89</v>
      </c>
      <c r="AF7" t="s">
        <v>89</v>
      </c>
      <c r="AG7" t="s">
        <v>89</v>
      </c>
      <c r="AH7" t="s">
        <v>89</v>
      </c>
      <c r="AI7" t="s">
        <v>89</v>
      </c>
      <c r="AJ7" t="s">
        <v>89</v>
      </c>
      <c r="AK7" t="s">
        <v>89</v>
      </c>
    </row>
    <row r="8" spans="1:37" x14ac:dyDescent="0.35">
      <c r="A8" t="s">
        <v>93</v>
      </c>
      <c r="B8" t="s">
        <v>89</v>
      </c>
      <c r="C8" t="s">
        <v>89</v>
      </c>
      <c r="D8" t="s">
        <v>89</v>
      </c>
      <c r="E8" t="s">
        <v>89</v>
      </c>
      <c r="F8" t="s">
        <v>89</v>
      </c>
      <c r="G8" t="s">
        <v>89</v>
      </c>
      <c r="H8" t="s">
        <v>89</v>
      </c>
      <c r="I8" t="s">
        <v>89</v>
      </c>
      <c r="J8" t="s">
        <v>89</v>
      </c>
      <c r="K8" t="s">
        <v>89</v>
      </c>
      <c r="L8" t="s">
        <v>89</v>
      </c>
      <c r="M8" t="s">
        <v>89</v>
      </c>
      <c r="N8" t="s">
        <v>89</v>
      </c>
      <c r="O8" t="s">
        <v>89</v>
      </c>
      <c r="P8" t="s">
        <v>89</v>
      </c>
      <c r="Q8" t="s">
        <v>89</v>
      </c>
      <c r="R8" t="s">
        <v>89</v>
      </c>
      <c r="S8" t="s">
        <v>89</v>
      </c>
      <c r="T8" t="s">
        <v>89</v>
      </c>
      <c r="U8" t="s">
        <v>89</v>
      </c>
      <c r="V8" t="s">
        <v>89</v>
      </c>
      <c r="W8" t="s">
        <v>89</v>
      </c>
      <c r="X8" t="s">
        <v>89</v>
      </c>
      <c r="Y8" t="s">
        <v>89</v>
      </c>
      <c r="Z8" t="s">
        <v>89</v>
      </c>
      <c r="AA8" t="s">
        <v>89</v>
      </c>
      <c r="AB8" t="s">
        <v>89</v>
      </c>
      <c r="AC8" t="s">
        <v>89</v>
      </c>
      <c r="AD8" t="s">
        <v>89</v>
      </c>
      <c r="AE8" t="s">
        <v>89</v>
      </c>
      <c r="AF8" t="s">
        <v>89</v>
      </c>
      <c r="AG8" t="s">
        <v>89</v>
      </c>
      <c r="AH8" t="s">
        <v>89</v>
      </c>
      <c r="AI8" t="s">
        <v>89</v>
      </c>
      <c r="AJ8" t="s">
        <v>89</v>
      </c>
      <c r="AK8" t="s">
        <v>89</v>
      </c>
    </row>
    <row r="9" spans="1:37" x14ac:dyDescent="0.35">
      <c r="A9" t="s">
        <v>94</v>
      </c>
      <c r="B9" t="s">
        <v>89</v>
      </c>
      <c r="C9" t="s">
        <v>89</v>
      </c>
      <c r="D9" t="s">
        <v>89</v>
      </c>
      <c r="E9" t="s">
        <v>89</v>
      </c>
      <c r="F9" t="s">
        <v>89</v>
      </c>
      <c r="G9" t="s">
        <v>89</v>
      </c>
      <c r="H9" t="s">
        <v>89</v>
      </c>
      <c r="I9" t="s">
        <v>89</v>
      </c>
      <c r="J9" t="s">
        <v>89</v>
      </c>
      <c r="K9" t="s">
        <v>89</v>
      </c>
      <c r="L9" t="s">
        <v>89</v>
      </c>
      <c r="M9" t="s">
        <v>89</v>
      </c>
      <c r="N9" t="s">
        <v>89</v>
      </c>
      <c r="O9" t="s">
        <v>89</v>
      </c>
      <c r="P9" t="s">
        <v>89</v>
      </c>
      <c r="Q9" t="s">
        <v>89</v>
      </c>
      <c r="R9" t="s">
        <v>89</v>
      </c>
      <c r="S9" t="s">
        <v>89</v>
      </c>
      <c r="T9" t="s">
        <v>89</v>
      </c>
      <c r="U9" t="s">
        <v>89</v>
      </c>
      <c r="V9" t="s">
        <v>89</v>
      </c>
      <c r="W9" t="s">
        <v>89</v>
      </c>
      <c r="X9" t="s">
        <v>89</v>
      </c>
      <c r="Y9" t="s">
        <v>89</v>
      </c>
      <c r="Z9" t="s">
        <v>89</v>
      </c>
      <c r="AA9" t="s">
        <v>89</v>
      </c>
      <c r="AB9" t="s">
        <v>89</v>
      </c>
      <c r="AC9" t="s">
        <v>89</v>
      </c>
      <c r="AD9" t="s">
        <v>89</v>
      </c>
      <c r="AE9" t="s">
        <v>89</v>
      </c>
      <c r="AF9" t="s">
        <v>89</v>
      </c>
      <c r="AG9" t="s">
        <v>89</v>
      </c>
      <c r="AH9" t="s">
        <v>89</v>
      </c>
      <c r="AI9" t="s">
        <v>89</v>
      </c>
      <c r="AJ9" t="s">
        <v>89</v>
      </c>
      <c r="AK9" t="s">
        <v>89</v>
      </c>
    </row>
    <row r="10" spans="1:37" x14ac:dyDescent="0.35">
      <c r="A10" t="s">
        <v>95</v>
      </c>
      <c r="B10" t="s">
        <v>89</v>
      </c>
      <c r="C10" t="s">
        <v>89</v>
      </c>
      <c r="D10" t="s">
        <v>89</v>
      </c>
      <c r="E10" t="s">
        <v>89</v>
      </c>
      <c r="F10" t="s">
        <v>89</v>
      </c>
      <c r="G10" t="s">
        <v>89</v>
      </c>
      <c r="H10" t="s">
        <v>89</v>
      </c>
      <c r="I10" t="s">
        <v>89</v>
      </c>
      <c r="J10" t="s">
        <v>89</v>
      </c>
      <c r="K10" t="s">
        <v>89</v>
      </c>
      <c r="L10" t="s">
        <v>89</v>
      </c>
      <c r="M10" t="s">
        <v>89</v>
      </c>
      <c r="N10" t="s">
        <v>89</v>
      </c>
      <c r="O10" t="s">
        <v>89</v>
      </c>
      <c r="P10" t="s">
        <v>89</v>
      </c>
      <c r="Q10" t="s">
        <v>89</v>
      </c>
      <c r="R10" t="s">
        <v>89</v>
      </c>
      <c r="S10" t="s">
        <v>89</v>
      </c>
      <c r="T10" t="s">
        <v>89</v>
      </c>
      <c r="U10" t="s">
        <v>89</v>
      </c>
      <c r="V10" t="s">
        <v>89</v>
      </c>
      <c r="W10" t="s">
        <v>89</v>
      </c>
      <c r="X10" t="s">
        <v>89</v>
      </c>
      <c r="Y10" t="s">
        <v>89</v>
      </c>
      <c r="Z10" t="s">
        <v>89</v>
      </c>
      <c r="AA10" t="s">
        <v>89</v>
      </c>
      <c r="AB10" t="s">
        <v>89</v>
      </c>
      <c r="AC10" t="s">
        <v>89</v>
      </c>
      <c r="AD10" t="s">
        <v>89</v>
      </c>
      <c r="AE10" t="s">
        <v>89</v>
      </c>
      <c r="AF10" t="s">
        <v>89</v>
      </c>
      <c r="AG10" t="s">
        <v>89</v>
      </c>
      <c r="AH10" t="s">
        <v>89</v>
      </c>
      <c r="AI10" t="s">
        <v>89</v>
      </c>
      <c r="AJ10" t="s">
        <v>89</v>
      </c>
      <c r="AK10" t="s">
        <v>89</v>
      </c>
    </row>
    <row r="11" spans="1:37" x14ac:dyDescent="0.35">
      <c r="A11" t="s">
        <v>96</v>
      </c>
      <c r="B11" t="s">
        <v>89</v>
      </c>
      <c r="C11" t="s">
        <v>89</v>
      </c>
      <c r="D11" t="s">
        <v>89</v>
      </c>
      <c r="E11" t="s">
        <v>89</v>
      </c>
      <c r="F11" t="s">
        <v>89</v>
      </c>
      <c r="G11" t="s">
        <v>89</v>
      </c>
      <c r="H11" t="s">
        <v>89</v>
      </c>
      <c r="I11" t="s">
        <v>89</v>
      </c>
      <c r="J11" t="s">
        <v>89</v>
      </c>
      <c r="K11" t="s">
        <v>89</v>
      </c>
      <c r="L11" t="s">
        <v>89</v>
      </c>
      <c r="M11" t="s">
        <v>89</v>
      </c>
      <c r="N11" t="s">
        <v>89</v>
      </c>
      <c r="O11" t="s">
        <v>89</v>
      </c>
      <c r="P11" t="s">
        <v>89</v>
      </c>
      <c r="Q11" t="s">
        <v>89</v>
      </c>
      <c r="R11" t="s">
        <v>89</v>
      </c>
      <c r="S11" t="s">
        <v>89</v>
      </c>
      <c r="T11" t="s">
        <v>89</v>
      </c>
      <c r="U11" t="s">
        <v>89</v>
      </c>
      <c r="V11" t="s">
        <v>89</v>
      </c>
      <c r="W11" t="s">
        <v>89</v>
      </c>
      <c r="X11" t="s">
        <v>89</v>
      </c>
      <c r="Y11" t="s">
        <v>89</v>
      </c>
      <c r="Z11" t="s">
        <v>89</v>
      </c>
      <c r="AA11" t="s">
        <v>89</v>
      </c>
      <c r="AB11" t="s">
        <v>89</v>
      </c>
      <c r="AC11" t="s">
        <v>89</v>
      </c>
      <c r="AD11" t="s">
        <v>89</v>
      </c>
      <c r="AE11" t="s">
        <v>89</v>
      </c>
      <c r="AF11" t="s">
        <v>89</v>
      </c>
      <c r="AG11" t="s">
        <v>89</v>
      </c>
      <c r="AH11" t="s">
        <v>89</v>
      </c>
      <c r="AI11" t="s">
        <v>89</v>
      </c>
      <c r="AJ11" t="s">
        <v>89</v>
      </c>
      <c r="AK11" t="s">
        <v>89</v>
      </c>
    </row>
    <row r="12" spans="1:37" x14ac:dyDescent="0.35">
      <c r="A12" t="s">
        <v>97</v>
      </c>
      <c r="B12" t="s">
        <v>89</v>
      </c>
      <c r="C12" t="s">
        <v>89</v>
      </c>
      <c r="D12" t="s">
        <v>89</v>
      </c>
      <c r="E12" t="s">
        <v>89</v>
      </c>
      <c r="F12" t="s">
        <v>89</v>
      </c>
      <c r="G12" t="s">
        <v>89</v>
      </c>
      <c r="H12" t="s">
        <v>89</v>
      </c>
      <c r="I12" t="s">
        <v>89</v>
      </c>
      <c r="J12" t="s">
        <v>89</v>
      </c>
      <c r="K12" t="s">
        <v>89</v>
      </c>
      <c r="L12" t="s">
        <v>89</v>
      </c>
      <c r="M12" t="s">
        <v>89</v>
      </c>
      <c r="N12" t="s">
        <v>89</v>
      </c>
      <c r="O12" t="s">
        <v>89</v>
      </c>
      <c r="P12" t="s">
        <v>89</v>
      </c>
      <c r="Q12" t="s">
        <v>89</v>
      </c>
      <c r="R12" t="s">
        <v>89</v>
      </c>
      <c r="S12" t="s">
        <v>89</v>
      </c>
      <c r="T12" t="s">
        <v>89</v>
      </c>
      <c r="U12" t="s">
        <v>89</v>
      </c>
      <c r="V12" t="s">
        <v>89</v>
      </c>
      <c r="W12" t="s">
        <v>89</v>
      </c>
      <c r="X12" t="s">
        <v>89</v>
      </c>
      <c r="Y12" t="s">
        <v>89</v>
      </c>
      <c r="Z12" t="s">
        <v>89</v>
      </c>
      <c r="AA12" t="s">
        <v>89</v>
      </c>
      <c r="AB12" t="s">
        <v>89</v>
      </c>
      <c r="AC12" t="s">
        <v>89</v>
      </c>
      <c r="AD12" t="s">
        <v>89</v>
      </c>
      <c r="AE12" t="s">
        <v>89</v>
      </c>
      <c r="AF12" t="s">
        <v>89</v>
      </c>
      <c r="AG12" t="s">
        <v>89</v>
      </c>
      <c r="AH12" t="s">
        <v>89</v>
      </c>
      <c r="AI12" t="s">
        <v>89</v>
      </c>
      <c r="AJ12" t="s">
        <v>89</v>
      </c>
      <c r="AK12" t="s">
        <v>89</v>
      </c>
    </row>
    <row r="13" spans="1:37" x14ac:dyDescent="0.35">
      <c r="A13" t="s">
        <v>98</v>
      </c>
      <c r="B13" t="s">
        <v>89</v>
      </c>
      <c r="C13" t="s">
        <v>89</v>
      </c>
      <c r="D13" t="s">
        <v>89</v>
      </c>
      <c r="E13" t="s">
        <v>89</v>
      </c>
      <c r="F13" t="s">
        <v>89</v>
      </c>
      <c r="G13" t="s">
        <v>89</v>
      </c>
      <c r="H13" t="s">
        <v>89</v>
      </c>
      <c r="I13" t="s">
        <v>89</v>
      </c>
      <c r="J13" t="s">
        <v>89</v>
      </c>
      <c r="K13" t="s">
        <v>89</v>
      </c>
      <c r="L13" t="s">
        <v>89</v>
      </c>
      <c r="M13" t="s">
        <v>89</v>
      </c>
      <c r="N13" t="s">
        <v>89</v>
      </c>
      <c r="O13" t="s">
        <v>89</v>
      </c>
      <c r="P13" t="s">
        <v>89</v>
      </c>
      <c r="Q13" t="s">
        <v>89</v>
      </c>
      <c r="R13" t="s">
        <v>89</v>
      </c>
      <c r="S13" t="s">
        <v>89</v>
      </c>
      <c r="T13" t="s">
        <v>89</v>
      </c>
      <c r="U13" t="s">
        <v>89</v>
      </c>
      <c r="V13" t="s">
        <v>89</v>
      </c>
      <c r="W13" t="s">
        <v>89</v>
      </c>
      <c r="X13" t="s">
        <v>89</v>
      </c>
      <c r="Y13" t="s">
        <v>89</v>
      </c>
      <c r="Z13" t="s">
        <v>89</v>
      </c>
      <c r="AA13" t="s">
        <v>89</v>
      </c>
      <c r="AB13" t="s">
        <v>89</v>
      </c>
      <c r="AC13" t="s">
        <v>89</v>
      </c>
      <c r="AD13" t="s">
        <v>89</v>
      </c>
      <c r="AE13" t="s">
        <v>89</v>
      </c>
      <c r="AF13" t="s">
        <v>89</v>
      </c>
      <c r="AG13" t="s">
        <v>89</v>
      </c>
      <c r="AH13" t="s">
        <v>89</v>
      </c>
      <c r="AI13" t="s">
        <v>89</v>
      </c>
      <c r="AJ13" t="s">
        <v>89</v>
      </c>
      <c r="AK13" t="s">
        <v>89</v>
      </c>
    </row>
    <row r="14" spans="1:37" x14ac:dyDescent="0.35">
      <c r="A14" t="s">
        <v>23</v>
      </c>
      <c r="B14" t="s">
        <v>89</v>
      </c>
      <c r="C14" t="s">
        <v>89</v>
      </c>
      <c r="D14" t="s">
        <v>89</v>
      </c>
      <c r="E14" t="s">
        <v>89</v>
      </c>
      <c r="F14" t="s">
        <v>89</v>
      </c>
      <c r="G14" t="s">
        <v>89</v>
      </c>
      <c r="H14" t="s">
        <v>89</v>
      </c>
      <c r="I14" t="s">
        <v>89</v>
      </c>
      <c r="J14" t="s">
        <v>89</v>
      </c>
      <c r="K14" t="s">
        <v>89</v>
      </c>
      <c r="L14" t="s">
        <v>89</v>
      </c>
      <c r="M14" t="s">
        <v>89</v>
      </c>
      <c r="N14" t="s">
        <v>89</v>
      </c>
      <c r="O14" t="s">
        <v>89</v>
      </c>
      <c r="P14" t="s">
        <v>89</v>
      </c>
      <c r="Q14" t="s">
        <v>89</v>
      </c>
      <c r="R14" t="s">
        <v>89</v>
      </c>
      <c r="S14" t="s">
        <v>89</v>
      </c>
      <c r="T14" t="s">
        <v>89</v>
      </c>
      <c r="U14" t="s">
        <v>89</v>
      </c>
      <c r="V14" t="s">
        <v>89</v>
      </c>
      <c r="W14" t="s">
        <v>89</v>
      </c>
      <c r="X14" t="s">
        <v>89</v>
      </c>
      <c r="Y14" t="s">
        <v>89</v>
      </c>
      <c r="Z14" t="s">
        <v>89</v>
      </c>
      <c r="AA14" t="s">
        <v>89</v>
      </c>
      <c r="AB14" t="s">
        <v>89</v>
      </c>
      <c r="AC14" t="s">
        <v>89</v>
      </c>
      <c r="AD14" t="s">
        <v>89</v>
      </c>
      <c r="AE14" t="s">
        <v>89</v>
      </c>
      <c r="AF14" t="s">
        <v>89</v>
      </c>
      <c r="AG14" t="s">
        <v>89</v>
      </c>
      <c r="AH14" t="s">
        <v>89</v>
      </c>
      <c r="AI14" t="s">
        <v>89</v>
      </c>
      <c r="AJ14" t="s">
        <v>89</v>
      </c>
      <c r="AK14" t="s">
        <v>89</v>
      </c>
    </row>
    <row r="15" spans="1:37" x14ac:dyDescent="0.35">
      <c r="A15" t="s">
        <v>99</v>
      </c>
      <c r="B15" t="s">
        <v>89</v>
      </c>
      <c r="C15" t="s">
        <v>89</v>
      </c>
      <c r="D15" t="s">
        <v>89</v>
      </c>
      <c r="E15" t="s">
        <v>89</v>
      </c>
      <c r="F15" t="s">
        <v>89</v>
      </c>
      <c r="G15" t="s">
        <v>89</v>
      </c>
      <c r="H15" t="s">
        <v>89</v>
      </c>
      <c r="I15" t="s">
        <v>89</v>
      </c>
      <c r="J15" t="s">
        <v>89</v>
      </c>
      <c r="K15" t="s">
        <v>89</v>
      </c>
      <c r="L15" t="s">
        <v>89</v>
      </c>
      <c r="M15" t="s">
        <v>89</v>
      </c>
      <c r="N15" t="s">
        <v>89</v>
      </c>
      <c r="O15" t="s">
        <v>89</v>
      </c>
      <c r="P15" t="s">
        <v>89</v>
      </c>
      <c r="Q15" t="s">
        <v>89</v>
      </c>
      <c r="R15" t="s">
        <v>89</v>
      </c>
      <c r="S15" t="s">
        <v>89</v>
      </c>
      <c r="T15" t="s">
        <v>89</v>
      </c>
      <c r="U15" t="s">
        <v>89</v>
      </c>
      <c r="V15" t="s">
        <v>89</v>
      </c>
      <c r="W15" t="s">
        <v>89</v>
      </c>
      <c r="X15" t="s">
        <v>89</v>
      </c>
      <c r="Y15" t="s">
        <v>89</v>
      </c>
      <c r="Z15" t="s">
        <v>89</v>
      </c>
      <c r="AA15" t="s">
        <v>89</v>
      </c>
      <c r="AB15" t="s">
        <v>89</v>
      </c>
      <c r="AC15" t="s">
        <v>89</v>
      </c>
      <c r="AD15" t="s">
        <v>89</v>
      </c>
      <c r="AE15" t="s">
        <v>89</v>
      </c>
      <c r="AF15" t="s">
        <v>89</v>
      </c>
      <c r="AG15" t="s">
        <v>89</v>
      </c>
      <c r="AH15" t="s">
        <v>89</v>
      </c>
      <c r="AI15" t="s">
        <v>89</v>
      </c>
      <c r="AJ15" t="s">
        <v>89</v>
      </c>
      <c r="AK15" t="s">
        <v>89</v>
      </c>
    </row>
    <row r="16" spans="1:37" x14ac:dyDescent="0.35">
      <c r="A16" t="s">
        <v>100</v>
      </c>
      <c r="B16" t="s">
        <v>89</v>
      </c>
      <c r="C16" t="s">
        <v>89</v>
      </c>
      <c r="D16" t="s">
        <v>89</v>
      </c>
      <c r="E16" t="s">
        <v>89</v>
      </c>
      <c r="F16" t="s">
        <v>89</v>
      </c>
      <c r="G16" t="s">
        <v>89</v>
      </c>
      <c r="H16" t="s">
        <v>89</v>
      </c>
      <c r="I16" t="s">
        <v>89</v>
      </c>
      <c r="J16" t="s">
        <v>89</v>
      </c>
      <c r="K16" t="s">
        <v>89</v>
      </c>
      <c r="L16" t="s">
        <v>89</v>
      </c>
      <c r="M16" t="s">
        <v>89</v>
      </c>
      <c r="N16" t="s">
        <v>89</v>
      </c>
      <c r="O16" t="s">
        <v>89</v>
      </c>
      <c r="P16" t="s">
        <v>89</v>
      </c>
      <c r="Q16" t="s">
        <v>89</v>
      </c>
      <c r="R16" t="s">
        <v>89</v>
      </c>
      <c r="S16" t="s">
        <v>89</v>
      </c>
      <c r="T16" t="s">
        <v>89</v>
      </c>
      <c r="U16" t="s">
        <v>89</v>
      </c>
      <c r="V16" t="s">
        <v>89</v>
      </c>
      <c r="W16" t="s">
        <v>89</v>
      </c>
      <c r="X16" t="s">
        <v>89</v>
      </c>
      <c r="Y16" t="s">
        <v>89</v>
      </c>
      <c r="Z16" t="s">
        <v>89</v>
      </c>
      <c r="AA16" t="s">
        <v>89</v>
      </c>
      <c r="AB16" t="s">
        <v>89</v>
      </c>
      <c r="AC16" t="s">
        <v>89</v>
      </c>
      <c r="AD16" t="s">
        <v>89</v>
      </c>
      <c r="AE16" t="s">
        <v>89</v>
      </c>
      <c r="AF16" t="s">
        <v>89</v>
      </c>
      <c r="AG16" t="s">
        <v>89</v>
      </c>
      <c r="AH16" t="s">
        <v>89</v>
      </c>
      <c r="AI16" t="s">
        <v>89</v>
      </c>
      <c r="AJ16" t="s">
        <v>89</v>
      </c>
      <c r="AK16" t="s">
        <v>89</v>
      </c>
    </row>
    <row r="17" spans="1:37" x14ac:dyDescent="0.35">
      <c r="A17" t="s">
        <v>101</v>
      </c>
      <c r="B17" t="s">
        <v>89</v>
      </c>
      <c r="C17" t="s">
        <v>89</v>
      </c>
      <c r="D17" t="s">
        <v>89</v>
      </c>
      <c r="E17" t="s">
        <v>89</v>
      </c>
      <c r="F17" t="s">
        <v>89</v>
      </c>
      <c r="G17" t="s">
        <v>89</v>
      </c>
      <c r="H17" t="s">
        <v>89</v>
      </c>
      <c r="I17" t="s">
        <v>89</v>
      </c>
      <c r="J17" t="s">
        <v>89</v>
      </c>
      <c r="K17" t="s">
        <v>89</v>
      </c>
      <c r="L17" t="s">
        <v>89</v>
      </c>
      <c r="M17" t="s">
        <v>89</v>
      </c>
      <c r="N17" t="s">
        <v>89</v>
      </c>
      <c r="O17" t="s">
        <v>89</v>
      </c>
      <c r="P17" t="s">
        <v>89</v>
      </c>
      <c r="Q17" t="s">
        <v>89</v>
      </c>
      <c r="R17" t="s">
        <v>89</v>
      </c>
      <c r="S17" t="s">
        <v>89</v>
      </c>
      <c r="T17" t="s">
        <v>89</v>
      </c>
      <c r="U17" t="s">
        <v>89</v>
      </c>
      <c r="V17" t="s">
        <v>89</v>
      </c>
      <c r="W17" t="s">
        <v>89</v>
      </c>
      <c r="X17" t="s">
        <v>89</v>
      </c>
      <c r="Y17" t="s">
        <v>89</v>
      </c>
      <c r="Z17" t="s">
        <v>89</v>
      </c>
      <c r="AA17" t="s">
        <v>89</v>
      </c>
      <c r="AB17" t="s">
        <v>89</v>
      </c>
      <c r="AC17" t="s">
        <v>89</v>
      </c>
      <c r="AD17" t="s">
        <v>89</v>
      </c>
      <c r="AE17" t="s">
        <v>89</v>
      </c>
      <c r="AF17" t="s">
        <v>89</v>
      </c>
      <c r="AG17" t="s">
        <v>89</v>
      </c>
      <c r="AH17" t="s">
        <v>89</v>
      </c>
      <c r="AI17" t="s">
        <v>89</v>
      </c>
      <c r="AJ17" t="s">
        <v>89</v>
      </c>
      <c r="AK17" t="s">
        <v>89</v>
      </c>
    </row>
    <row r="18" spans="1:37" x14ac:dyDescent="0.35">
      <c r="A18" t="s">
        <v>102</v>
      </c>
      <c r="B18" t="s">
        <v>89</v>
      </c>
      <c r="C18" t="s">
        <v>89</v>
      </c>
      <c r="D18" t="s">
        <v>89</v>
      </c>
      <c r="E18" t="s">
        <v>89</v>
      </c>
      <c r="F18" t="s">
        <v>89</v>
      </c>
      <c r="G18" t="s">
        <v>89</v>
      </c>
      <c r="H18" t="s">
        <v>89</v>
      </c>
      <c r="I18" t="s">
        <v>89</v>
      </c>
      <c r="J18" t="s">
        <v>89</v>
      </c>
      <c r="K18" t="s">
        <v>89</v>
      </c>
      <c r="L18" t="s">
        <v>89</v>
      </c>
      <c r="M18" t="s">
        <v>89</v>
      </c>
      <c r="N18" t="s">
        <v>89</v>
      </c>
      <c r="O18" t="s">
        <v>89</v>
      </c>
      <c r="P18" t="s">
        <v>89</v>
      </c>
      <c r="Q18" t="s">
        <v>89</v>
      </c>
      <c r="R18" t="s">
        <v>89</v>
      </c>
      <c r="S18" t="s">
        <v>89</v>
      </c>
      <c r="T18" t="s">
        <v>89</v>
      </c>
      <c r="U18" t="s">
        <v>89</v>
      </c>
      <c r="V18" t="s">
        <v>89</v>
      </c>
      <c r="W18" t="s">
        <v>89</v>
      </c>
      <c r="X18" t="s">
        <v>89</v>
      </c>
      <c r="Y18" t="s">
        <v>89</v>
      </c>
      <c r="Z18" t="s">
        <v>89</v>
      </c>
      <c r="AA18" t="s">
        <v>89</v>
      </c>
      <c r="AB18" t="s">
        <v>89</v>
      </c>
      <c r="AC18" t="s">
        <v>89</v>
      </c>
      <c r="AD18" t="s">
        <v>89</v>
      </c>
      <c r="AE18" t="s">
        <v>89</v>
      </c>
      <c r="AF18" t="s">
        <v>89</v>
      </c>
      <c r="AG18" t="s">
        <v>89</v>
      </c>
      <c r="AH18" t="s">
        <v>89</v>
      </c>
      <c r="AI18" t="s">
        <v>89</v>
      </c>
      <c r="AJ18" t="s">
        <v>89</v>
      </c>
      <c r="AK18" t="s">
        <v>89</v>
      </c>
    </row>
    <row r="19" spans="1:37" x14ac:dyDescent="0.35">
      <c r="A19" t="s">
        <v>103</v>
      </c>
      <c r="B19" t="s">
        <v>89</v>
      </c>
      <c r="C19" t="s">
        <v>89</v>
      </c>
      <c r="D19" t="s">
        <v>89</v>
      </c>
      <c r="E19" t="s">
        <v>89</v>
      </c>
      <c r="F19" t="s">
        <v>89</v>
      </c>
      <c r="G19" t="s">
        <v>89</v>
      </c>
      <c r="H19" t="s">
        <v>89</v>
      </c>
      <c r="I19" t="s">
        <v>89</v>
      </c>
      <c r="J19" t="s">
        <v>89</v>
      </c>
      <c r="K19" t="s">
        <v>89</v>
      </c>
      <c r="L19" t="s">
        <v>89</v>
      </c>
      <c r="M19" t="s">
        <v>89</v>
      </c>
      <c r="N19" t="s">
        <v>89</v>
      </c>
      <c r="O19" t="s">
        <v>89</v>
      </c>
      <c r="P19" t="s">
        <v>89</v>
      </c>
      <c r="Q19" t="s">
        <v>89</v>
      </c>
      <c r="R19" t="s">
        <v>89</v>
      </c>
      <c r="S19" t="s">
        <v>89</v>
      </c>
      <c r="T19" t="s">
        <v>89</v>
      </c>
      <c r="U19" t="s">
        <v>89</v>
      </c>
      <c r="V19" t="s">
        <v>89</v>
      </c>
      <c r="W19" t="s">
        <v>89</v>
      </c>
      <c r="X19" t="s">
        <v>89</v>
      </c>
      <c r="Y19" t="s">
        <v>89</v>
      </c>
      <c r="Z19" t="s">
        <v>89</v>
      </c>
      <c r="AA19" t="s">
        <v>89</v>
      </c>
      <c r="AB19" t="s">
        <v>89</v>
      </c>
      <c r="AC19" t="s">
        <v>89</v>
      </c>
      <c r="AD19" t="s">
        <v>89</v>
      </c>
      <c r="AE19" t="s">
        <v>89</v>
      </c>
      <c r="AF19" t="s">
        <v>89</v>
      </c>
      <c r="AG19" t="s">
        <v>89</v>
      </c>
      <c r="AH19" t="s">
        <v>89</v>
      </c>
      <c r="AI19" t="s">
        <v>89</v>
      </c>
      <c r="AJ19" t="s">
        <v>89</v>
      </c>
      <c r="AK19" t="s">
        <v>89</v>
      </c>
    </row>
    <row r="20" spans="1:37" x14ac:dyDescent="0.35">
      <c r="A20" t="s">
        <v>104</v>
      </c>
      <c r="B20" t="s">
        <v>89</v>
      </c>
      <c r="C20" t="s">
        <v>89</v>
      </c>
      <c r="D20" t="s">
        <v>89</v>
      </c>
      <c r="E20" t="s">
        <v>89</v>
      </c>
      <c r="F20" t="s">
        <v>89</v>
      </c>
      <c r="G20" t="s">
        <v>89</v>
      </c>
      <c r="H20" t="s">
        <v>89</v>
      </c>
      <c r="I20" t="s">
        <v>89</v>
      </c>
      <c r="J20" t="s">
        <v>89</v>
      </c>
      <c r="K20" t="s">
        <v>89</v>
      </c>
      <c r="L20" t="s">
        <v>89</v>
      </c>
      <c r="M20" t="s">
        <v>89</v>
      </c>
      <c r="N20" t="s">
        <v>89</v>
      </c>
      <c r="O20" t="s">
        <v>89</v>
      </c>
      <c r="P20" t="s">
        <v>89</v>
      </c>
      <c r="Q20" t="s">
        <v>89</v>
      </c>
      <c r="R20" t="s">
        <v>89</v>
      </c>
      <c r="S20" t="s">
        <v>89</v>
      </c>
      <c r="T20" t="s">
        <v>89</v>
      </c>
      <c r="U20" t="s">
        <v>89</v>
      </c>
      <c r="V20" t="s">
        <v>89</v>
      </c>
      <c r="W20" t="s">
        <v>89</v>
      </c>
      <c r="X20" t="s">
        <v>89</v>
      </c>
      <c r="Y20" t="s">
        <v>89</v>
      </c>
      <c r="Z20" t="s">
        <v>89</v>
      </c>
      <c r="AA20" t="s">
        <v>89</v>
      </c>
      <c r="AB20" t="s">
        <v>89</v>
      </c>
      <c r="AC20" t="s">
        <v>89</v>
      </c>
      <c r="AD20" t="s">
        <v>89</v>
      </c>
      <c r="AE20" t="s">
        <v>89</v>
      </c>
      <c r="AF20" t="s">
        <v>89</v>
      </c>
      <c r="AG20" t="s">
        <v>89</v>
      </c>
      <c r="AH20" t="s">
        <v>89</v>
      </c>
      <c r="AI20" t="s">
        <v>89</v>
      </c>
      <c r="AJ20" t="s">
        <v>89</v>
      </c>
      <c r="AK20" t="s">
        <v>89</v>
      </c>
    </row>
    <row r="21" spans="1:37" x14ac:dyDescent="0.35">
      <c r="A21" t="s">
        <v>31</v>
      </c>
      <c r="B21" t="s">
        <v>89</v>
      </c>
      <c r="C21" t="s">
        <v>89</v>
      </c>
      <c r="D21" t="s">
        <v>89</v>
      </c>
      <c r="E21" t="s">
        <v>89</v>
      </c>
      <c r="F21" t="s">
        <v>89</v>
      </c>
      <c r="G21" t="s">
        <v>89</v>
      </c>
      <c r="H21" t="s">
        <v>89</v>
      </c>
      <c r="I21" t="s">
        <v>89</v>
      </c>
      <c r="J21" t="s">
        <v>89</v>
      </c>
      <c r="K21" t="s">
        <v>89</v>
      </c>
      <c r="L21" t="s">
        <v>89</v>
      </c>
      <c r="M21" t="s">
        <v>89</v>
      </c>
      <c r="N21" t="s">
        <v>89</v>
      </c>
      <c r="O21" t="s">
        <v>89</v>
      </c>
      <c r="P21" t="s">
        <v>89</v>
      </c>
      <c r="Q21" t="s">
        <v>89</v>
      </c>
      <c r="R21" t="s">
        <v>89</v>
      </c>
      <c r="S21" t="s">
        <v>89</v>
      </c>
      <c r="T21" t="s">
        <v>89</v>
      </c>
      <c r="U21" t="s">
        <v>89</v>
      </c>
      <c r="V21" t="s">
        <v>89</v>
      </c>
      <c r="W21" t="s">
        <v>89</v>
      </c>
      <c r="X21" t="s">
        <v>89</v>
      </c>
      <c r="Y21" t="s">
        <v>89</v>
      </c>
      <c r="Z21" t="s">
        <v>89</v>
      </c>
      <c r="AA21" t="s">
        <v>89</v>
      </c>
      <c r="AB21" t="s">
        <v>89</v>
      </c>
      <c r="AC21" t="s">
        <v>89</v>
      </c>
      <c r="AD21" t="s">
        <v>89</v>
      </c>
      <c r="AE21" t="s">
        <v>89</v>
      </c>
      <c r="AF21" t="s">
        <v>89</v>
      </c>
      <c r="AG21" t="s">
        <v>89</v>
      </c>
      <c r="AH21" t="s">
        <v>89</v>
      </c>
      <c r="AI21" t="s">
        <v>89</v>
      </c>
      <c r="AJ21" t="s">
        <v>89</v>
      </c>
      <c r="AK21" t="s">
        <v>89</v>
      </c>
    </row>
    <row r="22" spans="1:37" x14ac:dyDescent="0.35">
      <c r="A22" t="s">
        <v>105</v>
      </c>
      <c r="B22" t="s">
        <v>89</v>
      </c>
      <c r="C22" t="s">
        <v>89</v>
      </c>
      <c r="D22" t="s">
        <v>89</v>
      </c>
      <c r="E22" t="s">
        <v>89</v>
      </c>
      <c r="F22" t="s">
        <v>89</v>
      </c>
      <c r="G22" t="s">
        <v>89</v>
      </c>
      <c r="H22" t="s">
        <v>89</v>
      </c>
      <c r="I22" t="s">
        <v>89</v>
      </c>
      <c r="J22" t="s">
        <v>89</v>
      </c>
      <c r="K22" t="s">
        <v>89</v>
      </c>
      <c r="L22" t="s">
        <v>89</v>
      </c>
      <c r="M22" t="s">
        <v>89</v>
      </c>
      <c r="N22" t="s">
        <v>89</v>
      </c>
      <c r="O22" t="s">
        <v>89</v>
      </c>
      <c r="P22" t="s">
        <v>89</v>
      </c>
      <c r="Q22" t="s">
        <v>89</v>
      </c>
      <c r="R22" t="s">
        <v>89</v>
      </c>
      <c r="S22" t="s">
        <v>89</v>
      </c>
      <c r="T22" t="s">
        <v>89</v>
      </c>
      <c r="U22" t="s">
        <v>89</v>
      </c>
      <c r="V22" t="s">
        <v>89</v>
      </c>
      <c r="W22" t="s">
        <v>89</v>
      </c>
      <c r="X22" t="s">
        <v>89</v>
      </c>
      <c r="Y22" t="s">
        <v>89</v>
      </c>
      <c r="Z22" t="s">
        <v>89</v>
      </c>
      <c r="AA22" t="s">
        <v>89</v>
      </c>
      <c r="AB22" t="s">
        <v>89</v>
      </c>
      <c r="AC22" t="s">
        <v>89</v>
      </c>
      <c r="AD22" t="s">
        <v>89</v>
      </c>
      <c r="AE22" t="s">
        <v>89</v>
      </c>
      <c r="AF22" t="s">
        <v>89</v>
      </c>
      <c r="AG22" t="s">
        <v>89</v>
      </c>
      <c r="AH22" t="s">
        <v>89</v>
      </c>
      <c r="AI22" t="s">
        <v>89</v>
      </c>
      <c r="AJ22" t="s">
        <v>89</v>
      </c>
      <c r="AK22" t="s">
        <v>89</v>
      </c>
    </row>
    <row r="23" spans="1:37" x14ac:dyDescent="0.35">
      <c r="A23" t="s">
        <v>33</v>
      </c>
      <c r="B23" t="s">
        <v>89</v>
      </c>
      <c r="C23" t="s">
        <v>89</v>
      </c>
      <c r="D23" t="s">
        <v>89</v>
      </c>
      <c r="E23" t="s">
        <v>89</v>
      </c>
      <c r="F23" t="s">
        <v>89</v>
      </c>
      <c r="G23" t="s">
        <v>89</v>
      </c>
      <c r="H23" t="s">
        <v>89</v>
      </c>
      <c r="I23" t="s">
        <v>89</v>
      </c>
      <c r="J23" t="s">
        <v>89</v>
      </c>
      <c r="K23" t="s">
        <v>89</v>
      </c>
      <c r="L23" t="s">
        <v>89</v>
      </c>
      <c r="M23" t="s">
        <v>89</v>
      </c>
      <c r="N23" t="s">
        <v>89</v>
      </c>
      <c r="O23" t="s">
        <v>89</v>
      </c>
      <c r="P23" t="s">
        <v>89</v>
      </c>
      <c r="Q23" t="s">
        <v>89</v>
      </c>
      <c r="R23" t="s">
        <v>89</v>
      </c>
      <c r="S23" t="s">
        <v>89</v>
      </c>
      <c r="T23" t="s">
        <v>89</v>
      </c>
      <c r="U23" t="s">
        <v>89</v>
      </c>
      <c r="V23" t="s">
        <v>89</v>
      </c>
      <c r="W23" t="s">
        <v>89</v>
      </c>
      <c r="X23" t="s">
        <v>89</v>
      </c>
      <c r="Y23" t="s">
        <v>89</v>
      </c>
      <c r="Z23" t="s">
        <v>89</v>
      </c>
      <c r="AA23" t="s">
        <v>89</v>
      </c>
      <c r="AB23" t="s">
        <v>89</v>
      </c>
      <c r="AC23" t="s">
        <v>89</v>
      </c>
      <c r="AD23" t="s">
        <v>89</v>
      </c>
      <c r="AE23" t="s">
        <v>89</v>
      </c>
      <c r="AF23" t="s">
        <v>89</v>
      </c>
      <c r="AG23" t="s">
        <v>89</v>
      </c>
      <c r="AH23" t="s">
        <v>89</v>
      </c>
      <c r="AI23" t="s">
        <v>89</v>
      </c>
      <c r="AJ23" t="s">
        <v>89</v>
      </c>
      <c r="AK23" t="s">
        <v>89</v>
      </c>
    </row>
    <row r="24" spans="1:37" x14ac:dyDescent="0.35">
      <c r="A24" t="s">
        <v>106</v>
      </c>
      <c r="B24" t="s">
        <v>89</v>
      </c>
      <c r="C24" t="s">
        <v>89</v>
      </c>
      <c r="D24" t="s">
        <v>89</v>
      </c>
      <c r="E24" t="s">
        <v>89</v>
      </c>
      <c r="F24" t="s">
        <v>89</v>
      </c>
      <c r="G24" t="s">
        <v>89</v>
      </c>
      <c r="H24" t="s">
        <v>89</v>
      </c>
      <c r="I24" t="s">
        <v>89</v>
      </c>
      <c r="J24" t="s">
        <v>89</v>
      </c>
      <c r="K24" t="s">
        <v>89</v>
      </c>
      <c r="L24" t="s">
        <v>89</v>
      </c>
      <c r="M24" t="s">
        <v>89</v>
      </c>
      <c r="N24" t="s">
        <v>89</v>
      </c>
      <c r="O24" t="s">
        <v>89</v>
      </c>
      <c r="P24" t="s">
        <v>89</v>
      </c>
      <c r="Q24" t="s">
        <v>89</v>
      </c>
      <c r="R24" t="s">
        <v>89</v>
      </c>
      <c r="S24" t="s">
        <v>89</v>
      </c>
      <c r="T24" t="s">
        <v>89</v>
      </c>
      <c r="U24" t="s">
        <v>89</v>
      </c>
      <c r="V24" t="s">
        <v>89</v>
      </c>
      <c r="W24" t="s">
        <v>89</v>
      </c>
      <c r="X24" t="s">
        <v>89</v>
      </c>
      <c r="Y24" t="s">
        <v>89</v>
      </c>
      <c r="Z24" t="s">
        <v>89</v>
      </c>
      <c r="AA24" t="s">
        <v>89</v>
      </c>
      <c r="AB24" t="s">
        <v>89</v>
      </c>
      <c r="AC24" t="s">
        <v>89</v>
      </c>
      <c r="AD24" t="s">
        <v>89</v>
      </c>
      <c r="AE24" t="s">
        <v>89</v>
      </c>
      <c r="AF24" t="s">
        <v>89</v>
      </c>
      <c r="AG24" t="s">
        <v>89</v>
      </c>
      <c r="AH24" t="s">
        <v>89</v>
      </c>
      <c r="AI24" t="s">
        <v>89</v>
      </c>
      <c r="AJ24" t="s">
        <v>89</v>
      </c>
      <c r="AK24" t="s">
        <v>89</v>
      </c>
    </row>
    <row r="25" spans="1:37" x14ac:dyDescent="0.35">
      <c r="A25" t="s">
        <v>35</v>
      </c>
      <c r="B25" t="s">
        <v>89</v>
      </c>
      <c r="C25" t="s">
        <v>89</v>
      </c>
      <c r="D25" t="s">
        <v>89</v>
      </c>
      <c r="E25" t="s">
        <v>89</v>
      </c>
      <c r="F25" t="s">
        <v>89</v>
      </c>
      <c r="G25" t="s">
        <v>89</v>
      </c>
      <c r="H25" t="s">
        <v>89</v>
      </c>
      <c r="I25" t="s">
        <v>89</v>
      </c>
      <c r="J25" t="s">
        <v>89</v>
      </c>
      <c r="K25" t="s">
        <v>89</v>
      </c>
      <c r="L25" t="s">
        <v>89</v>
      </c>
      <c r="M25" t="s">
        <v>89</v>
      </c>
      <c r="N25" t="s">
        <v>89</v>
      </c>
      <c r="O25" t="s">
        <v>89</v>
      </c>
      <c r="P25" t="s">
        <v>89</v>
      </c>
      <c r="Q25" t="s">
        <v>89</v>
      </c>
      <c r="R25" t="s">
        <v>89</v>
      </c>
      <c r="S25" t="s">
        <v>89</v>
      </c>
      <c r="T25" t="s">
        <v>89</v>
      </c>
      <c r="U25" t="s">
        <v>89</v>
      </c>
      <c r="V25" t="s">
        <v>89</v>
      </c>
      <c r="W25" t="s">
        <v>89</v>
      </c>
      <c r="X25" t="s">
        <v>89</v>
      </c>
      <c r="Y25" t="s">
        <v>89</v>
      </c>
      <c r="Z25" t="s">
        <v>89</v>
      </c>
      <c r="AA25" t="s">
        <v>89</v>
      </c>
      <c r="AB25" t="s">
        <v>89</v>
      </c>
      <c r="AC25" t="s">
        <v>89</v>
      </c>
      <c r="AD25" t="s">
        <v>89</v>
      </c>
      <c r="AE25" t="s">
        <v>89</v>
      </c>
      <c r="AF25" t="s">
        <v>89</v>
      </c>
      <c r="AG25" t="s">
        <v>89</v>
      </c>
      <c r="AH25" t="s">
        <v>89</v>
      </c>
      <c r="AI25" t="s">
        <v>89</v>
      </c>
      <c r="AJ25" t="s">
        <v>89</v>
      </c>
      <c r="AK25" t="s">
        <v>89</v>
      </c>
    </row>
    <row r="26" spans="1:37" x14ac:dyDescent="0.35">
      <c r="A26" t="s">
        <v>107</v>
      </c>
      <c r="B26" t="s">
        <v>89</v>
      </c>
      <c r="C26" t="s">
        <v>89</v>
      </c>
      <c r="D26" t="s">
        <v>89</v>
      </c>
      <c r="E26" t="s">
        <v>89</v>
      </c>
      <c r="F26" t="s">
        <v>89</v>
      </c>
      <c r="G26" t="s">
        <v>89</v>
      </c>
      <c r="H26" t="s">
        <v>89</v>
      </c>
      <c r="I26" t="s">
        <v>89</v>
      </c>
      <c r="J26" t="s">
        <v>89</v>
      </c>
      <c r="K26" t="s">
        <v>89</v>
      </c>
      <c r="L26" t="s">
        <v>89</v>
      </c>
      <c r="M26" t="s">
        <v>89</v>
      </c>
      <c r="N26" t="s">
        <v>89</v>
      </c>
      <c r="O26" t="s">
        <v>89</v>
      </c>
      <c r="P26" t="s">
        <v>89</v>
      </c>
      <c r="Q26" t="s">
        <v>89</v>
      </c>
      <c r="R26" t="s">
        <v>89</v>
      </c>
      <c r="S26" t="s">
        <v>89</v>
      </c>
      <c r="T26" t="s">
        <v>89</v>
      </c>
      <c r="U26" t="s">
        <v>89</v>
      </c>
      <c r="V26" t="s">
        <v>89</v>
      </c>
      <c r="W26" t="s">
        <v>89</v>
      </c>
      <c r="X26" t="s">
        <v>89</v>
      </c>
      <c r="Y26" t="s">
        <v>89</v>
      </c>
      <c r="Z26" t="s">
        <v>89</v>
      </c>
      <c r="AA26" t="s">
        <v>89</v>
      </c>
      <c r="AB26" t="s">
        <v>89</v>
      </c>
      <c r="AC26" t="s">
        <v>89</v>
      </c>
      <c r="AD26" t="s">
        <v>89</v>
      </c>
      <c r="AE26" t="s">
        <v>89</v>
      </c>
      <c r="AF26" t="s">
        <v>89</v>
      </c>
      <c r="AG26" t="s">
        <v>89</v>
      </c>
      <c r="AH26" t="s">
        <v>89</v>
      </c>
      <c r="AI26" t="s">
        <v>89</v>
      </c>
      <c r="AJ26" t="s">
        <v>89</v>
      </c>
      <c r="AK26" t="s">
        <v>89</v>
      </c>
    </row>
    <row r="27" spans="1:37" x14ac:dyDescent="0.35">
      <c r="A27" t="s">
        <v>37</v>
      </c>
      <c r="B27" t="s">
        <v>89</v>
      </c>
      <c r="C27" t="s">
        <v>89</v>
      </c>
      <c r="D27" t="s">
        <v>89</v>
      </c>
      <c r="E27" t="s">
        <v>89</v>
      </c>
      <c r="F27" t="s">
        <v>89</v>
      </c>
      <c r="G27" t="s">
        <v>89</v>
      </c>
      <c r="H27" t="s">
        <v>89</v>
      </c>
      <c r="I27" t="s">
        <v>89</v>
      </c>
      <c r="J27" t="s">
        <v>89</v>
      </c>
      <c r="K27" t="s">
        <v>89</v>
      </c>
      <c r="L27" t="s">
        <v>89</v>
      </c>
      <c r="M27" t="s">
        <v>89</v>
      </c>
      <c r="N27" t="s">
        <v>89</v>
      </c>
      <c r="O27" t="s">
        <v>89</v>
      </c>
      <c r="P27" t="s">
        <v>89</v>
      </c>
      <c r="Q27" t="s">
        <v>89</v>
      </c>
      <c r="R27" t="s">
        <v>89</v>
      </c>
      <c r="S27" t="s">
        <v>89</v>
      </c>
      <c r="T27" t="s">
        <v>89</v>
      </c>
      <c r="U27" t="s">
        <v>89</v>
      </c>
      <c r="V27" t="s">
        <v>89</v>
      </c>
      <c r="W27" t="s">
        <v>89</v>
      </c>
      <c r="X27" t="s">
        <v>89</v>
      </c>
      <c r="Y27" t="s">
        <v>89</v>
      </c>
      <c r="Z27" t="s">
        <v>89</v>
      </c>
      <c r="AA27" t="s">
        <v>89</v>
      </c>
      <c r="AB27" t="s">
        <v>89</v>
      </c>
      <c r="AC27" t="s">
        <v>89</v>
      </c>
      <c r="AD27" t="s">
        <v>89</v>
      </c>
      <c r="AE27" t="s">
        <v>89</v>
      </c>
      <c r="AF27" t="s">
        <v>89</v>
      </c>
      <c r="AG27" t="s">
        <v>89</v>
      </c>
      <c r="AH27" t="s">
        <v>89</v>
      </c>
      <c r="AI27" t="s">
        <v>89</v>
      </c>
      <c r="AJ27" t="s">
        <v>89</v>
      </c>
      <c r="AK27" t="s">
        <v>89</v>
      </c>
    </row>
    <row r="28" spans="1:37" x14ac:dyDescent="0.35">
      <c r="A28" t="s">
        <v>38</v>
      </c>
      <c r="B28" t="s">
        <v>89</v>
      </c>
      <c r="C28" t="s">
        <v>89</v>
      </c>
      <c r="D28" t="s">
        <v>89</v>
      </c>
      <c r="E28" t="s">
        <v>89</v>
      </c>
      <c r="F28" t="s">
        <v>89</v>
      </c>
      <c r="G28" t="s">
        <v>89</v>
      </c>
      <c r="H28" t="s">
        <v>89</v>
      </c>
      <c r="I28" t="s">
        <v>89</v>
      </c>
      <c r="J28" t="s">
        <v>89</v>
      </c>
      <c r="K28" t="s">
        <v>89</v>
      </c>
      <c r="L28" t="s">
        <v>89</v>
      </c>
      <c r="M28" t="s">
        <v>89</v>
      </c>
      <c r="N28" t="s">
        <v>89</v>
      </c>
      <c r="O28" t="s">
        <v>89</v>
      </c>
      <c r="P28" t="s">
        <v>89</v>
      </c>
      <c r="Q28" t="s">
        <v>89</v>
      </c>
      <c r="R28" t="s">
        <v>89</v>
      </c>
      <c r="S28" t="s">
        <v>89</v>
      </c>
      <c r="T28" t="s">
        <v>89</v>
      </c>
      <c r="U28" t="s">
        <v>89</v>
      </c>
      <c r="V28" t="s">
        <v>89</v>
      </c>
      <c r="W28" t="s">
        <v>89</v>
      </c>
      <c r="X28" t="s">
        <v>89</v>
      </c>
      <c r="Y28" t="s">
        <v>89</v>
      </c>
      <c r="Z28" t="s">
        <v>89</v>
      </c>
      <c r="AA28" t="s">
        <v>89</v>
      </c>
      <c r="AB28" t="s">
        <v>89</v>
      </c>
      <c r="AC28" t="s">
        <v>89</v>
      </c>
      <c r="AD28" t="s">
        <v>89</v>
      </c>
      <c r="AE28" t="s">
        <v>89</v>
      </c>
      <c r="AF28" t="s">
        <v>89</v>
      </c>
      <c r="AG28" t="s">
        <v>89</v>
      </c>
      <c r="AH28" t="s">
        <v>89</v>
      </c>
      <c r="AI28" t="s">
        <v>89</v>
      </c>
      <c r="AJ28" t="s">
        <v>89</v>
      </c>
      <c r="AK28" t="s">
        <v>89</v>
      </c>
    </row>
    <row r="29" spans="1:37" x14ac:dyDescent="0.35">
      <c r="A29" t="s">
        <v>108</v>
      </c>
      <c r="B29" t="s">
        <v>89</v>
      </c>
      <c r="C29" t="s">
        <v>89</v>
      </c>
      <c r="D29" t="s">
        <v>89</v>
      </c>
      <c r="E29" t="s">
        <v>89</v>
      </c>
      <c r="F29" t="s">
        <v>89</v>
      </c>
      <c r="G29" t="s">
        <v>89</v>
      </c>
      <c r="H29" t="s">
        <v>89</v>
      </c>
      <c r="I29" t="s">
        <v>89</v>
      </c>
      <c r="J29" t="s">
        <v>89</v>
      </c>
      <c r="K29" t="s">
        <v>89</v>
      </c>
      <c r="L29" t="s">
        <v>89</v>
      </c>
      <c r="M29" t="s">
        <v>89</v>
      </c>
      <c r="N29" t="s">
        <v>89</v>
      </c>
      <c r="O29" t="s">
        <v>89</v>
      </c>
      <c r="P29" t="s">
        <v>89</v>
      </c>
      <c r="Q29" t="s">
        <v>89</v>
      </c>
      <c r="R29" t="s">
        <v>89</v>
      </c>
      <c r="S29" t="s">
        <v>89</v>
      </c>
      <c r="T29" t="s">
        <v>89</v>
      </c>
      <c r="U29" t="s">
        <v>89</v>
      </c>
      <c r="V29" t="s">
        <v>89</v>
      </c>
      <c r="W29" t="s">
        <v>89</v>
      </c>
      <c r="X29" t="s">
        <v>89</v>
      </c>
      <c r="Y29" t="s">
        <v>89</v>
      </c>
      <c r="Z29" t="s">
        <v>89</v>
      </c>
      <c r="AA29" t="s">
        <v>89</v>
      </c>
      <c r="AB29" t="s">
        <v>89</v>
      </c>
      <c r="AC29" t="s">
        <v>89</v>
      </c>
      <c r="AD29" t="s">
        <v>89</v>
      </c>
      <c r="AE29" t="s">
        <v>89</v>
      </c>
      <c r="AF29" t="s">
        <v>89</v>
      </c>
      <c r="AG29" t="s">
        <v>89</v>
      </c>
      <c r="AH29" t="s">
        <v>89</v>
      </c>
      <c r="AI29" t="s">
        <v>89</v>
      </c>
      <c r="AJ29" t="s">
        <v>89</v>
      </c>
      <c r="AK29" t="s">
        <v>89</v>
      </c>
    </row>
    <row r="30" spans="1:37" x14ac:dyDescent="0.35">
      <c r="A30" t="s">
        <v>109</v>
      </c>
      <c r="B30" t="s">
        <v>89</v>
      </c>
      <c r="C30" t="s">
        <v>89</v>
      </c>
      <c r="D30" t="s">
        <v>89</v>
      </c>
      <c r="E30" t="s">
        <v>89</v>
      </c>
      <c r="F30" t="s">
        <v>89</v>
      </c>
      <c r="G30" t="s">
        <v>89</v>
      </c>
      <c r="H30" t="s">
        <v>89</v>
      </c>
      <c r="I30" t="s">
        <v>89</v>
      </c>
      <c r="J30" t="s">
        <v>89</v>
      </c>
      <c r="K30" t="s">
        <v>89</v>
      </c>
      <c r="L30" t="s">
        <v>89</v>
      </c>
      <c r="M30" t="s">
        <v>89</v>
      </c>
      <c r="N30" t="s">
        <v>89</v>
      </c>
      <c r="O30" t="s">
        <v>89</v>
      </c>
      <c r="P30" t="s">
        <v>89</v>
      </c>
      <c r="Q30" t="s">
        <v>89</v>
      </c>
      <c r="R30" t="s">
        <v>89</v>
      </c>
      <c r="S30" t="s">
        <v>89</v>
      </c>
      <c r="T30" t="s">
        <v>89</v>
      </c>
      <c r="U30" t="s">
        <v>89</v>
      </c>
      <c r="V30" t="s">
        <v>89</v>
      </c>
      <c r="W30" t="s">
        <v>89</v>
      </c>
      <c r="X30" t="s">
        <v>89</v>
      </c>
      <c r="Y30" t="s">
        <v>89</v>
      </c>
      <c r="Z30" t="s">
        <v>89</v>
      </c>
      <c r="AA30" t="s">
        <v>89</v>
      </c>
      <c r="AB30" t="s">
        <v>89</v>
      </c>
      <c r="AC30" t="s">
        <v>89</v>
      </c>
      <c r="AD30" t="s">
        <v>89</v>
      </c>
      <c r="AE30" t="s">
        <v>89</v>
      </c>
      <c r="AF30" t="s">
        <v>89</v>
      </c>
      <c r="AG30" t="s">
        <v>89</v>
      </c>
      <c r="AH30" t="s">
        <v>89</v>
      </c>
      <c r="AI30" t="s">
        <v>89</v>
      </c>
      <c r="AJ30" t="s">
        <v>89</v>
      </c>
      <c r="AK30" t="s">
        <v>89</v>
      </c>
    </row>
    <row r="31" spans="1:37" x14ac:dyDescent="0.35">
      <c r="A31" t="s">
        <v>41</v>
      </c>
      <c r="B31" t="s">
        <v>89</v>
      </c>
      <c r="C31" t="s">
        <v>89</v>
      </c>
      <c r="D31" t="s">
        <v>89</v>
      </c>
      <c r="E31" t="s">
        <v>89</v>
      </c>
      <c r="F31" t="s">
        <v>89</v>
      </c>
      <c r="G31" t="s">
        <v>89</v>
      </c>
      <c r="H31" t="s">
        <v>89</v>
      </c>
      <c r="I31" t="s">
        <v>89</v>
      </c>
      <c r="J31" t="s">
        <v>89</v>
      </c>
      <c r="K31" t="s">
        <v>89</v>
      </c>
      <c r="L31" t="s">
        <v>89</v>
      </c>
      <c r="M31" t="s">
        <v>89</v>
      </c>
      <c r="N31" t="s">
        <v>89</v>
      </c>
      <c r="O31" t="s">
        <v>89</v>
      </c>
      <c r="P31" t="s">
        <v>89</v>
      </c>
      <c r="Q31" t="s">
        <v>89</v>
      </c>
      <c r="R31" t="s">
        <v>89</v>
      </c>
      <c r="S31" t="s">
        <v>89</v>
      </c>
      <c r="T31" t="s">
        <v>89</v>
      </c>
      <c r="U31" t="s">
        <v>89</v>
      </c>
      <c r="V31" t="s">
        <v>89</v>
      </c>
      <c r="W31" t="s">
        <v>89</v>
      </c>
      <c r="X31" t="s">
        <v>89</v>
      </c>
      <c r="Y31" t="s">
        <v>89</v>
      </c>
      <c r="Z31" t="s">
        <v>89</v>
      </c>
      <c r="AA31" t="s">
        <v>89</v>
      </c>
      <c r="AB31" t="s">
        <v>89</v>
      </c>
      <c r="AC31" t="s">
        <v>89</v>
      </c>
      <c r="AD31" t="s">
        <v>89</v>
      </c>
      <c r="AE31" t="s">
        <v>89</v>
      </c>
      <c r="AF31" t="s">
        <v>89</v>
      </c>
      <c r="AG31" t="s">
        <v>89</v>
      </c>
      <c r="AH31" t="s">
        <v>89</v>
      </c>
      <c r="AI31" t="s">
        <v>89</v>
      </c>
      <c r="AJ31" t="s">
        <v>89</v>
      </c>
      <c r="AK31" t="s">
        <v>89</v>
      </c>
    </row>
    <row r="32" spans="1:37" x14ac:dyDescent="0.35">
      <c r="A32" t="s">
        <v>110</v>
      </c>
      <c r="B32" t="s">
        <v>89</v>
      </c>
      <c r="C32" t="s">
        <v>89</v>
      </c>
      <c r="D32" t="s">
        <v>89</v>
      </c>
      <c r="E32" t="s">
        <v>89</v>
      </c>
      <c r="F32" t="s">
        <v>89</v>
      </c>
      <c r="G32" t="s">
        <v>89</v>
      </c>
      <c r="H32" t="s">
        <v>89</v>
      </c>
      <c r="I32" t="s">
        <v>89</v>
      </c>
      <c r="J32" t="s">
        <v>89</v>
      </c>
      <c r="K32" t="s">
        <v>89</v>
      </c>
      <c r="L32" t="s">
        <v>89</v>
      </c>
      <c r="M32" t="s">
        <v>89</v>
      </c>
      <c r="N32" t="s">
        <v>89</v>
      </c>
      <c r="O32" t="s">
        <v>89</v>
      </c>
      <c r="P32" t="s">
        <v>89</v>
      </c>
      <c r="Q32" t="s">
        <v>89</v>
      </c>
      <c r="R32" t="s">
        <v>89</v>
      </c>
      <c r="S32" t="s">
        <v>89</v>
      </c>
      <c r="T32" t="s">
        <v>89</v>
      </c>
      <c r="U32" t="s">
        <v>89</v>
      </c>
      <c r="V32" t="s">
        <v>89</v>
      </c>
      <c r="W32" t="s">
        <v>89</v>
      </c>
      <c r="X32" t="s">
        <v>89</v>
      </c>
      <c r="Y32" t="s">
        <v>89</v>
      </c>
      <c r="Z32" t="s">
        <v>89</v>
      </c>
      <c r="AA32" t="s">
        <v>89</v>
      </c>
      <c r="AB32" t="s">
        <v>89</v>
      </c>
      <c r="AC32" t="s">
        <v>89</v>
      </c>
      <c r="AD32" t="s">
        <v>89</v>
      </c>
      <c r="AE32" t="s">
        <v>89</v>
      </c>
      <c r="AF32" t="s">
        <v>89</v>
      </c>
      <c r="AG32" t="s">
        <v>89</v>
      </c>
      <c r="AH32" t="s">
        <v>89</v>
      </c>
      <c r="AI32" t="s">
        <v>89</v>
      </c>
      <c r="AJ32" t="s">
        <v>89</v>
      </c>
      <c r="AK32" t="s">
        <v>89</v>
      </c>
    </row>
    <row r="33" spans="1:37" x14ac:dyDescent="0.35">
      <c r="A33" t="s">
        <v>43</v>
      </c>
      <c r="B33" t="s">
        <v>89</v>
      </c>
      <c r="C33" t="s">
        <v>89</v>
      </c>
      <c r="D33" t="s">
        <v>89</v>
      </c>
      <c r="E33" t="s">
        <v>89</v>
      </c>
      <c r="F33" t="s">
        <v>89</v>
      </c>
      <c r="G33" t="s">
        <v>89</v>
      </c>
      <c r="H33" t="s">
        <v>89</v>
      </c>
      <c r="I33" t="s">
        <v>89</v>
      </c>
      <c r="J33" t="s">
        <v>89</v>
      </c>
      <c r="K33" t="s">
        <v>89</v>
      </c>
      <c r="L33" t="s">
        <v>89</v>
      </c>
      <c r="M33" t="s">
        <v>89</v>
      </c>
      <c r="N33" t="s">
        <v>89</v>
      </c>
      <c r="O33" t="s">
        <v>89</v>
      </c>
      <c r="P33" t="s">
        <v>89</v>
      </c>
      <c r="Q33" t="s">
        <v>89</v>
      </c>
      <c r="R33" t="s">
        <v>89</v>
      </c>
      <c r="S33" t="s">
        <v>89</v>
      </c>
      <c r="T33" t="s">
        <v>89</v>
      </c>
      <c r="U33" t="s">
        <v>89</v>
      </c>
      <c r="V33" t="s">
        <v>89</v>
      </c>
      <c r="W33" t="s">
        <v>89</v>
      </c>
      <c r="X33" t="s">
        <v>89</v>
      </c>
      <c r="Y33" t="s">
        <v>89</v>
      </c>
      <c r="Z33" t="s">
        <v>89</v>
      </c>
      <c r="AA33" t="s">
        <v>89</v>
      </c>
      <c r="AB33" t="s">
        <v>89</v>
      </c>
      <c r="AC33" t="s">
        <v>89</v>
      </c>
      <c r="AD33" t="s">
        <v>89</v>
      </c>
      <c r="AE33" t="s">
        <v>89</v>
      </c>
      <c r="AF33" t="s">
        <v>89</v>
      </c>
      <c r="AG33" t="s">
        <v>89</v>
      </c>
      <c r="AH33" t="s">
        <v>89</v>
      </c>
      <c r="AI33" t="s">
        <v>89</v>
      </c>
      <c r="AJ33" t="s">
        <v>89</v>
      </c>
      <c r="AK33" t="s">
        <v>89</v>
      </c>
    </row>
    <row r="34" spans="1:37" x14ac:dyDescent="0.35">
      <c r="A34" t="s">
        <v>111</v>
      </c>
      <c r="B34" t="s">
        <v>89</v>
      </c>
      <c r="C34" t="s">
        <v>89</v>
      </c>
      <c r="D34" t="s">
        <v>89</v>
      </c>
      <c r="E34" t="s">
        <v>89</v>
      </c>
      <c r="F34" t="s">
        <v>89</v>
      </c>
      <c r="G34" t="s">
        <v>89</v>
      </c>
      <c r="H34" t="s">
        <v>89</v>
      </c>
      <c r="I34" t="s">
        <v>89</v>
      </c>
      <c r="J34" t="s">
        <v>89</v>
      </c>
      <c r="K34" t="s">
        <v>89</v>
      </c>
      <c r="L34" t="s">
        <v>89</v>
      </c>
      <c r="M34" t="s">
        <v>89</v>
      </c>
      <c r="N34" t="s">
        <v>89</v>
      </c>
      <c r="O34" t="s">
        <v>89</v>
      </c>
      <c r="P34" t="s">
        <v>89</v>
      </c>
      <c r="Q34" t="s">
        <v>89</v>
      </c>
      <c r="R34" t="s">
        <v>89</v>
      </c>
      <c r="S34" t="s">
        <v>89</v>
      </c>
      <c r="T34" t="s">
        <v>89</v>
      </c>
      <c r="U34" t="s">
        <v>89</v>
      </c>
      <c r="V34" t="s">
        <v>89</v>
      </c>
      <c r="W34" t="s">
        <v>89</v>
      </c>
      <c r="X34" t="s">
        <v>89</v>
      </c>
      <c r="Y34" t="s">
        <v>89</v>
      </c>
      <c r="Z34" t="s">
        <v>89</v>
      </c>
      <c r="AA34" t="s">
        <v>89</v>
      </c>
      <c r="AB34" t="s">
        <v>89</v>
      </c>
      <c r="AC34" t="s">
        <v>89</v>
      </c>
      <c r="AD34" t="s">
        <v>89</v>
      </c>
      <c r="AE34" t="s">
        <v>89</v>
      </c>
      <c r="AF34" t="s">
        <v>89</v>
      </c>
      <c r="AG34" t="s">
        <v>89</v>
      </c>
      <c r="AH34" t="s">
        <v>89</v>
      </c>
      <c r="AI34" t="s">
        <v>89</v>
      </c>
      <c r="AJ34" t="s">
        <v>89</v>
      </c>
      <c r="AK34" t="s">
        <v>89</v>
      </c>
    </row>
    <row r="35" spans="1:37" x14ac:dyDescent="0.35">
      <c r="A35" t="s">
        <v>112</v>
      </c>
      <c r="B35" t="s">
        <v>89</v>
      </c>
      <c r="C35" t="s">
        <v>89</v>
      </c>
      <c r="D35" t="s">
        <v>89</v>
      </c>
      <c r="E35" t="s">
        <v>89</v>
      </c>
      <c r="F35" t="s">
        <v>89</v>
      </c>
      <c r="G35" t="s">
        <v>89</v>
      </c>
      <c r="H35" t="s">
        <v>89</v>
      </c>
      <c r="I35" t="s">
        <v>89</v>
      </c>
      <c r="J35" t="s">
        <v>89</v>
      </c>
      <c r="K35" t="s">
        <v>89</v>
      </c>
      <c r="L35" t="s">
        <v>89</v>
      </c>
      <c r="M35" t="s">
        <v>89</v>
      </c>
      <c r="N35" t="s">
        <v>89</v>
      </c>
      <c r="O35" t="s">
        <v>89</v>
      </c>
      <c r="P35" t="s">
        <v>89</v>
      </c>
      <c r="Q35" t="s">
        <v>89</v>
      </c>
      <c r="R35" t="s">
        <v>89</v>
      </c>
      <c r="S35" t="s">
        <v>89</v>
      </c>
      <c r="T35" t="s">
        <v>89</v>
      </c>
      <c r="U35" t="s">
        <v>89</v>
      </c>
      <c r="V35" t="s">
        <v>89</v>
      </c>
      <c r="W35" t="s">
        <v>89</v>
      </c>
      <c r="X35" t="s">
        <v>89</v>
      </c>
      <c r="Y35" t="s">
        <v>89</v>
      </c>
      <c r="Z35" t="s">
        <v>89</v>
      </c>
      <c r="AA35" t="s">
        <v>89</v>
      </c>
      <c r="AB35" t="s">
        <v>89</v>
      </c>
      <c r="AC35" t="s">
        <v>89</v>
      </c>
      <c r="AD35" t="s">
        <v>89</v>
      </c>
      <c r="AE35" t="s">
        <v>89</v>
      </c>
      <c r="AF35" t="s">
        <v>89</v>
      </c>
      <c r="AG35" t="s">
        <v>89</v>
      </c>
      <c r="AH35" t="s">
        <v>89</v>
      </c>
      <c r="AI35" t="s">
        <v>89</v>
      </c>
      <c r="AJ35" t="s">
        <v>89</v>
      </c>
      <c r="AK35" t="s">
        <v>89</v>
      </c>
    </row>
    <row r="36" spans="1:37" x14ac:dyDescent="0.35">
      <c r="A36" t="s">
        <v>46</v>
      </c>
      <c r="B36" t="s">
        <v>89</v>
      </c>
      <c r="C36" t="s">
        <v>89</v>
      </c>
      <c r="D36" t="s">
        <v>89</v>
      </c>
      <c r="E36" t="s">
        <v>89</v>
      </c>
      <c r="F36" t="s">
        <v>89</v>
      </c>
      <c r="G36" t="s">
        <v>89</v>
      </c>
      <c r="H36" t="s">
        <v>89</v>
      </c>
      <c r="I36" t="s">
        <v>89</v>
      </c>
      <c r="J36" t="s">
        <v>89</v>
      </c>
      <c r="K36" t="s">
        <v>89</v>
      </c>
      <c r="L36" t="s">
        <v>89</v>
      </c>
      <c r="M36" t="s">
        <v>89</v>
      </c>
      <c r="N36" t="s">
        <v>89</v>
      </c>
      <c r="O36" t="s">
        <v>89</v>
      </c>
      <c r="P36" t="s">
        <v>89</v>
      </c>
      <c r="Q36" t="s">
        <v>89</v>
      </c>
      <c r="R36" t="s">
        <v>89</v>
      </c>
      <c r="S36" t="s">
        <v>89</v>
      </c>
      <c r="T36" t="s">
        <v>89</v>
      </c>
      <c r="U36" t="s">
        <v>89</v>
      </c>
      <c r="V36" t="s">
        <v>89</v>
      </c>
      <c r="W36" t="s">
        <v>89</v>
      </c>
      <c r="X36" t="s">
        <v>89</v>
      </c>
      <c r="Y36" t="s">
        <v>89</v>
      </c>
      <c r="Z36" t="s">
        <v>89</v>
      </c>
      <c r="AA36" t="s">
        <v>89</v>
      </c>
      <c r="AB36" t="s">
        <v>89</v>
      </c>
      <c r="AC36" t="s">
        <v>89</v>
      </c>
      <c r="AD36" t="s">
        <v>89</v>
      </c>
      <c r="AE36" t="s">
        <v>89</v>
      </c>
      <c r="AF36" t="s">
        <v>89</v>
      </c>
      <c r="AG36" t="s">
        <v>89</v>
      </c>
      <c r="AH36" t="s">
        <v>89</v>
      </c>
      <c r="AI36" t="s">
        <v>89</v>
      </c>
      <c r="AJ36" t="s">
        <v>89</v>
      </c>
      <c r="AK36" t="s">
        <v>89</v>
      </c>
    </row>
    <row r="37" spans="1:37" x14ac:dyDescent="0.35">
      <c r="A37" t="s">
        <v>47</v>
      </c>
      <c r="B37" t="s">
        <v>89</v>
      </c>
      <c r="C37" t="s">
        <v>89</v>
      </c>
      <c r="D37" t="s">
        <v>89</v>
      </c>
      <c r="E37" t="s">
        <v>89</v>
      </c>
      <c r="F37" t="s">
        <v>89</v>
      </c>
      <c r="G37" t="s">
        <v>89</v>
      </c>
      <c r="H37" t="s">
        <v>89</v>
      </c>
      <c r="I37" t="s">
        <v>89</v>
      </c>
      <c r="J37" t="s">
        <v>89</v>
      </c>
      <c r="K37" t="s">
        <v>89</v>
      </c>
      <c r="L37" t="s">
        <v>89</v>
      </c>
      <c r="M37" t="s">
        <v>89</v>
      </c>
      <c r="N37" t="s">
        <v>89</v>
      </c>
      <c r="O37" t="s">
        <v>89</v>
      </c>
      <c r="P37" t="s">
        <v>89</v>
      </c>
      <c r="Q37" t="s">
        <v>89</v>
      </c>
      <c r="R37" t="s">
        <v>89</v>
      </c>
      <c r="S37" t="s">
        <v>89</v>
      </c>
      <c r="T37" t="s">
        <v>89</v>
      </c>
      <c r="U37" t="s">
        <v>89</v>
      </c>
      <c r="V37" t="s">
        <v>89</v>
      </c>
      <c r="W37" t="s">
        <v>89</v>
      </c>
      <c r="X37" t="s">
        <v>89</v>
      </c>
      <c r="Y37" t="s">
        <v>89</v>
      </c>
      <c r="Z37" t="s">
        <v>89</v>
      </c>
      <c r="AA37" t="s">
        <v>89</v>
      </c>
      <c r="AB37" t="s">
        <v>89</v>
      </c>
      <c r="AC37" t="s">
        <v>89</v>
      </c>
      <c r="AD37" t="s">
        <v>89</v>
      </c>
      <c r="AE37" t="s">
        <v>89</v>
      </c>
      <c r="AF37" t="s">
        <v>89</v>
      </c>
      <c r="AG37" t="s">
        <v>89</v>
      </c>
      <c r="AH37" t="s">
        <v>89</v>
      </c>
      <c r="AI37" t="s">
        <v>89</v>
      </c>
      <c r="AJ37" t="s">
        <v>89</v>
      </c>
      <c r="AK37" t="s">
        <v>89</v>
      </c>
    </row>
    <row r="38" spans="1:37" x14ac:dyDescent="0.35">
      <c r="A38" t="s">
        <v>48</v>
      </c>
      <c r="B38" t="s">
        <v>89</v>
      </c>
      <c r="C38" t="s">
        <v>89</v>
      </c>
      <c r="D38" t="s">
        <v>89</v>
      </c>
      <c r="E38" t="s">
        <v>89</v>
      </c>
      <c r="F38" t="s">
        <v>89</v>
      </c>
      <c r="G38" t="s">
        <v>89</v>
      </c>
      <c r="H38" t="s">
        <v>89</v>
      </c>
      <c r="I38" t="s">
        <v>89</v>
      </c>
      <c r="J38" t="s">
        <v>89</v>
      </c>
      <c r="K38" t="s">
        <v>89</v>
      </c>
      <c r="L38" t="s">
        <v>89</v>
      </c>
      <c r="M38" t="s">
        <v>89</v>
      </c>
      <c r="N38" t="s">
        <v>89</v>
      </c>
      <c r="O38" t="s">
        <v>89</v>
      </c>
      <c r="P38" t="s">
        <v>89</v>
      </c>
      <c r="Q38" t="s">
        <v>89</v>
      </c>
      <c r="R38" t="s">
        <v>89</v>
      </c>
      <c r="S38" t="s">
        <v>89</v>
      </c>
      <c r="T38" t="s">
        <v>89</v>
      </c>
      <c r="U38" t="s">
        <v>89</v>
      </c>
      <c r="V38" t="s">
        <v>89</v>
      </c>
      <c r="W38" t="s">
        <v>89</v>
      </c>
      <c r="X38" t="s">
        <v>89</v>
      </c>
      <c r="Y38" t="s">
        <v>89</v>
      </c>
      <c r="Z38" t="s">
        <v>89</v>
      </c>
      <c r="AA38" t="s">
        <v>89</v>
      </c>
      <c r="AB38" t="s">
        <v>89</v>
      </c>
      <c r="AC38" t="s">
        <v>89</v>
      </c>
      <c r="AD38" t="s">
        <v>89</v>
      </c>
      <c r="AE38" t="s">
        <v>89</v>
      </c>
      <c r="AF38" t="s">
        <v>89</v>
      </c>
      <c r="AG38" t="s">
        <v>89</v>
      </c>
      <c r="AH38" t="s">
        <v>89</v>
      </c>
      <c r="AI38" t="s">
        <v>89</v>
      </c>
      <c r="AJ38" t="s">
        <v>89</v>
      </c>
      <c r="AK38" t="s">
        <v>89</v>
      </c>
    </row>
    <row r="39" spans="1:37" x14ac:dyDescent="0.35">
      <c r="A39" t="s">
        <v>113</v>
      </c>
      <c r="B39" t="s">
        <v>89</v>
      </c>
      <c r="C39" t="s">
        <v>89</v>
      </c>
      <c r="D39" t="s">
        <v>89</v>
      </c>
      <c r="E39" t="s">
        <v>89</v>
      </c>
      <c r="F39" t="s">
        <v>89</v>
      </c>
      <c r="G39" t="s">
        <v>89</v>
      </c>
      <c r="H39" t="s">
        <v>89</v>
      </c>
      <c r="I39" t="s">
        <v>89</v>
      </c>
      <c r="J39" t="s">
        <v>89</v>
      </c>
      <c r="K39" t="s">
        <v>89</v>
      </c>
      <c r="L39" t="s">
        <v>89</v>
      </c>
      <c r="M39" t="s">
        <v>89</v>
      </c>
      <c r="N39" t="s">
        <v>89</v>
      </c>
      <c r="O39" t="s">
        <v>89</v>
      </c>
      <c r="P39" t="s">
        <v>89</v>
      </c>
      <c r="Q39" t="s">
        <v>89</v>
      </c>
      <c r="R39" t="s">
        <v>89</v>
      </c>
      <c r="S39" t="s">
        <v>89</v>
      </c>
      <c r="T39" t="s">
        <v>89</v>
      </c>
      <c r="U39" t="s">
        <v>89</v>
      </c>
      <c r="V39" t="s">
        <v>89</v>
      </c>
      <c r="W39" t="s">
        <v>89</v>
      </c>
      <c r="X39" t="s">
        <v>89</v>
      </c>
      <c r="Y39" t="s">
        <v>89</v>
      </c>
      <c r="Z39" t="s">
        <v>89</v>
      </c>
      <c r="AA39" t="s">
        <v>89</v>
      </c>
      <c r="AB39" t="s">
        <v>89</v>
      </c>
      <c r="AC39" t="s">
        <v>89</v>
      </c>
      <c r="AD39" t="s">
        <v>89</v>
      </c>
      <c r="AE39" t="s">
        <v>89</v>
      </c>
      <c r="AF39" t="s">
        <v>89</v>
      </c>
      <c r="AG39" t="s">
        <v>89</v>
      </c>
      <c r="AH39" t="s">
        <v>89</v>
      </c>
      <c r="AI39" t="s">
        <v>89</v>
      </c>
      <c r="AJ39" t="s">
        <v>89</v>
      </c>
      <c r="AK39" t="s">
        <v>89</v>
      </c>
    </row>
    <row r="40" spans="1:37" x14ac:dyDescent="0.35">
      <c r="A40" t="s">
        <v>114</v>
      </c>
      <c r="B40" s="7">
        <v>55562410.489510499</v>
      </c>
      <c r="C40" s="7">
        <v>54699845.804195799</v>
      </c>
      <c r="D40" s="7">
        <v>53837281.118881099</v>
      </c>
      <c r="E40" s="7">
        <v>52974716.433566399</v>
      </c>
      <c r="F40" s="7">
        <v>52112151.748251699</v>
      </c>
      <c r="G40" s="7">
        <v>51249587.062936999</v>
      </c>
      <c r="H40" s="7">
        <v>50387022.377622299</v>
      </c>
      <c r="I40" s="7">
        <v>49524457.692307599</v>
      </c>
      <c r="J40" s="7">
        <v>48661893.006993003</v>
      </c>
      <c r="K40" s="7">
        <v>47799328.321678303</v>
      </c>
      <c r="L40" s="7">
        <v>46936763.636363603</v>
      </c>
      <c r="M40" s="7">
        <v>46074198.951048903</v>
      </c>
      <c r="N40" s="7">
        <v>45211634.265734203</v>
      </c>
      <c r="O40" s="7">
        <v>44349069.580419503</v>
      </c>
      <c r="P40" s="7">
        <v>43486504.895104803</v>
      </c>
      <c r="Q40" s="7">
        <v>42623940.2097902</v>
      </c>
      <c r="R40" s="7">
        <v>41761375.5244755</v>
      </c>
      <c r="S40" s="7">
        <v>40898810.8391608</v>
      </c>
      <c r="T40" s="7">
        <v>40036246.1538461</v>
      </c>
      <c r="U40" s="7">
        <v>39173681.4685314</v>
      </c>
      <c r="V40" s="7">
        <v>38311116.7832167</v>
      </c>
      <c r="W40" s="7">
        <v>37448552.097902</v>
      </c>
      <c r="X40" s="7">
        <v>36585987.412587397</v>
      </c>
      <c r="Y40" s="7">
        <v>35723422.727272697</v>
      </c>
      <c r="Z40" s="7">
        <v>34860858.041957997</v>
      </c>
      <c r="AA40" s="7">
        <v>33998293.356643297</v>
      </c>
      <c r="AB40" s="7">
        <v>33135728.6713286</v>
      </c>
      <c r="AC40" s="7">
        <v>32273163.9860139</v>
      </c>
      <c r="AD40" s="7">
        <v>31410599.3006992</v>
      </c>
      <c r="AE40" s="7">
        <v>30548034.6153845</v>
      </c>
      <c r="AF40" s="7">
        <v>29685469.930069901</v>
      </c>
      <c r="AG40" s="7">
        <v>28822905.244755201</v>
      </c>
      <c r="AH40" s="7">
        <v>27960340.559440501</v>
      </c>
      <c r="AI40" s="7">
        <v>27097775.874125801</v>
      </c>
      <c r="AJ40" s="7">
        <v>26235211.188811101</v>
      </c>
      <c r="AK40" s="7">
        <v>25372646.503496401</v>
      </c>
    </row>
    <row r="41" spans="1:37" x14ac:dyDescent="0.35">
      <c r="A41" t="s">
        <v>115</v>
      </c>
      <c r="B41" t="s">
        <v>89</v>
      </c>
      <c r="C41" t="s">
        <v>89</v>
      </c>
      <c r="D41" t="s">
        <v>89</v>
      </c>
      <c r="E41" t="s">
        <v>89</v>
      </c>
      <c r="F41" t="s">
        <v>89</v>
      </c>
      <c r="G41" t="s">
        <v>89</v>
      </c>
      <c r="H41" t="s">
        <v>89</v>
      </c>
      <c r="I41" t="s">
        <v>89</v>
      </c>
      <c r="J41" t="s">
        <v>89</v>
      </c>
      <c r="K41" t="s">
        <v>89</v>
      </c>
      <c r="L41" t="s">
        <v>89</v>
      </c>
      <c r="M41" t="s">
        <v>89</v>
      </c>
      <c r="N41" t="s">
        <v>89</v>
      </c>
      <c r="O41" t="s">
        <v>89</v>
      </c>
      <c r="P41" t="s">
        <v>89</v>
      </c>
      <c r="Q41" t="s">
        <v>89</v>
      </c>
      <c r="R41" t="s">
        <v>89</v>
      </c>
      <c r="S41" t="s">
        <v>89</v>
      </c>
      <c r="T41" t="s">
        <v>89</v>
      </c>
      <c r="U41" t="s">
        <v>89</v>
      </c>
      <c r="V41" t="s">
        <v>89</v>
      </c>
      <c r="W41" t="s">
        <v>89</v>
      </c>
      <c r="X41" t="s">
        <v>89</v>
      </c>
      <c r="Y41" t="s">
        <v>89</v>
      </c>
      <c r="Z41" t="s">
        <v>89</v>
      </c>
      <c r="AA41" t="s">
        <v>89</v>
      </c>
      <c r="AB41" t="s">
        <v>89</v>
      </c>
      <c r="AC41" t="s">
        <v>89</v>
      </c>
      <c r="AD41" t="s">
        <v>89</v>
      </c>
      <c r="AE41" t="s">
        <v>89</v>
      </c>
      <c r="AF41" t="s">
        <v>89</v>
      </c>
      <c r="AG41" t="s">
        <v>89</v>
      </c>
      <c r="AH41" t="s">
        <v>89</v>
      </c>
      <c r="AI41" t="s">
        <v>89</v>
      </c>
      <c r="AJ41" t="s">
        <v>89</v>
      </c>
      <c r="AK41" t="s">
        <v>89</v>
      </c>
    </row>
    <row r="42" spans="1:37" x14ac:dyDescent="0.35">
      <c r="A42" t="s">
        <v>116</v>
      </c>
      <c r="B42" t="s">
        <v>89</v>
      </c>
      <c r="C42" t="s">
        <v>89</v>
      </c>
      <c r="D42" t="s">
        <v>89</v>
      </c>
      <c r="E42" t="s">
        <v>89</v>
      </c>
      <c r="F42" t="s">
        <v>89</v>
      </c>
      <c r="G42" t="s">
        <v>89</v>
      </c>
      <c r="H42" t="s">
        <v>89</v>
      </c>
      <c r="I42" t="s">
        <v>89</v>
      </c>
      <c r="J42" t="s">
        <v>89</v>
      </c>
      <c r="K42" t="s">
        <v>89</v>
      </c>
      <c r="L42" t="s">
        <v>89</v>
      </c>
      <c r="M42" t="s">
        <v>89</v>
      </c>
      <c r="N42" t="s">
        <v>89</v>
      </c>
      <c r="O42" t="s">
        <v>89</v>
      </c>
      <c r="P42" t="s">
        <v>89</v>
      </c>
      <c r="Q42" t="s">
        <v>89</v>
      </c>
      <c r="R42" t="s">
        <v>89</v>
      </c>
      <c r="S42" t="s">
        <v>89</v>
      </c>
      <c r="T42" t="s">
        <v>89</v>
      </c>
      <c r="U42" t="s">
        <v>89</v>
      </c>
      <c r="V42" t="s">
        <v>89</v>
      </c>
      <c r="W42" t="s">
        <v>89</v>
      </c>
      <c r="X42" t="s">
        <v>89</v>
      </c>
      <c r="Y42" t="s">
        <v>89</v>
      </c>
      <c r="Z42" t="s">
        <v>89</v>
      </c>
      <c r="AA42" t="s">
        <v>89</v>
      </c>
      <c r="AB42" t="s">
        <v>89</v>
      </c>
      <c r="AC42" t="s">
        <v>89</v>
      </c>
      <c r="AD42" t="s">
        <v>89</v>
      </c>
      <c r="AE42" t="s">
        <v>89</v>
      </c>
      <c r="AF42" t="s">
        <v>89</v>
      </c>
      <c r="AG42" t="s">
        <v>89</v>
      </c>
      <c r="AH42" t="s">
        <v>89</v>
      </c>
      <c r="AI42" t="s">
        <v>89</v>
      </c>
      <c r="AJ42" t="s">
        <v>89</v>
      </c>
      <c r="AK42" t="s">
        <v>89</v>
      </c>
    </row>
    <row r="43" spans="1:37" x14ac:dyDescent="0.35">
      <c r="A43" t="s">
        <v>117</v>
      </c>
      <c r="B43" t="s">
        <v>89</v>
      </c>
      <c r="C43" t="s">
        <v>89</v>
      </c>
      <c r="D43" t="s">
        <v>89</v>
      </c>
      <c r="E43" t="s">
        <v>89</v>
      </c>
      <c r="F43" t="s">
        <v>89</v>
      </c>
      <c r="G43" t="s">
        <v>89</v>
      </c>
      <c r="H43" t="s">
        <v>89</v>
      </c>
      <c r="I43" t="s">
        <v>89</v>
      </c>
      <c r="J43" t="s">
        <v>89</v>
      </c>
      <c r="K43" t="s">
        <v>89</v>
      </c>
      <c r="L43" t="s">
        <v>89</v>
      </c>
      <c r="M43" t="s">
        <v>89</v>
      </c>
      <c r="N43" t="s">
        <v>89</v>
      </c>
      <c r="O43" t="s">
        <v>89</v>
      </c>
      <c r="P43" t="s">
        <v>89</v>
      </c>
      <c r="Q43" t="s">
        <v>89</v>
      </c>
      <c r="R43" t="s">
        <v>89</v>
      </c>
      <c r="S43" t="s">
        <v>89</v>
      </c>
      <c r="T43" t="s">
        <v>89</v>
      </c>
      <c r="U43" t="s">
        <v>89</v>
      </c>
      <c r="V43" t="s">
        <v>89</v>
      </c>
      <c r="W43" t="s">
        <v>89</v>
      </c>
      <c r="X43" t="s">
        <v>89</v>
      </c>
      <c r="Y43" t="s">
        <v>89</v>
      </c>
      <c r="Z43" t="s">
        <v>89</v>
      </c>
      <c r="AA43" t="s">
        <v>89</v>
      </c>
      <c r="AB43" t="s">
        <v>89</v>
      </c>
      <c r="AC43" t="s">
        <v>89</v>
      </c>
      <c r="AD43" t="s">
        <v>89</v>
      </c>
      <c r="AE43" t="s">
        <v>89</v>
      </c>
      <c r="AF43" t="s">
        <v>89</v>
      </c>
      <c r="AG43" t="s">
        <v>89</v>
      </c>
      <c r="AH43" t="s">
        <v>89</v>
      </c>
      <c r="AI43" t="s">
        <v>89</v>
      </c>
      <c r="AJ43" t="s">
        <v>89</v>
      </c>
      <c r="AK43" t="s">
        <v>89</v>
      </c>
    </row>
    <row r="44" spans="1:37" x14ac:dyDescent="0.35">
      <c r="A44" t="s">
        <v>118</v>
      </c>
      <c r="B44" t="s">
        <v>89</v>
      </c>
      <c r="C44" t="s">
        <v>89</v>
      </c>
      <c r="D44" t="s">
        <v>89</v>
      </c>
      <c r="E44" t="s">
        <v>89</v>
      </c>
      <c r="F44" t="s">
        <v>89</v>
      </c>
      <c r="G44" t="s">
        <v>89</v>
      </c>
      <c r="H44" t="s">
        <v>89</v>
      </c>
      <c r="I44" t="s">
        <v>89</v>
      </c>
      <c r="J44" t="s">
        <v>89</v>
      </c>
      <c r="K44" t="s">
        <v>89</v>
      </c>
      <c r="L44" t="s">
        <v>89</v>
      </c>
      <c r="M44" t="s">
        <v>89</v>
      </c>
      <c r="N44" t="s">
        <v>89</v>
      </c>
      <c r="O44" t="s">
        <v>89</v>
      </c>
      <c r="P44" t="s">
        <v>89</v>
      </c>
      <c r="Q44" t="s">
        <v>89</v>
      </c>
      <c r="R44" t="s">
        <v>89</v>
      </c>
      <c r="S44" t="s">
        <v>89</v>
      </c>
      <c r="T44" t="s">
        <v>89</v>
      </c>
      <c r="U44" t="s">
        <v>89</v>
      </c>
      <c r="V44" t="s">
        <v>89</v>
      </c>
      <c r="W44" t="s">
        <v>89</v>
      </c>
      <c r="X44" t="s">
        <v>89</v>
      </c>
      <c r="Y44" t="s">
        <v>89</v>
      </c>
      <c r="Z44" t="s">
        <v>89</v>
      </c>
      <c r="AA44" t="s">
        <v>89</v>
      </c>
      <c r="AB44" t="s">
        <v>89</v>
      </c>
      <c r="AC44" t="s">
        <v>89</v>
      </c>
      <c r="AD44" t="s">
        <v>89</v>
      </c>
      <c r="AE44" t="s">
        <v>89</v>
      </c>
      <c r="AF44" t="s">
        <v>89</v>
      </c>
      <c r="AG44" t="s">
        <v>89</v>
      </c>
      <c r="AH44" t="s">
        <v>89</v>
      </c>
      <c r="AI44" t="s">
        <v>89</v>
      </c>
      <c r="AJ44" t="s">
        <v>89</v>
      </c>
      <c r="AK44" t="s">
        <v>89</v>
      </c>
    </row>
    <row r="45" spans="1:37" x14ac:dyDescent="0.35">
      <c r="A45" t="s">
        <v>119</v>
      </c>
      <c r="B45" t="s">
        <v>89</v>
      </c>
      <c r="C45" t="s">
        <v>89</v>
      </c>
      <c r="D45" t="s">
        <v>89</v>
      </c>
      <c r="E45" t="s">
        <v>89</v>
      </c>
      <c r="F45" t="s">
        <v>89</v>
      </c>
      <c r="G45" t="s">
        <v>89</v>
      </c>
      <c r="H45" t="s">
        <v>89</v>
      </c>
      <c r="I45" t="s">
        <v>89</v>
      </c>
      <c r="J45" t="s">
        <v>89</v>
      </c>
      <c r="K45" t="s">
        <v>89</v>
      </c>
      <c r="L45" t="s">
        <v>89</v>
      </c>
      <c r="M45" t="s">
        <v>89</v>
      </c>
      <c r="N45" t="s">
        <v>89</v>
      </c>
      <c r="O45" t="s">
        <v>89</v>
      </c>
      <c r="P45" t="s">
        <v>89</v>
      </c>
      <c r="Q45" t="s">
        <v>89</v>
      </c>
      <c r="R45" t="s">
        <v>89</v>
      </c>
      <c r="S45" t="s">
        <v>89</v>
      </c>
      <c r="T45" t="s">
        <v>89</v>
      </c>
      <c r="U45" t="s">
        <v>89</v>
      </c>
      <c r="V45" t="s">
        <v>89</v>
      </c>
      <c r="W45" t="s">
        <v>89</v>
      </c>
      <c r="X45" t="s">
        <v>89</v>
      </c>
      <c r="Y45" t="s">
        <v>89</v>
      </c>
      <c r="Z45" t="s">
        <v>89</v>
      </c>
      <c r="AA45" t="s">
        <v>89</v>
      </c>
      <c r="AB45" t="s">
        <v>89</v>
      </c>
      <c r="AC45" t="s">
        <v>89</v>
      </c>
      <c r="AD45" t="s">
        <v>89</v>
      </c>
      <c r="AE45" t="s">
        <v>89</v>
      </c>
      <c r="AF45" t="s">
        <v>89</v>
      </c>
      <c r="AG45" t="s">
        <v>89</v>
      </c>
      <c r="AH45" t="s">
        <v>89</v>
      </c>
      <c r="AI45" t="s">
        <v>89</v>
      </c>
      <c r="AJ45" t="s">
        <v>89</v>
      </c>
      <c r="AK45" t="s">
        <v>89</v>
      </c>
    </row>
    <row r="46" spans="1:37" x14ac:dyDescent="0.35">
      <c r="A46" t="s">
        <v>120</v>
      </c>
      <c r="B46" t="s">
        <v>89</v>
      </c>
      <c r="C46" t="s">
        <v>89</v>
      </c>
      <c r="D46" t="s">
        <v>89</v>
      </c>
      <c r="E46" t="s">
        <v>89</v>
      </c>
      <c r="F46" t="s">
        <v>89</v>
      </c>
      <c r="G46" t="s">
        <v>89</v>
      </c>
      <c r="H46" t="s">
        <v>89</v>
      </c>
      <c r="I46" t="s">
        <v>89</v>
      </c>
      <c r="J46" t="s">
        <v>89</v>
      </c>
      <c r="K46" t="s">
        <v>89</v>
      </c>
      <c r="L46" t="s">
        <v>89</v>
      </c>
      <c r="M46" t="s">
        <v>89</v>
      </c>
      <c r="N46" t="s">
        <v>89</v>
      </c>
      <c r="O46" t="s">
        <v>89</v>
      </c>
      <c r="P46" t="s">
        <v>89</v>
      </c>
      <c r="Q46" t="s">
        <v>89</v>
      </c>
      <c r="R46" t="s">
        <v>89</v>
      </c>
      <c r="S46" t="s">
        <v>89</v>
      </c>
      <c r="T46" t="s">
        <v>89</v>
      </c>
      <c r="U46" t="s">
        <v>89</v>
      </c>
      <c r="V46" t="s">
        <v>89</v>
      </c>
      <c r="W46" t="s">
        <v>89</v>
      </c>
      <c r="X46" t="s">
        <v>89</v>
      </c>
      <c r="Y46" t="s">
        <v>89</v>
      </c>
      <c r="Z46" t="s">
        <v>89</v>
      </c>
      <c r="AA46" t="s">
        <v>89</v>
      </c>
      <c r="AB46" t="s">
        <v>89</v>
      </c>
      <c r="AC46" t="s">
        <v>89</v>
      </c>
      <c r="AD46" t="s">
        <v>89</v>
      </c>
      <c r="AE46" t="s">
        <v>89</v>
      </c>
      <c r="AF46" t="s">
        <v>89</v>
      </c>
      <c r="AG46" t="s">
        <v>89</v>
      </c>
      <c r="AH46" t="s">
        <v>89</v>
      </c>
      <c r="AI46" t="s">
        <v>89</v>
      </c>
      <c r="AJ46" t="s">
        <v>89</v>
      </c>
      <c r="AK46" t="s">
        <v>89</v>
      </c>
    </row>
    <row r="47" spans="1:37" x14ac:dyDescent="0.35">
      <c r="A47" t="s">
        <v>121</v>
      </c>
      <c r="B47" t="s">
        <v>89</v>
      </c>
      <c r="C47" t="s">
        <v>89</v>
      </c>
      <c r="D47" t="s">
        <v>89</v>
      </c>
      <c r="E47" t="s">
        <v>89</v>
      </c>
      <c r="F47" t="s">
        <v>89</v>
      </c>
      <c r="G47" t="s">
        <v>89</v>
      </c>
      <c r="H47" t="s">
        <v>89</v>
      </c>
      <c r="I47" t="s">
        <v>89</v>
      </c>
      <c r="J47" t="s">
        <v>89</v>
      </c>
      <c r="K47" t="s">
        <v>89</v>
      </c>
      <c r="L47" t="s">
        <v>89</v>
      </c>
      <c r="M47" t="s">
        <v>89</v>
      </c>
      <c r="N47" t="s">
        <v>89</v>
      </c>
      <c r="O47" t="s">
        <v>89</v>
      </c>
      <c r="P47" t="s">
        <v>89</v>
      </c>
      <c r="Q47" t="s">
        <v>89</v>
      </c>
      <c r="R47" t="s">
        <v>89</v>
      </c>
      <c r="S47" t="s">
        <v>89</v>
      </c>
      <c r="T47" t="s">
        <v>89</v>
      </c>
      <c r="U47" t="s">
        <v>89</v>
      </c>
      <c r="V47" t="s">
        <v>89</v>
      </c>
      <c r="W47" t="s">
        <v>89</v>
      </c>
      <c r="X47" t="s">
        <v>89</v>
      </c>
      <c r="Y47" t="s">
        <v>89</v>
      </c>
      <c r="Z47" t="s">
        <v>89</v>
      </c>
      <c r="AA47" t="s">
        <v>89</v>
      </c>
      <c r="AB47" t="s">
        <v>89</v>
      </c>
      <c r="AC47" t="s">
        <v>89</v>
      </c>
      <c r="AD47" t="s">
        <v>89</v>
      </c>
      <c r="AE47" t="s">
        <v>89</v>
      </c>
      <c r="AF47" t="s">
        <v>89</v>
      </c>
      <c r="AG47" t="s">
        <v>89</v>
      </c>
      <c r="AH47" t="s">
        <v>89</v>
      </c>
      <c r="AI47" t="s">
        <v>89</v>
      </c>
      <c r="AJ47" t="s">
        <v>89</v>
      </c>
      <c r="AK47" t="s">
        <v>89</v>
      </c>
    </row>
    <row r="48" spans="1:37" x14ac:dyDescent="0.35">
      <c r="A48" t="s">
        <v>122</v>
      </c>
      <c r="B48" t="s">
        <v>89</v>
      </c>
      <c r="C48" t="s">
        <v>89</v>
      </c>
      <c r="D48" t="s">
        <v>89</v>
      </c>
      <c r="E48" t="s">
        <v>89</v>
      </c>
      <c r="F48" t="s">
        <v>89</v>
      </c>
      <c r="G48" t="s">
        <v>89</v>
      </c>
      <c r="H48" t="s">
        <v>89</v>
      </c>
      <c r="I48" t="s">
        <v>89</v>
      </c>
      <c r="J48" t="s">
        <v>89</v>
      </c>
      <c r="K48" t="s">
        <v>89</v>
      </c>
      <c r="L48" t="s">
        <v>89</v>
      </c>
      <c r="M48" t="s">
        <v>89</v>
      </c>
      <c r="N48" t="s">
        <v>89</v>
      </c>
      <c r="O48" t="s">
        <v>89</v>
      </c>
      <c r="P48" t="s">
        <v>89</v>
      </c>
      <c r="Q48" t="s">
        <v>89</v>
      </c>
      <c r="R48" t="s">
        <v>89</v>
      </c>
      <c r="S48" t="s">
        <v>89</v>
      </c>
      <c r="T48" t="s">
        <v>89</v>
      </c>
      <c r="U48" t="s">
        <v>89</v>
      </c>
      <c r="V48" t="s">
        <v>89</v>
      </c>
      <c r="W48" t="s">
        <v>89</v>
      </c>
      <c r="X48" t="s">
        <v>89</v>
      </c>
      <c r="Y48" t="s">
        <v>89</v>
      </c>
      <c r="Z48" t="s">
        <v>89</v>
      </c>
      <c r="AA48" t="s">
        <v>89</v>
      </c>
      <c r="AB48" t="s">
        <v>89</v>
      </c>
      <c r="AC48" t="s">
        <v>89</v>
      </c>
      <c r="AD48" t="s">
        <v>89</v>
      </c>
      <c r="AE48" t="s">
        <v>89</v>
      </c>
      <c r="AF48" t="s">
        <v>89</v>
      </c>
      <c r="AG48" t="s">
        <v>89</v>
      </c>
      <c r="AH48" t="s">
        <v>89</v>
      </c>
      <c r="AI48" t="s">
        <v>89</v>
      </c>
      <c r="AJ48" t="s">
        <v>89</v>
      </c>
      <c r="AK48" t="s">
        <v>89</v>
      </c>
    </row>
    <row r="49" spans="1:37" x14ac:dyDescent="0.35">
      <c r="A49" t="s">
        <v>123</v>
      </c>
      <c r="B49" t="s">
        <v>89</v>
      </c>
      <c r="C49" t="s">
        <v>89</v>
      </c>
      <c r="D49" t="s">
        <v>89</v>
      </c>
      <c r="E49" t="s">
        <v>89</v>
      </c>
      <c r="F49" t="s">
        <v>89</v>
      </c>
      <c r="G49" t="s">
        <v>89</v>
      </c>
      <c r="H49" t="s">
        <v>89</v>
      </c>
      <c r="I49" t="s">
        <v>89</v>
      </c>
      <c r="J49" t="s">
        <v>89</v>
      </c>
      <c r="K49" t="s">
        <v>89</v>
      </c>
      <c r="L49" t="s">
        <v>89</v>
      </c>
      <c r="M49" t="s">
        <v>89</v>
      </c>
      <c r="N49" t="s">
        <v>89</v>
      </c>
      <c r="O49" t="s">
        <v>89</v>
      </c>
      <c r="P49" t="s">
        <v>89</v>
      </c>
      <c r="Q49" t="s">
        <v>89</v>
      </c>
      <c r="R49" t="s">
        <v>89</v>
      </c>
      <c r="S49" t="s">
        <v>89</v>
      </c>
      <c r="T49" t="s">
        <v>89</v>
      </c>
      <c r="U49" t="s">
        <v>89</v>
      </c>
      <c r="V49" t="s">
        <v>89</v>
      </c>
      <c r="W49" t="s">
        <v>89</v>
      </c>
      <c r="X49" t="s">
        <v>89</v>
      </c>
      <c r="Y49" t="s">
        <v>89</v>
      </c>
      <c r="Z49" t="s">
        <v>89</v>
      </c>
      <c r="AA49" t="s">
        <v>89</v>
      </c>
      <c r="AB49" t="s">
        <v>89</v>
      </c>
      <c r="AC49" t="s">
        <v>89</v>
      </c>
      <c r="AD49" t="s">
        <v>89</v>
      </c>
      <c r="AE49" t="s">
        <v>89</v>
      </c>
      <c r="AF49" t="s">
        <v>89</v>
      </c>
      <c r="AG49" t="s">
        <v>89</v>
      </c>
      <c r="AH49" t="s">
        <v>89</v>
      </c>
      <c r="AI49" t="s">
        <v>89</v>
      </c>
      <c r="AJ49" t="s">
        <v>89</v>
      </c>
      <c r="AK49" t="s">
        <v>89</v>
      </c>
    </row>
    <row r="50" spans="1:37" x14ac:dyDescent="0.35">
      <c r="A50" t="s">
        <v>124</v>
      </c>
      <c r="B50" t="s">
        <v>89</v>
      </c>
      <c r="C50" t="s">
        <v>89</v>
      </c>
      <c r="D50" t="s">
        <v>89</v>
      </c>
      <c r="E50" t="s">
        <v>89</v>
      </c>
      <c r="F50" t="s">
        <v>89</v>
      </c>
      <c r="G50" t="s">
        <v>89</v>
      </c>
      <c r="H50" t="s">
        <v>89</v>
      </c>
      <c r="I50" t="s">
        <v>89</v>
      </c>
      <c r="J50" t="s">
        <v>89</v>
      </c>
      <c r="K50" t="s">
        <v>89</v>
      </c>
      <c r="L50" t="s">
        <v>89</v>
      </c>
      <c r="M50" t="s">
        <v>89</v>
      </c>
      <c r="N50" t="s">
        <v>89</v>
      </c>
      <c r="O50" t="s">
        <v>89</v>
      </c>
      <c r="P50" t="s">
        <v>89</v>
      </c>
      <c r="Q50" t="s">
        <v>89</v>
      </c>
      <c r="R50" t="s">
        <v>89</v>
      </c>
      <c r="S50" t="s">
        <v>89</v>
      </c>
      <c r="T50" t="s">
        <v>89</v>
      </c>
      <c r="U50" t="s">
        <v>89</v>
      </c>
      <c r="V50" t="s">
        <v>89</v>
      </c>
      <c r="W50" t="s">
        <v>89</v>
      </c>
      <c r="X50" t="s">
        <v>89</v>
      </c>
      <c r="Y50" t="s">
        <v>89</v>
      </c>
      <c r="Z50" t="s">
        <v>89</v>
      </c>
      <c r="AA50" t="s">
        <v>89</v>
      </c>
      <c r="AB50" t="s">
        <v>89</v>
      </c>
      <c r="AC50" t="s">
        <v>89</v>
      </c>
      <c r="AD50" t="s">
        <v>89</v>
      </c>
      <c r="AE50" t="s">
        <v>89</v>
      </c>
      <c r="AF50" t="s">
        <v>89</v>
      </c>
      <c r="AG50" t="s">
        <v>89</v>
      </c>
      <c r="AH50" t="s">
        <v>89</v>
      </c>
      <c r="AI50" t="s">
        <v>89</v>
      </c>
      <c r="AJ50" t="s">
        <v>89</v>
      </c>
      <c r="AK50" t="s">
        <v>89</v>
      </c>
    </row>
    <row r="51" spans="1:37" x14ac:dyDescent="0.35">
      <c r="A51" t="s">
        <v>125</v>
      </c>
      <c r="B51" t="s">
        <v>89</v>
      </c>
      <c r="C51" t="s">
        <v>89</v>
      </c>
      <c r="D51" t="s">
        <v>89</v>
      </c>
      <c r="E51" t="s">
        <v>89</v>
      </c>
      <c r="F51" t="s">
        <v>89</v>
      </c>
      <c r="G51" t="s">
        <v>89</v>
      </c>
      <c r="H51" t="s">
        <v>89</v>
      </c>
      <c r="I51" t="s">
        <v>89</v>
      </c>
      <c r="J51" t="s">
        <v>89</v>
      </c>
      <c r="K51" t="s">
        <v>89</v>
      </c>
      <c r="L51" t="s">
        <v>89</v>
      </c>
      <c r="M51" t="s">
        <v>89</v>
      </c>
      <c r="N51" t="s">
        <v>89</v>
      </c>
      <c r="O51" t="s">
        <v>89</v>
      </c>
      <c r="P51" t="s">
        <v>89</v>
      </c>
      <c r="Q51" t="s">
        <v>89</v>
      </c>
      <c r="R51" t="s">
        <v>89</v>
      </c>
      <c r="S51" t="s">
        <v>89</v>
      </c>
      <c r="T51" t="s">
        <v>89</v>
      </c>
      <c r="U51" t="s">
        <v>89</v>
      </c>
      <c r="V51" t="s">
        <v>89</v>
      </c>
      <c r="W51" t="s">
        <v>89</v>
      </c>
      <c r="X51" t="s">
        <v>89</v>
      </c>
      <c r="Y51" t="s">
        <v>89</v>
      </c>
      <c r="Z51" t="s">
        <v>89</v>
      </c>
      <c r="AA51" t="s">
        <v>89</v>
      </c>
      <c r="AB51" t="s">
        <v>89</v>
      </c>
      <c r="AC51" t="s">
        <v>89</v>
      </c>
      <c r="AD51" t="s">
        <v>89</v>
      </c>
      <c r="AE51" t="s">
        <v>89</v>
      </c>
      <c r="AF51" t="s">
        <v>89</v>
      </c>
      <c r="AG51" t="s">
        <v>89</v>
      </c>
      <c r="AH51" t="s">
        <v>89</v>
      </c>
      <c r="AI51" t="s">
        <v>89</v>
      </c>
      <c r="AJ51" t="s">
        <v>89</v>
      </c>
      <c r="AK51" t="s">
        <v>89</v>
      </c>
    </row>
    <row r="52" spans="1:37" x14ac:dyDescent="0.35">
      <c r="A52" t="s">
        <v>126</v>
      </c>
      <c r="B52" t="s">
        <v>89</v>
      </c>
      <c r="C52" t="s">
        <v>89</v>
      </c>
      <c r="D52" t="s">
        <v>89</v>
      </c>
      <c r="E52" t="s">
        <v>89</v>
      </c>
      <c r="F52" t="s">
        <v>89</v>
      </c>
      <c r="G52" t="s">
        <v>89</v>
      </c>
      <c r="H52" t="s">
        <v>89</v>
      </c>
      <c r="I52" t="s">
        <v>89</v>
      </c>
      <c r="J52" t="s">
        <v>89</v>
      </c>
      <c r="K52" t="s">
        <v>89</v>
      </c>
      <c r="L52" t="s">
        <v>89</v>
      </c>
      <c r="M52" t="s">
        <v>89</v>
      </c>
      <c r="N52" t="s">
        <v>89</v>
      </c>
      <c r="O52" t="s">
        <v>89</v>
      </c>
      <c r="P52" t="s">
        <v>89</v>
      </c>
      <c r="Q52" t="s">
        <v>89</v>
      </c>
      <c r="R52" t="s">
        <v>89</v>
      </c>
      <c r="S52" t="s">
        <v>89</v>
      </c>
      <c r="T52" t="s">
        <v>89</v>
      </c>
      <c r="U52" t="s">
        <v>89</v>
      </c>
      <c r="V52" t="s">
        <v>89</v>
      </c>
      <c r="W52" t="s">
        <v>89</v>
      </c>
      <c r="X52" t="s">
        <v>89</v>
      </c>
      <c r="Y52" t="s">
        <v>89</v>
      </c>
      <c r="Z52" t="s">
        <v>89</v>
      </c>
      <c r="AA52" t="s">
        <v>89</v>
      </c>
      <c r="AB52" t="s">
        <v>89</v>
      </c>
      <c r="AC52" t="s">
        <v>89</v>
      </c>
      <c r="AD52" t="s">
        <v>89</v>
      </c>
      <c r="AE52" t="s">
        <v>89</v>
      </c>
      <c r="AF52" t="s">
        <v>89</v>
      </c>
      <c r="AG52" t="s">
        <v>89</v>
      </c>
      <c r="AH52" t="s">
        <v>89</v>
      </c>
      <c r="AI52" t="s">
        <v>89</v>
      </c>
      <c r="AJ52" t="s">
        <v>89</v>
      </c>
      <c r="AK52" t="s">
        <v>89</v>
      </c>
    </row>
    <row r="53" spans="1:37" x14ac:dyDescent="0.35">
      <c r="A53" t="s">
        <v>127</v>
      </c>
      <c r="B53" t="s">
        <v>89</v>
      </c>
      <c r="C53" t="s">
        <v>89</v>
      </c>
      <c r="D53" t="s">
        <v>89</v>
      </c>
      <c r="E53" t="s">
        <v>89</v>
      </c>
      <c r="F53" t="s">
        <v>89</v>
      </c>
      <c r="G53" t="s">
        <v>89</v>
      </c>
      <c r="H53" t="s">
        <v>89</v>
      </c>
      <c r="I53" t="s">
        <v>89</v>
      </c>
      <c r="J53" t="s">
        <v>89</v>
      </c>
      <c r="K53" t="s">
        <v>89</v>
      </c>
      <c r="L53" t="s">
        <v>89</v>
      </c>
      <c r="M53" t="s">
        <v>89</v>
      </c>
      <c r="N53" t="s">
        <v>89</v>
      </c>
      <c r="O53" t="s">
        <v>89</v>
      </c>
      <c r="P53" t="s">
        <v>89</v>
      </c>
      <c r="Q53" t="s">
        <v>89</v>
      </c>
      <c r="R53" t="s">
        <v>89</v>
      </c>
      <c r="S53" t="s">
        <v>89</v>
      </c>
      <c r="T53" t="s">
        <v>89</v>
      </c>
      <c r="U53" t="s">
        <v>89</v>
      </c>
      <c r="V53" t="s">
        <v>89</v>
      </c>
      <c r="W53" t="s">
        <v>89</v>
      </c>
      <c r="X53" t="s">
        <v>89</v>
      </c>
      <c r="Y53" t="s">
        <v>89</v>
      </c>
      <c r="Z53" t="s">
        <v>89</v>
      </c>
      <c r="AA53" t="s">
        <v>89</v>
      </c>
      <c r="AB53" t="s">
        <v>89</v>
      </c>
      <c r="AC53" t="s">
        <v>89</v>
      </c>
      <c r="AD53" t="s">
        <v>89</v>
      </c>
      <c r="AE53" t="s">
        <v>89</v>
      </c>
      <c r="AF53" t="s">
        <v>89</v>
      </c>
      <c r="AG53" t="s">
        <v>89</v>
      </c>
      <c r="AH53" t="s">
        <v>89</v>
      </c>
      <c r="AI53" t="s">
        <v>89</v>
      </c>
      <c r="AJ53" t="s">
        <v>89</v>
      </c>
      <c r="AK53" t="s">
        <v>89</v>
      </c>
    </row>
    <row r="54" spans="1:37" x14ac:dyDescent="0.35">
      <c r="A54" t="s">
        <v>128</v>
      </c>
      <c r="B54" t="s">
        <v>89</v>
      </c>
      <c r="C54" t="s">
        <v>89</v>
      </c>
      <c r="D54" t="s">
        <v>89</v>
      </c>
      <c r="E54" t="s">
        <v>89</v>
      </c>
      <c r="F54" t="s">
        <v>89</v>
      </c>
      <c r="G54" t="s">
        <v>89</v>
      </c>
      <c r="H54" t="s">
        <v>89</v>
      </c>
      <c r="I54" t="s">
        <v>89</v>
      </c>
      <c r="J54" t="s">
        <v>89</v>
      </c>
      <c r="K54" t="s">
        <v>89</v>
      </c>
      <c r="L54" t="s">
        <v>89</v>
      </c>
      <c r="M54" t="s">
        <v>89</v>
      </c>
      <c r="N54" t="s">
        <v>89</v>
      </c>
      <c r="O54" t="s">
        <v>89</v>
      </c>
      <c r="P54" t="s">
        <v>89</v>
      </c>
      <c r="Q54" t="s">
        <v>89</v>
      </c>
      <c r="R54" t="s">
        <v>89</v>
      </c>
      <c r="S54" t="s">
        <v>89</v>
      </c>
      <c r="T54" t="s">
        <v>89</v>
      </c>
      <c r="U54" t="s">
        <v>89</v>
      </c>
      <c r="V54" t="s">
        <v>89</v>
      </c>
      <c r="W54" t="s">
        <v>89</v>
      </c>
      <c r="X54" t="s">
        <v>89</v>
      </c>
      <c r="Y54" t="s">
        <v>89</v>
      </c>
      <c r="Z54" t="s">
        <v>89</v>
      </c>
      <c r="AA54" t="s">
        <v>89</v>
      </c>
      <c r="AB54" t="s">
        <v>89</v>
      </c>
      <c r="AC54" t="s">
        <v>89</v>
      </c>
      <c r="AD54" t="s">
        <v>89</v>
      </c>
      <c r="AE54" t="s">
        <v>89</v>
      </c>
      <c r="AF54" t="s">
        <v>89</v>
      </c>
      <c r="AG54" t="s">
        <v>89</v>
      </c>
      <c r="AH54" t="s">
        <v>89</v>
      </c>
      <c r="AI54" t="s">
        <v>89</v>
      </c>
      <c r="AJ54" t="s">
        <v>89</v>
      </c>
      <c r="AK54" t="s">
        <v>89</v>
      </c>
    </row>
    <row r="55" spans="1:37" x14ac:dyDescent="0.35">
      <c r="A55" t="s">
        <v>129</v>
      </c>
      <c r="B55" t="s">
        <v>89</v>
      </c>
      <c r="C55" t="s">
        <v>89</v>
      </c>
      <c r="D55" t="s">
        <v>89</v>
      </c>
      <c r="E55" t="s">
        <v>89</v>
      </c>
      <c r="F55" t="s">
        <v>89</v>
      </c>
      <c r="G55" t="s">
        <v>89</v>
      </c>
      <c r="H55" t="s">
        <v>89</v>
      </c>
      <c r="I55" t="s">
        <v>89</v>
      </c>
      <c r="J55" t="s">
        <v>89</v>
      </c>
      <c r="K55" t="s">
        <v>89</v>
      </c>
      <c r="L55" t="s">
        <v>89</v>
      </c>
      <c r="M55" t="s">
        <v>89</v>
      </c>
      <c r="N55" t="s">
        <v>89</v>
      </c>
      <c r="O55" t="s">
        <v>89</v>
      </c>
      <c r="P55" t="s">
        <v>89</v>
      </c>
      <c r="Q55" t="s">
        <v>89</v>
      </c>
      <c r="R55" t="s">
        <v>89</v>
      </c>
      <c r="S55" t="s">
        <v>89</v>
      </c>
      <c r="T55" t="s">
        <v>89</v>
      </c>
      <c r="U55" t="s">
        <v>89</v>
      </c>
      <c r="V55" t="s">
        <v>89</v>
      </c>
      <c r="W55" t="s">
        <v>89</v>
      </c>
      <c r="X55" t="s">
        <v>89</v>
      </c>
      <c r="Y55" t="s">
        <v>89</v>
      </c>
      <c r="Z55" t="s">
        <v>89</v>
      </c>
      <c r="AA55" t="s">
        <v>89</v>
      </c>
      <c r="AB55" t="s">
        <v>89</v>
      </c>
      <c r="AC55" t="s">
        <v>89</v>
      </c>
      <c r="AD55" t="s">
        <v>89</v>
      </c>
      <c r="AE55" t="s">
        <v>89</v>
      </c>
      <c r="AF55" t="s">
        <v>89</v>
      </c>
      <c r="AG55" t="s">
        <v>89</v>
      </c>
      <c r="AH55" t="s">
        <v>89</v>
      </c>
      <c r="AI55" t="s">
        <v>89</v>
      </c>
      <c r="AJ55" t="s">
        <v>89</v>
      </c>
      <c r="AK55" t="s">
        <v>89</v>
      </c>
    </row>
    <row r="56" spans="1:37" x14ac:dyDescent="0.35">
      <c r="A56" t="s">
        <v>130</v>
      </c>
      <c r="B56" t="s">
        <v>89</v>
      </c>
      <c r="C56" t="s">
        <v>89</v>
      </c>
      <c r="D56" t="s">
        <v>89</v>
      </c>
      <c r="E56" t="s">
        <v>89</v>
      </c>
      <c r="F56" t="s">
        <v>89</v>
      </c>
      <c r="G56" t="s">
        <v>89</v>
      </c>
      <c r="H56" t="s">
        <v>89</v>
      </c>
      <c r="I56" t="s">
        <v>89</v>
      </c>
      <c r="J56" t="s">
        <v>89</v>
      </c>
      <c r="K56" t="s">
        <v>89</v>
      </c>
      <c r="L56" t="s">
        <v>89</v>
      </c>
      <c r="M56" t="s">
        <v>89</v>
      </c>
      <c r="N56" t="s">
        <v>89</v>
      </c>
      <c r="O56" t="s">
        <v>89</v>
      </c>
      <c r="P56" t="s">
        <v>89</v>
      </c>
      <c r="Q56" t="s">
        <v>89</v>
      </c>
      <c r="R56" t="s">
        <v>89</v>
      </c>
      <c r="S56" t="s">
        <v>89</v>
      </c>
      <c r="T56" t="s">
        <v>89</v>
      </c>
      <c r="U56" t="s">
        <v>89</v>
      </c>
      <c r="V56" t="s">
        <v>89</v>
      </c>
      <c r="W56" t="s">
        <v>89</v>
      </c>
      <c r="X56" t="s">
        <v>89</v>
      </c>
      <c r="Y56" t="s">
        <v>89</v>
      </c>
      <c r="Z56" t="s">
        <v>89</v>
      </c>
      <c r="AA56" t="s">
        <v>89</v>
      </c>
      <c r="AB56" t="s">
        <v>89</v>
      </c>
      <c r="AC56" t="s">
        <v>89</v>
      </c>
      <c r="AD56" t="s">
        <v>89</v>
      </c>
      <c r="AE56" t="s">
        <v>89</v>
      </c>
      <c r="AF56" t="s">
        <v>89</v>
      </c>
      <c r="AG56" t="s">
        <v>89</v>
      </c>
      <c r="AH56" t="s">
        <v>89</v>
      </c>
      <c r="AI56" t="s">
        <v>89</v>
      </c>
      <c r="AJ56" t="s">
        <v>89</v>
      </c>
      <c r="AK56" t="s">
        <v>89</v>
      </c>
    </row>
    <row r="57" spans="1:37" x14ac:dyDescent="0.35">
      <c r="A57" t="s">
        <v>131</v>
      </c>
      <c r="B57" t="s">
        <v>89</v>
      </c>
      <c r="C57" t="s">
        <v>89</v>
      </c>
      <c r="D57" t="s">
        <v>89</v>
      </c>
      <c r="E57" t="s">
        <v>89</v>
      </c>
      <c r="F57" t="s">
        <v>89</v>
      </c>
      <c r="G57" t="s">
        <v>89</v>
      </c>
      <c r="H57" t="s">
        <v>89</v>
      </c>
      <c r="I57" t="s">
        <v>89</v>
      </c>
      <c r="J57" t="s">
        <v>89</v>
      </c>
      <c r="K57" t="s">
        <v>89</v>
      </c>
      <c r="L57" t="s">
        <v>89</v>
      </c>
      <c r="M57" t="s">
        <v>89</v>
      </c>
      <c r="N57" t="s">
        <v>89</v>
      </c>
      <c r="O57" t="s">
        <v>89</v>
      </c>
      <c r="P57" t="s">
        <v>89</v>
      </c>
      <c r="Q57" t="s">
        <v>89</v>
      </c>
      <c r="R57" t="s">
        <v>89</v>
      </c>
      <c r="S57" t="s">
        <v>89</v>
      </c>
      <c r="T57" t="s">
        <v>89</v>
      </c>
      <c r="U57" t="s">
        <v>89</v>
      </c>
      <c r="V57" t="s">
        <v>89</v>
      </c>
      <c r="W57" t="s">
        <v>89</v>
      </c>
      <c r="X57" t="s">
        <v>89</v>
      </c>
      <c r="Y57" t="s">
        <v>89</v>
      </c>
      <c r="Z57" t="s">
        <v>89</v>
      </c>
      <c r="AA57" t="s">
        <v>89</v>
      </c>
      <c r="AB57" t="s">
        <v>89</v>
      </c>
      <c r="AC57" t="s">
        <v>89</v>
      </c>
      <c r="AD57" t="s">
        <v>89</v>
      </c>
      <c r="AE57" t="s">
        <v>89</v>
      </c>
      <c r="AF57" t="s">
        <v>89</v>
      </c>
      <c r="AG57" t="s">
        <v>89</v>
      </c>
      <c r="AH57" t="s">
        <v>89</v>
      </c>
      <c r="AI57" t="s">
        <v>89</v>
      </c>
      <c r="AJ57" t="s">
        <v>89</v>
      </c>
      <c r="AK57" t="s">
        <v>89</v>
      </c>
    </row>
    <row r="58" spans="1:37" x14ac:dyDescent="0.35">
      <c r="A58" t="s">
        <v>132</v>
      </c>
      <c r="B58" t="s">
        <v>89</v>
      </c>
      <c r="C58" t="s">
        <v>89</v>
      </c>
      <c r="D58" t="s">
        <v>89</v>
      </c>
      <c r="E58" t="s">
        <v>89</v>
      </c>
      <c r="F58" t="s">
        <v>89</v>
      </c>
      <c r="G58" t="s">
        <v>89</v>
      </c>
      <c r="H58" t="s">
        <v>89</v>
      </c>
      <c r="I58" t="s">
        <v>89</v>
      </c>
      <c r="J58" t="s">
        <v>89</v>
      </c>
      <c r="K58" t="s">
        <v>89</v>
      </c>
      <c r="L58" t="s">
        <v>89</v>
      </c>
      <c r="M58" t="s">
        <v>89</v>
      </c>
      <c r="N58" t="s">
        <v>89</v>
      </c>
      <c r="O58" t="s">
        <v>89</v>
      </c>
      <c r="P58" t="s">
        <v>89</v>
      </c>
      <c r="Q58" t="s">
        <v>89</v>
      </c>
      <c r="R58" t="s">
        <v>89</v>
      </c>
      <c r="S58" t="s">
        <v>89</v>
      </c>
      <c r="T58" t="s">
        <v>89</v>
      </c>
      <c r="U58" t="s">
        <v>89</v>
      </c>
      <c r="V58" t="s">
        <v>89</v>
      </c>
      <c r="W58" t="s">
        <v>89</v>
      </c>
      <c r="X58" t="s">
        <v>89</v>
      </c>
      <c r="Y58" t="s">
        <v>89</v>
      </c>
      <c r="Z58" t="s">
        <v>89</v>
      </c>
      <c r="AA58" t="s">
        <v>89</v>
      </c>
      <c r="AB58" t="s">
        <v>89</v>
      </c>
      <c r="AC58" t="s">
        <v>89</v>
      </c>
      <c r="AD58" t="s">
        <v>89</v>
      </c>
      <c r="AE58" t="s">
        <v>89</v>
      </c>
      <c r="AF58" t="s">
        <v>89</v>
      </c>
      <c r="AG58" t="s">
        <v>89</v>
      </c>
      <c r="AH58" t="s">
        <v>89</v>
      </c>
      <c r="AI58" t="s">
        <v>89</v>
      </c>
      <c r="AJ58" t="s">
        <v>89</v>
      </c>
      <c r="AK58" t="s">
        <v>89</v>
      </c>
    </row>
    <row r="59" spans="1:37" x14ac:dyDescent="0.35">
      <c r="A59" t="s">
        <v>133</v>
      </c>
      <c r="B59" t="s">
        <v>89</v>
      </c>
      <c r="C59" t="s">
        <v>89</v>
      </c>
      <c r="D59" t="s">
        <v>89</v>
      </c>
      <c r="E59" t="s">
        <v>89</v>
      </c>
      <c r="F59" t="s">
        <v>89</v>
      </c>
      <c r="G59" t="s">
        <v>89</v>
      </c>
      <c r="H59" t="s">
        <v>89</v>
      </c>
      <c r="I59" t="s">
        <v>89</v>
      </c>
      <c r="J59" t="s">
        <v>89</v>
      </c>
      <c r="K59" t="s">
        <v>89</v>
      </c>
      <c r="L59" t="s">
        <v>89</v>
      </c>
      <c r="M59" t="s">
        <v>89</v>
      </c>
      <c r="N59" t="s">
        <v>89</v>
      </c>
      <c r="O59" t="s">
        <v>89</v>
      </c>
      <c r="P59" t="s">
        <v>89</v>
      </c>
      <c r="Q59" t="s">
        <v>89</v>
      </c>
      <c r="R59" t="s">
        <v>89</v>
      </c>
      <c r="S59" t="s">
        <v>89</v>
      </c>
      <c r="T59" t="s">
        <v>89</v>
      </c>
      <c r="U59" t="s">
        <v>89</v>
      </c>
      <c r="V59" t="s">
        <v>89</v>
      </c>
      <c r="W59" t="s">
        <v>89</v>
      </c>
      <c r="X59" t="s">
        <v>89</v>
      </c>
      <c r="Y59" t="s">
        <v>89</v>
      </c>
      <c r="Z59" t="s">
        <v>89</v>
      </c>
      <c r="AA59" t="s">
        <v>89</v>
      </c>
      <c r="AB59" t="s">
        <v>89</v>
      </c>
      <c r="AC59" t="s">
        <v>89</v>
      </c>
      <c r="AD59" t="s">
        <v>89</v>
      </c>
      <c r="AE59" t="s">
        <v>89</v>
      </c>
      <c r="AF59" t="s">
        <v>89</v>
      </c>
      <c r="AG59" t="s">
        <v>89</v>
      </c>
      <c r="AH59" t="s">
        <v>89</v>
      </c>
      <c r="AI59" t="s">
        <v>89</v>
      </c>
      <c r="AJ59" t="s">
        <v>89</v>
      </c>
      <c r="AK59" t="s">
        <v>89</v>
      </c>
    </row>
    <row r="60" spans="1:37" x14ac:dyDescent="0.35">
      <c r="A60" t="s">
        <v>134</v>
      </c>
      <c r="B60" t="s">
        <v>89</v>
      </c>
      <c r="C60" t="s">
        <v>89</v>
      </c>
      <c r="D60" t="s">
        <v>89</v>
      </c>
      <c r="E60" t="s">
        <v>89</v>
      </c>
      <c r="F60" t="s">
        <v>89</v>
      </c>
      <c r="G60" t="s">
        <v>89</v>
      </c>
      <c r="H60" t="s">
        <v>89</v>
      </c>
      <c r="I60" t="s">
        <v>89</v>
      </c>
      <c r="J60" t="s">
        <v>89</v>
      </c>
      <c r="K60" t="s">
        <v>89</v>
      </c>
      <c r="L60" t="s">
        <v>89</v>
      </c>
      <c r="M60" t="s">
        <v>89</v>
      </c>
      <c r="N60" t="s">
        <v>89</v>
      </c>
      <c r="O60" t="s">
        <v>89</v>
      </c>
      <c r="P60" t="s">
        <v>89</v>
      </c>
      <c r="Q60" t="s">
        <v>89</v>
      </c>
      <c r="R60" t="s">
        <v>89</v>
      </c>
      <c r="S60" t="s">
        <v>89</v>
      </c>
      <c r="T60" t="s">
        <v>89</v>
      </c>
      <c r="U60" t="s">
        <v>89</v>
      </c>
      <c r="V60" t="s">
        <v>89</v>
      </c>
      <c r="W60" t="s">
        <v>89</v>
      </c>
      <c r="X60" t="s">
        <v>89</v>
      </c>
      <c r="Y60" t="s">
        <v>89</v>
      </c>
      <c r="Z60" t="s">
        <v>89</v>
      </c>
      <c r="AA60" t="s">
        <v>89</v>
      </c>
      <c r="AB60" t="s">
        <v>89</v>
      </c>
      <c r="AC60" t="s">
        <v>89</v>
      </c>
      <c r="AD60" t="s">
        <v>89</v>
      </c>
      <c r="AE60" t="s">
        <v>89</v>
      </c>
      <c r="AF60" t="s">
        <v>89</v>
      </c>
      <c r="AG60" t="s">
        <v>89</v>
      </c>
      <c r="AH60" t="s">
        <v>89</v>
      </c>
      <c r="AI60" t="s">
        <v>89</v>
      </c>
      <c r="AJ60" t="s">
        <v>89</v>
      </c>
      <c r="AK60" t="s">
        <v>89</v>
      </c>
    </row>
    <row r="61" spans="1:37" x14ac:dyDescent="0.35">
      <c r="A61" t="s">
        <v>135</v>
      </c>
      <c r="B61" t="s">
        <v>89</v>
      </c>
      <c r="C61" t="s">
        <v>89</v>
      </c>
      <c r="D61" t="s">
        <v>89</v>
      </c>
      <c r="E61" t="s">
        <v>89</v>
      </c>
      <c r="F61" t="s">
        <v>89</v>
      </c>
      <c r="G61" t="s">
        <v>89</v>
      </c>
      <c r="H61" t="s">
        <v>89</v>
      </c>
      <c r="I61" t="s">
        <v>89</v>
      </c>
      <c r="J61" t="s">
        <v>89</v>
      </c>
      <c r="K61" t="s">
        <v>89</v>
      </c>
      <c r="L61" t="s">
        <v>89</v>
      </c>
      <c r="M61" t="s">
        <v>89</v>
      </c>
      <c r="N61" t="s">
        <v>89</v>
      </c>
      <c r="O61" t="s">
        <v>89</v>
      </c>
      <c r="P61" t="s">
        <v>89</v>
      </c>
      <c r="Q61" t="s">
        <v>89</v>
      </c>
      <c r="R61" t="s">
        <v>89</v>
      </c>
      <c r="S61" t="s">
        <v>89</v>
      </c>
      <c r="T61" t="s">
        <v>89</v>
      </c>
      <c r="U61" t="s">
        <v>89</v>
      </c>
      <c r="V61" t="s">
        <v>89</v>
      </c>
      <c r="W61" t="s">
        <v>89</v>
      </c>
      <c r="X61" t="s">
        <v>89</v>
      </c>
      <c r="Y61" t="s">
        <v>89</v>
      </c>
      <c r="Z61" t="s">
        <v>89</v>
      </c>
      <c r="AA61" t="s">
        <v>89</v>
      </c>
      <c r="AB61" t="s">
        <v>89</v>
      </c>
      <c r="AC61" t="s">
        <v>89</v>
      </c>
      <c r="AD61" t="s">
        <v>89</v>
      </c>
      <c r="AE61" t="s">
        <v>89</v>
      </c>
      <c r="AF61" t="s">
        <v>89</v>
      </c>
      <c r="AG61" t="s">
        <v>89</v>
      </c>
      <c r="AH61" t="s">
        <v>89</v>
      </c>
      <c r="AI61" t="s">
        <v>89</v>
      </c>
      <c r="AJ61" t="s">
        <v>89</v>
      </c>
      <c r="AK61" t="s">
        <v>89</v>
      </c>
    </row>
    <row r="62" spans="1:37" x14ac:dyDescent="0.35">
      <c r="A62" t="s">
        <v>136</v>
      </c>
      <c r="B62" t="s">
        <v>89</v>
      </c>
      <c r="C62" t="s">
        <v>89</v>
      </c>
      <c r="D62" t="s">
        <v>89</v>
      </c>
      <c r="E62" t="s">
        <v>89</v>
      </c>
      <c r="F62" t="s">
        <v>89</v>
      </c>
      <c r="G62" t="s">
        <v>89</v>
      </c>
      <c r="H62" t="s">
        <v>89</v>
      </c>
      <c r="I62" t="s">
        <v>89</v>
      </c>
      <c r="J62" t="s">
        <v>89</v>
      </c>
      <c r="K62" t="s">
        <v>89</v>
      </c>
      <c r="L62" t="s">
        <v>89</v>
      </c>
      <c r="M62" t="s">
        <v>89</v>
      </c>
      <c r="N62" t="s">
        <v>89</v>
      </c>
      <c r="O62" t="s">
        <v>89</v>
      </c>
      <c r="P62" t="s">
        <v>89</v>
      </c>
      <c r="Q62" t="s">
        <v>89</v>
      </c>
      <c r="R62" t="s">
        <v>89</v>
      </c>
      <c r="S62" t="s">
        <v>89</v>
      </c>
      <c r="T62" t="s">
        <v>89</v>
      </c>
      <c r="U62" t="s">
        <v>89</v>
      </c>
      <c r="V62" t="s">
        <v>89</v>
      </c>
      <c r="W62" t="s">
        <v>89</v>
      </c>
      <c r="X62" t="s">
        <v>89</v>
      </c>
      <c r="Y62" t="s">
        <v>89</v>
      </c>
      <c r="Z62" t="s">
        <v>89</v>
      </c>
      <c r="AA62" t="s">
        <v>89</v>
      </c>
      <c r="AB62" t="s">
        <v>89</v>
      </c>
      <c r="AC62" t="s">
        <v>89</v>
      </c>
      <c r="AD62" t="s">
        <v>89</v>
      </c>
      <c r="AE62" t="s">
        <v>89</v>
      </c>
      <c r="AF62" t="s">
        <v>89</v>
      </c>
      <c r="AG62" t="s">
        <v>89</v>
      </c>
      <c r="AH62" t="s">
        <v>89</v>
      </c>
      <c r="AI62" t="s">
        <v>89</v>
      </c>
      <c r="AJ62" t="s">
        <v>89</v>
      </c>
      <c r="AK62" t="s">
        <v>89</v>
      </c>
    </row>
    <row r="63" spans="1:37" x14ac:dyDescent="0.35">
      <c r="A63" t="s">
        <v>137</v>
      </c>
      <c r="B63" t="s">
        <v>89</v>
      </c>
      <c r="C63" t="s">
        <v>89</v>
      </c>
      <c r="D63" t="s">
        <v>89</v>
      </c>
      <c r="E63" t="s">
        <v>89</v>
      </c>
      <c r="F63" t="s">
        <v>89</v>
      </c>
      <c r="G63" t="s">
        <v>89</v>
      </c>
      <c r="H63" t="s">
        <v>89</v>
      </c>
      <c r="I63" t="s">
        <v>89</v>
      </c>
      <c r="J63" t="s">
        <v>89</v>
      </c>
      <c r="K63" t="s">
        <v>89</v>
      </c>
      <c r="L63" t="s">
        <v>89</v>
      </c>
      <c r="M63" t="s">
        <v>89</v>
      </c>
      <c r="N63" t="s">
        <v>89</v>
      </c>
      <c r="O63" t="s">
        <v>89</v>
      </c>
      <c r="P63" t="s">
        <v>89</v>
      </c>
      <c r="Q63" t="s">
        <v>89</v>
      </c>
      <c r="R63" t="s">
        <v>89</v>
      </c>
      <c r="S63" t="s">
        <v>89</v>
      </c>
      <c r="T63" t="s">
        <v>89</v>
      </c>
      <c r="U63" t="s">
        <v>89</v>
      </c>
      <c r="V63" t="s">
        <v>89</v>
      </c>
      <c r="W63" t="s">
        <v>89</v>
      </c>
      <c r="X63" t="s">
        <v>89</v>
      </c>
      <c r="Y63" t="s">
        <v>89</v>
      </c>
      <c r="Z63" t="s">
        <v>89</v>
      </c>
      <c r="AA63" t="s">
        <v>89</v>
      </c>
      <c r="AB63" t="s">
        <v>89</v>
      </c>
      <c r="AC63" t="s">
        <v>89</v>
      </c>
      <c r="AD63" t="s">
        <v>89</v>
      </c>
      <c r="AE63" t="s">
        <v>89</v>
      </c>
      <c r="AF63" t="s">
        <v>89</v>
      </c>
      <c r="AG63" t="s">
        <v>89</v>
      </c>
      <c r="AH63" t="s">
        <v>89</v>
      </c>
      <c r="AI63" t="s">
        <v>89</v>
      </c>
      <c r="AJ63" t="s">
        <v>89</v>
      </c>
      <c r="AK63" t="s">
        <v>89</v>
      </c>
    </row>
    <row r="64" spans="1:37" x14ac:dyDescent="0.35">
      <c r="A64" t="s">
        <v>138</v>
      </c>
      <c r="B64" t="s">
        <v>89</v>
      </c>
      <c r="C64" t="s">
        <v>89</v>
      </c>
      <c r="D64" t="s">
        <v>89</v>
      </c>
      <c r="E64" t="s">
        <v>89</v>
      </c>
      <c r="F64" t="s">
        <v>89</v>
      </c>
      <c r="G64" t="s">
        <v>89</v>
      </c>
      <c r="H64" t="s">
        <v>89</v>
      </c>
      <c r="I64" t="s">
        <v>89</v>
      </c>
      <c r="J64" t="s">
        <v>89</v>
      </c>
      <c r="K64" t="s">
        <v>89</v>
      </c>
      <c r="L64" t="s">
        <v>89</v>
      </c>
      <c r="M64" t="s">
        <v>89</v>
      </c>
      <c r="N64" t="s">
        <v>89</v>
      </c>
      <c r="O64" t="s">
        <v>89</v>
      </c>
      <c r="P64" t="s">
        <v>89</v>
      </c>
      <c r="Q64" t="s">
        <v>89</v>
      </c>
      <c r="R64" t="s">
        <v>89</v>
      </c>
      <c r="S64" t="s">
        <v>89</v>
      </c>
      <c r="T64" t="s">
        <v>89</v>
      </c>
      <c r="U64" t="s">
        <v>89</v>
      </c>
      <c r="V64" t="s">
        <v>89</v>
      </c>
      <c r="W64" t="s">
        <v>89</v>
      </c>
      <c r="X64" t="s">
        <v>89</v>
      </c>
      <c r="Y64" t="s">
        <v>89</v>
      </c>
      <c r="Z64" t="s">
        <v>89</v>
      </c>
      <c r="AA64" t="s">
        <v>89</v>
      </c>
      <c r="AB64" t="s">
        <v>89</v>
      </c>
      <c r="AC64" t="s">
        <v>89</v>
      </c>
      <c r="AD64" t="s">
        <v>89</v>
      </c>
      <c r="AE64" t="s">
        <v>89</v>
      </c>
      <c r="AF64" t="s">
        <v>89</v>
      </c>
      <c r="AG64" t="s">
        <v>89</v>
      </c>
      <c r="AH64" t="s">
        <v>89</v>
      </c>
      <c r="AI64" t="s">
        <v>89</v>
      </c>
      <c r="AJ64" t="s">
        <v>89</v>
      </c>
      <c r="AK64" t="s">
        <v>89</v>
      </c>
    </row>
    <row r="65" spans="1:37" x14ac:dyDescent="0.35">
      <c r="A65" t="s">
        <v>139</v>
      </c>
      <c r="B65" s="7">
        <v>55562410.489510499</v>
      </c>
      <c r="C65" s="7">
        <v>54699845.804195799</v>
      </c>
      <c r="D65" s="7">
        <v>53837281.118881099</v>
      </c>
      <c r="E65" s="7">
        <v>52974716.433566399</v>
      </c>
      <c r="F65" s="7">
        <v>52112151.748251699</v>
      </c>
      <c r="G65" s="7">
        <v>51249587.062936999</v>
      </c>
      <c r="H65" s="7">
        <v>50387022.377622299</v>
      </c>
      <c r="I65" s="7">
        <v>49524457.692307599</v>
      </c>
      <c r="J65" s="7">
        <v>48661893.006993003</v>
      </c>
      <c r="K65" s="7">
        <v>47799328.321678303</v>
      </c>
      <c r="L65" s="7">
        <v>46936763.636363603</v>
      </c>
      <c r="M65" s="7">
        <v>46074198.951048903</v>
      </c>
      <c r="N65" s="7">
        <v>45211634.265734203</v>
      </c>
      <c r="O65" s="7">
        <v>44349069.580419503</v>
      </c>
      <c r="P65" s="7">
        <v>43486504.895104803</v>
      </c>
      <c r="Q65" s="7">
        <v>42623940.2097902</v>
      </c>
      <c r="R65" s="7">
        <v>41761375.5244755</v>
      </c>
      <c r="S65" s="7">
        <v>40898810.8391608</v>
      </c>
      <c r="T65" s="7">
        <v>40036246.1538461</v>
      </c>
      <c r="U65" s="7">
        <v>39173681.4685314</v>
      </c>
      <c r="V65" s="7">
        <v>38311116.7832167</v>
      </c>
      <c r="W65" s="7">
        <v>37448552.097902</v>
      </c>
      <c r="X65" s="7">
        <v>36585987.412587397</v>
      </c>
      <c r="Y65" s="7">
        <v>35723422.727272697</v>
      </c>
      <c r="Z65" s="7">
        <v>34860858.041957997</v>
      </c>
      <c r="AA65" s="7">
        <v>33998293.356643297</v>
      </c>
      <c r="AB65" s="7">
        <v>33135728.6713286</v>
      </c>
      <c r="AC65" s="7">
        <v>32273163.9860139</v>
      </c>
      <c r="AD65" s="7">
        <v>31410599.3006992</v>
      </c>
      <c r="AE65" s="7">
        <v>30548034.6153845</v>
      </c>
      <c r="AF65" s="7">
        <v>29685469.930069901</v>
      </c>
      <c r="AG65" s="7">
        <v>28822905.244755201</v>
      </c>
      <c r="AH65" s="7">
        <v>27960340.559440501</v>
      </c>
      <c r="AI65" s="7">
        <v>27097775.874125801</v>
      </c>
      <c r="AJ65" s="7">
        <v>26235211.188811101</v>
      </c>
      <c r="AK65" s="7">
        <v>25372646.503496401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66"/>
  <sheetViews>
    <sheetView topLeftCell="A31" workbookViewId="0">
      <selection activeCell="A2" sqref="A2"/>
    </sheetView>
  </sheetViews>
  <sheetFormatPr defaultRowHeight="14.5" x14ac:dyDescent="0.35"/>
  <sheetData>
    <row r="1" spans="1:37" x14ac:dyDescent="0.35">
      <c r="A1" t="s">
        <v>293</v>
      </c>
    </row>
    <row r="2" spans="1:37" x14ac:dyDescent="0.35">
      <c r="A2" t="s">
        <v>140</v>
      </c>
    </row>
    <row r="4" spans="1:37" x14ac:dyDescent="0.35">
      <c r="A4" t="s">
        <v>87</v>
      </c>
      <c r="B4">
        <v>2015</v>
      </c>
      <c r="C4">
        <v>2016</v>
      </c>
      <c r="D4">
        <v>2017</v>
      </c>
      <c r="E4">
        <v>2018</v>
      </c>
      <c r="F4">
        <v>2019</v>
      </c>
      <c r="G4">
        <v>2020</v>
      </c>
      <c r="H4">
        <v>2021</v>
      </c>
      <c r="I4">
        <v>2022</v>
      </c>
      <c r="J4">
        <v>2023</v>
      </c>
      <c r="K4">
        <v>2024</v>
      </c>
      <c r="L4">
        <v>2025</v>
      </c>
      <c r="M4">
        <v>2026</v>
      </c>
      <c r="N4">
        <v>2027</v>
      </c>
      <c r="O4">
        <v>2028</v>
      </c>
      <c r="P4">
        <v>2029</v>
      </c>
      <c r="Q4">
        <v>2030</v>
      </c>
      <c r="R4">
        <v>2031</v>
      </c>
      <c r="S4">
        <v>2032</v>
      </c>
      <c r="T4">
        <v>2033</v>
      </c>
      <c r="U4">
        <v>2034</v>
      </c>
      <c r="V4">
        <v>2035</v>
      </c>
      <c r="W4">
        <v>2036</v>
      </c>
      <c r="X4">
        <v>2037</v>
      </c>
      <c r="Y4">
        <v>2038</v>
      </c>
      <c r="Z4">
        <v>2039</v>
      </c>
      <c r="AA4">
        <v>2040</v>
      </c>
      <c r="AB4">
        <v>2041</v>
      </c>
      <c r="AC4">
        <v>2042</v>
      </c>
      <c r="AD4">
        <v>2043</v>
      </c>
      <c r="AE4">
        <v>2044</v>
      </c>
      <c r="AF4">
        <v>2045</v>
      </c>
      <c r="AG4">
        <v>2046</v>
      </c>
      <c r="AH4">
        <v>2047</v>
      </c>
      <c r="AI4">
        <v>2048</v>
      </c>
      <c r="AJ4">
        <v>2049</v>
      </c>
      <c r="AK4">
        <v>2050</v>
      </c>
    </row>
    <row r="5" spans="1:37" x14ac:dyDescent="0.35">
      <c r="A5" t="s">
        <v>88</v>
      </c>
      <c r="B5" t="s">
        <v>89</v>
      </c>
      <c r="C5" t="s">
        <v>89</v>
      </c>
      <c r="D5" t="s">
        <v>89</v>
      </c>
      <c r="E5" t="s">
        <v>89</v>
      </c>
      <c r="F5" t="s">
        <v>89</v>
      </c>
      <c r="G5" t="s">
        <v>89</v>
      </c>
      <c r="H5" t="s">
        <v>89</v>
      </c>
      <c r="I5" t="s">
        <v>89</v>
      </c>
      <c r="J5" t="s">
        <v>89</v>
      </c>
      <c r="K5" t="s">
        <v>89</v>
      </c>
      <c r="L5" t="s">
        <v>89</v>
      </c>
      <c r="M5" t="s">
        <v>89</v>
      </c>
      <c r="N5" t="s">
        <v>89</v>
      </c>
      <c r="O5" t="s">
        <v>89</v>
      </c>
      <c r="P5" t="s">
        <v>89</v>
      </c>
      <c r="Q5" t="s">
        <v>89</v>
      </c>
      <c r="R5" t="s">
        <v>89</v>
      </c>
      <c r="S5" t="s">
        <v>89</v>
      </c>
      <c r="T5" t="s">
        <v>89</v>
      </c>
      <c r="U5" t="s">
        <v>89</v>
      </c>
      <c r="V5" t="s">
        <v>89</v>
      </c>
      <c r="W5" t="s">
        <v>89</v>
      </c>
      <c r="X5" t="s">
        <v>89</v>
      </c>
      <c r="Y5" t="s">
        <v>89</v>
      </c>
      <c r="Z5" t="s">
        <v>89</v>
      </c>
      <c r="AA5" t="s">
        <v>89</v>
      </c>
      <c r="AB5" t="s">
        <v>89</v>
      </c>
      <c r="AC5" t="s">
        <v>89</v>
      </c>
      <c r="AD5" t="s">
        <v>89</v>
      </c>
      <c r="AE5" t="s">
        <v>89</v>
      </c>
      <c r="AF5" t="s">
        <v>89</v>
      </c>
      <c r="AG5" t="s">
        <v>89</v>
      </c>
      <c r="AH5" t="s">
        <v>89</v>
      </c>
      <c r="AI5" t="s">
        <v>89</v>
      </c>
      <c r="AJ5" t="s">
        <v>89</v>
      </c>
      <c r="AK5" t="s">
        <v>89</v>
      </c>
    </row>
    <row r="6" spans="1:37" x14ac:dyDescent="0.35">
      <c r="A6" t="s">
        <v>90</v>
      </c>
      <c r="B6" t="s">
        <v>89</v>
      </c>
      <c r="C6" t="s">
        <v>89</v>
      </c>
      <c r="D6" t="s">
        <v>89</v>
      </c>
      <c r="E6" t="s">
        <v>89</v>
      </c>
      <c r="F6" t="s">
        <v>89</v>
      </c>
      <c r="G6" t="s">
        <v>89</v>
      </c>
      <c r="H6" t="s">
        <v>89</v>
      </c>
      <c r="I6" t="s">
        <v>89</v>
      </c>
      <c r="J6" t="s">
        <v>89</v>
      </c>
      <c r="K6" t="s">
        <v>89</v>
      </c>
      <c r="L6" t="s">
        <v>89</v>
      </c>
      <c r="M6" t="s">
        <v>89</v>
      </c>
      <c r="N6" t="s">
        <v>89</v>
      </c>
      <c r="O6" t="s">
        <v>89</v>
      </c>
      <c r="P6" t="s">
        <v>89</v>
      </c>
      <c r="Q6" t="s">
        <v>89</v>
      </c>
      <c r="R6" t="s">
        <v>89</v>
      </c>
      <c r="S6" t="s">
        <v>89</v>
      </c>
      <c r="T6" t="s">
        <v>89</v>
      </c>
      <c r="U6" t="s">
        <v>89</v>
      </c>
      <c r="V6" t="s">
        <v>89</v>
      </c>
      <c r="W6" t="s">
        <v>89</v>
      </c>
      <c r="X6" t="s">
        <v>89</v>
      </c>
      <c r="Y6" t="s">
        <v>89</v>
      </c>
      <c r="Z6" t="s">
        <v>89</v>
      </c>
      <c r="AA6" t="s">
        <v>89</v>
      </c>
      <c r="AB6" t="s">
        <v>89</v>
      </c>
      <c r="AC6" t="s">
        <v>89</v>
      </c>
      <c r="AD6" t="s">
        <v>89</v>
      </c>
      <c r="AE6" t="s">
        <v>89</v>
      </c>
      <c r="AF6" t="s">
        <v>89</v>
      </c>
      <c r="AG6" t="s">
        <v>89</v>
      </c>
      <c r="AH6" t="s">
        <v>89</v>
      </c>
      <c r="AI6" t="s">
        <v>89</v>
      </c>
      <c r="AJ6" t="s">
        <v>89</v>
      </c>
      <c r="AK6" t="s">
        <v>89</v>
      </c>
    </row>
    <row r="7" spans="1:37" x14ac:dyDescent="0.35">
      <c r="A7" t="s">
        <v>91</v>
      </c>
      <c r="B7" t="s">
        <v>89</v>
      </c>
      <c r="C7" t="s">
        <v>89</v>
      </c>
      <c r="D7" t="s">
        <v>89</v>
      </c>
      <c r="E7" t="s">
        <v>89</v>
      </c>
      <c r="F7" t="s">
        <v>89</v>
      </c>
      <c r="G7" t="s">
        <v>89</v>
      </c>
      <c r="H7" t="s">
        <v>89</v>
      </c>
      <c r="I7" t="s">
        <v>89</v>
      </c>
      <c r="J7" t="s">
        <v>89</v>
      </c>
      <c r="K7" t="s">
        <v>89</v>
      </c>
      <c r="L7" t="s">
        <v>89</v>
      </c>
      <c r="M7" t="s">
        <v>89</v>
      </c>
      <c r="N7" t="s">
        <v>89</v>
      </c>
      <c r="O7" t="s">
        <v>89</v>
      </c>
      <c r="P7" t="s">
        <v>89</v>
      </c>
      <c r="Q7" t="s">
        <v>89</v>
      </c>
      <c r="R7" t="s">
        <v>89</v>
      </c>
      <c r="S7" t="s">
        <v>89</v>
      </c>
      <c r="T7" t="s">
        <v>89</v>
      </c>
      <c r="U7" t="s">
        <v>89</v>
      </c>
      <c r="V7" t="s">
        <v>89</v>
      </c>
      <c r="W7" t="s">
        <v>89</v>
      </c>
      <c r="X7" t="s">
        <v>89</v>
      </c>
      <c r="Y7" t="s">
        <v>89</v>
      </c>
      <c r="Z7" t="s">
        <v>89</v>
      </c>
      <c r="AA7" t="s">
        <v>89</v>
      </c>
      <c r="AB7" t="s">
        <v>89</v>
      </c>
      <c r="AC7" t="s">
        <v>89</v>
      </c>
      <c r="AD7" t="s">
        <v>89</v>
      </c>
      <c r="AE7" t="s">
        <v>89</v>
      </c>
      <c r="AF7" t="s">
        <v>89</v>
      </c>
      <c r="AG7" t="s">
        <v>89</v>
      </c>
      <c r="AH7" t="s">
        <v>89</v>
      </c>
      <c r="AI7" t="s">
        <v>89</v>
      </c>
      <c r="AJ7" t="s">
        <v>89</v>
      </c>
      <c r="AK7" t="s">
        <v>89</v>
      </c>
    </row>
    <row r="8" spans="1:37" x14ac:dyDescent="0.35">
      <c r="A8" t="s">
        <v>92</v>
      </c>
      <c r="B8" t="s">
        <v>89</v>
      </c>
      <c r="C8" t="s">
        <v>89</v>
      </c>
      <c r="D8" t="s">
        <v>89</v>
      </c>
      <c r="E8" t="s">
        <v>89</v>
      </c>
      <c r="F8" t="s">
        <v>89</v>
      </c>
      <c r="G8" t="s">
        <v>89</v>
      </c>
      <c r="H8" t="s">
        <v>89</v>
      </c>
      <c r="I8" t="s">
        <v>89</v>
      </c>
      <c r="J8" t="s">
        <v>89</v>
      </c>
      <c r="K8" t="s">
        <v>89</v>
      </c>
      <c r="L8" t="s">
        <v>89</v>
      </c>
      <c r="M8" t="s">
        <v>89</v>
      </c>
      <c r="N8" t="s">
        <v>89</v>
      </c>
      <c r="O8" t="s">
        <v>89</v>
      </c>
      <c r="P8" t="s">
        <v>89</v>
      </c>
      <c r="Q8" t="s">
        <v>89</v>
      </c>
      <c r="R8" t="s">
        <v>89</v>
      </c>
      <c r="S8" t="s">
        <v>89</v>
      </c>
      <c r="T8" t="s">
        <v>89</v>
      </c>
      <c r="U8" t="s">
        <v>89</v>
      </c>
      <c r="V8" t="s">
        <v>89</v>
      </c>
      <c r="W8" t="s">
        <v>89</v>
      </c>
      <c r="X8" t="s">
        <v>89</v>
      </c>
      <c r="Y8" t="s">
        <v>89</v>
      </c>
      <c r="Z8" t="s">
        <v>89</v>
      </c>
      <c r="AA8" t="s">
        <v>89</v>
      </c>
      <c r="AB8" t="s">
        <v>89</v>
      </c>
      <c r="AC8" t="s">
        <v>89</v>
      </c>
      <c r="AD8" t="s">
        <v>89</v>
      </c>
      <c r="AE8" t="s">
        <v>89</v>
      </c>
      <c r="AF8" t="s">
        <v>89</v>
      </c>
      <c r="AG8" t="s">
        <v>89</v>
      </c>
      <c r="AH8" t="s">
        <v>89</v>
      </c>
      <c r="AI8" t="s">
        <v>89</v>
      </c>
      <c r="AJ8" t="s">
        <v>89</v>
      </c>
      <c r="AK8" t="s">
        <v>89</v>
      </c>
    </row>
    <row r="9" spans="1:37" x14ac:dyDescent="0.35">
      <c r="A9" t="s">
        <v>93</v>
      </c>
      <c r="B9" t="s">
        <v>89</v>
      </c>
      <c r="C9" t="s">
        <v>89</v>
      </c>
      <c r="D9" t="s">
        <v>89</v>
      </c>
      <c r="E9" t="s">
        <v>89</v>
      </c>
      <c r="F9" t="s">
        <v>89</v>
      </c>
      <c r="G9" t="s">
        <v>89</v>
      </c>
      <c r="H9" t="s">
        <v>89</v>
      </c>
      <c r="I9" t="s">
        <v>89</v>
      </c>
      <c r="J9" t="s">
        <v>89</v>
      </c>
      <c r="K9" t="s">
        <v>89</v>
      </c>
      <c r="L9" t="s">
        <v>89</v>
      </c>
      <c r="M9" t="s">
        <v>89</v>
      </c>
      <c r="N9" t="s">
        <v>89</v>
      </c>
      <c r="O9" t="s">
        <v>89</v>
      </c>
      <c r="P9" t="s">
        <v>89</v>
      </c>
      <c r="Q9" t="s">
        <v>89</v>
      </c>
      <c r="R9" t="s">
        <v>89</v>
      </c>
      <c r="S9" t="s">
        <v>89</v>
      </c>
      <c r="T9" t="s">
        <v>89</v>
      </c>
      <c r="U9" t="s">
        <v>89</v>
      </c>
      <c r="V9" t="s">
        <v>89</v>
      </c>
      <c r="W9" t="s">
        <v>89</v>
      </c>
      <c r="X9" t="s">
        <v>89</v>
      </c>
      <c r="Y9" t="s">
        <v>89</v>
      </c>
      <c r="Z9" t="s">
        <v>89</v>
      </c>
      <c r="AA9" t="s">
        <v>89</v>
      </c>
      <c r="AB9" t="s">
        <v>89</v>
      </c>
      <c r="AC9" t="s">
        <v>89</v>
      </c>
      <c r="AD9" t="s">
        <v>89</v>
      </c>
      <c r="AE9" t="s">
        <v>89</v>
      </c>
      <c r="AF9" t="s">
        <v>89</v>
      </c>
      <c r="AG9" t="s">
        <v>89</v>
      </c>
      <c r="AH9" t="s">
        <v>89</v>
      </c>
      <c r="AI9" t="s">
        <v>89</v>
      </c>
      <c r="AJ9" t="s">
        <v>89</v>
      </c>
      <c r="AK9" t="s">
        <v>89</v>
      </c>
    </row>
    <row r="10" spans="1:37" x14ac:dyDescent="0.35">
      <c r="A10" t="s">
        <v>94</v>
      </c>
      <c r="B10" t="s">
        <v>89</v>
      </c>
      <c r="C10" t="s">
        <v>89</v>
      </c>
      <c r="D10" t="s">
        <v>89</v>
      </c>
      <c r="E10" t="s">
        <v>89</v>
      </c>
      <c r="F10" t="s">
        <v>89</v>
      </c>
      <c r="G10" t="s">
        <v>89</v>
      </c>
      <c r="H10" t="s">
        <v>89</v>
      </c>
      <c r="I10" t="s">
        <v>89</v>
      </c>
      <c r="J10" t="s">
        <v>89</v>
      </c>
      <c r="K10" t="s">
        <v>89</v>
      </c>
      <c r="L10" t="s">
        <v>89</v>
      </c>
      <c r="M10" t="s">
        <v>89</v>
      </c>
      <c r="N10" t="s">
        <v>89</v>
      </c>
      <c r="O10" t="s">
        <v>89</v>
      </c>
      <c r="P10" t="s">
        <v>89</v>
      </c>
      <c r="Q10" t="s">
        <v>89</v>
      </c>
      <c r="R10" t="s">
        <v>89</v>
      </c>
      <c r="S10" t="s">
        <v>89</v>
      </c>
      <c r="T10" t="s">
        <v>89</v>
      </c>
      <c r="U10" t="s">
        <v>89</v>
      </c>
      <c r="V10" t="s">
        <v>89</v>
      </c>
      <c r="W10" t="s">
        <v>89</v>
      </c>
      <c r="X10" t="s">
        <v>89</v>
      </c>
      <c r="Y10" t="s">
        <v>89</v>
      </c>
      <c r="Z10" t="s">
        <v>89</v>
      </c>
      <c r="AA10" t="s">
        <v>89</v>
      </c>
      <c r="AB10" t="s">
        <v>89</v>
      </c>
      <c r="AC10" t="s">
        <v>89</v>
      </c>
      <c r="AD10" t="s">
        <v>89</v>
      </c>
      <c r="AE10" t="s">
        <v>89</v>
      </c>
      <c r="AF10" t="s">
        <v>89</v>
      </c>
      <c r="AG10" t="s">
        <v>89</v>
      </c>
      <c r="AH10" t="s">
        <v>89</v>
      </c>
      <c r="AI10" t="s">
        <v>89</v>
      </c>
      <c r="AJ10" t="s">
        <v>89</v>
      </c>
      <c r="AK10" t="s">
        <v>89</v>
      </c>
    </row>
    <row r="11" spans="1:37" x14ac:dyDescent="0.35">
      <c r="A11" t="s">
        <v>95</v>
      </c>
      <c r="B11" t="s">
        <v>89</v>
      </c>
      <c r="C11" t="s">
        <v>89</v>
      </c>
      <c r="D11" t="s">
        <v>89</v>
      </c>
      <c r="E11" t="s">
        <v>89</v>
      </c>
      <c r="F11" t="s">
        <v>89</v>
      </c>
      <c r="G11" t="s">
        <v>89</v>
      </c>
      <c r="H11" t="s">
        <v>89</v>
      </c>
      <c r="I11" t="s">
        <v>89</v>
      </c>
      <c r="J11" t="s">
        <v>89</v>
      </c>
      <c r="K11" t="s">
        <v>89</v>
      </c>
      <c r="L11" t="s">
        <v>89</v>
      </c>
      <c r="M11" t="s">
        <v>89</v>
      </c>
      <c r="N11" t="s">
        <v>89</v>
      </c>
      <c r="O11" t="s">
        <v>89</v>
      </c>
      <c r="P11" t="s">
        <v>89</v>
      </c>
      <c r="Q11" t="s">
        <v>89</v>
      </c>
      <c r="R11" t="s">
        <v>89</v>
      </c>
      <c r="S11" t="s">
        <v>89</v>
      </c>
      <c r="T11" t="s">
        <v>89</v>
      </c>
      <c r="U11" t="s">
        <v>89</v>
      </c>
      <c r="V11" t="s">
        <v>89</v>
      </c>
      <c r="W11" t="s">
        <v>89</v>
      </c>
      <c r="X11" t="s">
        <v>89</v>
      </c>
      <c r="Y11" t="s">
        <v>89</v>
      </c>
      <c r="Z11" t="s">
        <v>89</v>
      </c>
      <c r="AA11" t="s">
        <v>89</v>
      </c>
      <c r="AB11" t="s">
        <v>89</v>
      </c>
      <c r="AC11" t="s">
        <v>89</v>
      </c>
      <c r="AD11" t="s">
        <v>89</v>
      </c>
      <c r="AE11" t="s">
        <v>89</v>
      </c>
      <c r="AF11" t="s">
        <v>89</v>
      </c>
      <c r="AG11" t="s">
        <v>89</v>
      </c>
      <c r="AH11" t="s">
        <v>89</v>
      </c>
      <c r="AI11" t="s">
        <v>89</v>
      </c>
      <c r="AJ11" t="s">
        <v>89</v>
      </c>
      <c r="AK11" t="s">
        <v>89</v>
      </c>
    </row>
    <row r="12" spans="1:37" x14ac:dyDescent="0.35">
      <c r="A12" t="s">
        <v>96</v>
      </c>
      <c r="B12" t="s">
        <v>89</v>
      </c>
      <c r="C12" t="s">
        <v>89</v>
      </c>
      <c r="D12" t="s">
        <v>89</v>
      </c>
      <c r="E12" t="s">
        <v>89</v>
      </c>
      <c r="F12" t="s">
        <v>89</v>
      </c>
      <c r="G12" t="s">
        <v>89</v>
      </c>
      <c r="H12" t="s">
        <v>89</v>
      </c>
      <c r="I12" t="s">
        <v>89</v>
      </c>
      <c r="J12" t="s">
        <v>89</v>
      </c>
      <c r="K12" t="s">
        <v>89</v>
      </c>
      <c r="L12" t="s">
        <v>89</v>
      </c>
      <c r="M12" t="s">
        <v>89</v>
      </c>
      <c r="N12" t="s">
        <v>89</v>
      </c>
      <c r="O12" t="s">
        <v>89</v>
      </c>
      <c r="P12" t="s">
        <v>89</v>
      </c>
      <c r="Q12" t="s">
        <v>89</v>
      </c>
      <c r="R12" t="s">
        <v>89</v>
      </c>
      <c r="S12" t="s">
        <v>89</v>
      </c>
      <c r="T12" t="s">
        <v>89</v>
      </c>
      <c r="U12" t="s">
        <v>89</v>
      </c>
      <c r="V12" t="s">
        <v>89</v>
      </c>
      <c r="W12" t="s">
        <v>89</v>
      </c>
      <c r="X12" t="s">
        <v>89</v>
      </c>
      <c r="Y12" t="s">
        <v>89</v>
      </c>
      <c r="Z12" t="s">
        <v>89</v>
      </c>
      <c r="AA12" t="s">
        <v>89</v>
      </c>
      <c r="AB12" t="s">
        <v>89</v>
      </c>
      <c r="AC12" t="s">
        <v>89</v>
      </c>
      <c r="AD12" t="s">
        <v>89</v>
      </c>
      <c r="AE12" t="s">
        <v>89</v>
      </c>
      <c r="AF12" t="s">
        <v>89</v>
      </c>
      <c r="AG12" t="s">
        <v>89</v>
      </c>
      <c r="AH12" t="s">
        <v>89</v>
      </c>
      <c r="AI12" t="s">
        <v>89</v>
      </c>
      <c r="AJ12" t="s">
        <v>89</v>
      </c>
      <c r="AK12" t="s">
        <v>89</v>
      </c>
    </row>
    <row r="13" spans="1:37" x14ac:dyDescent="0.35">
      <c r="A13" t="s">
        <v>97</v>
      </c>
      <c r="B13" t="s">
        <v>89</v>
      </c>
      <c r="C13" t="s">
        <v>89</v>
      </c>
      <c r="D13" t="s">
        <v>89</v>
      </c>
      <c r="E13" t="s">
        <v>89</v>
      </c>
      <c r="F13" t="s">
        <v>89</v>
      </c>
      <c r="G13" t="s">
        <v>89</v>
      </c>
      <c r="H13" t="s">
        <v>89</v>
      </c>
      <c r="I13" t="s">
        <v>89</v>
      </c>
      <c r="J13" t="s">
        <v>89</v>
      </c>
      <c r="K13" t="s">
        <v>89</v>
      </c>
      <c r="L13" t="s">
        <v>89</v>
      </c>
      <c r="M13" t="s">
        <v>89</v>
      </c>
      <c r="N13" t="s">
        <v>89</v>
      </c>
      <c r="O13" t="s">
        <v>89</v>
      </c>
      <c r="P13" t="s">
        <v>89</v>
      </c>
      <c r="Q13" t="s">
        <v>89</v>
      </c>
      <c r="R13" t="s">
        <v>89</v>
      </c>
      <c r="S13" t="s">
        <v>89</v>
      </c>
      <c r="T13" t="s">
        <v>89</v>
      </c>
      <c r="U13" t="s">
        <v>89</v>
      </c>
      <c r="V13" t="s">
        <v>89</v>
      </c>
      <c r="W13" t="s">
        <v>89</v>
      </c>
      <c r="X13" t="s">
        <v>89</v>
      </c>
      <c r="Y13" t="s">
        <v>89</v>
      </c>
      <c r="Z13" t="s">
        <v>89</v>
      </c>
      <c r="AA13" t="s">
        <v>89</v>
      </c>
      <c r="AB13" t="s">
        <v>89</v>
      </c>
      <c r="AC13" t="s">
        <v>89</v>
      </c>
      <c r="AD13" t="s">
        <v>89</v>
      </c>
      <c r="AE13" t="s">
        <v>89</v>
      </c>
      <c r="AF13" t="s">
        <v>89</v>
      </c>
      <c r="AG13" t="s">
        <v>89</v>
      </c>
      <c r="AH13" t="s">
        <v>89</v>
      </c>
      <c r="AI13" t="s">
        <v>89</v>
      </c>
      <c r="AJ13" t="s">
        <v>89</v>
      </c>
      <c r="AK13" t="s">
        <v>89</v>
      </c>
    </row>
    <row r="14" spans="1:37" x14ac:dyDescent="0.35">
      <c r="A14" t="s">
        <v>98</v>
      </c>
      <c r="B14" t="s">
        <v>89</v>
      </c>
      <c r="C14" t="s">
        <v>89</v>
      </c>
      <c r="D14" t="s">
        <v>89</v>
      </c>
      <c r="E14" t="s">
        <v>89</v>
      </c>
      <c r="F14" t="s">
        <v>89</v>
      </c>
      <c r="G14" t="s">
        <v>89</v>
      </c>
      <c r="H14" t="s">
        <v>89</v>
      </c>
      <c r="I14" t="s">
        <v>89</v>
      </c>
      <c r="J14" t="s">
        <v>89</v>
      </c>
      <c r="K14" t="s">
        <v>89</v>
      </c>
      <c r="L14" t="s">
        <v>89</v>
      </c>
      <c r="M14" t="s">
        <v>89</v>
      </c>
      <c r="N14" t="s">
        <v>89</v>
      </c>
      <c r="O14" t="s">
        <v>89</v>
      </c>
      <c r="P14" t="s">
        <v>89</v>
      </c>
      <c r="Q14" t="s">
        <v>89</v>
      </c>
      <c r="R14" t="s">
        <v>89</v>
      </c>
      <c r="S14" t="s">
        <v>89</v>
      </c>
      <c r="T14" t="s">
        <v>89</v>
      </c>
      <c r="U14" t="s">
        <v>89</v>
      </c>
      <c r="V14" t="s">
        <v>89</v>
      </c>
      <c r="W14" t="s">
        <v>89</v>
      </c>
      <c r="X14" t="s">
        <v>89</v>
      </c>
      <c r="Y14" t="s">
        <v>89</v>
      </c>
      <c r="Z14" t="s">
        <v>89</v>
      </c>
      <c r="AA14" t="s">
        <v>89</v>
      </c>
      <c r="AB14" t="s">
        <v>89</v>
      </c>
      <c r="AC14" t="s">
        <v>89</v>
      </c>
      <c r="AD14" t="s">
        <v>89</v>
      </c>
      <c r="AE14" t="s">
        <v>89</v>
      </c>
      <c r="AF14" t="s">
        <v>89</v>
      </c>
      <c r="AG14" t="s">
        <v>89</v>
      </c>
      <c r="AH14" t="s">
        <v>89</v>
      </c>
      <c r="AI14" t="s">
        <v>89</v>
      </c>
      <c r="AJ14" t="s">
        <v>89</v>
      </c>
      <c r="AK14" t="s">
        <v>89</v>
      </c>
    </row>
    <row r="15" spans="1:37" x14ac:dyDescent="0.35">
      <c r="A15" t="s">
        <v>23</v>
      </c>
      <c r="B15" t="s">
        <v>89</v>
      </c>
      <c r="C15" t="s">
        <v>89</v>
      </c>
      <c r="D15" t="s">
        <v>89</v>
      </c>
      <c r="E15" t="s">
        <v>89</v>
      </c>
      <c r="F15" t="s">
        <v>89</v>
      </c>
      <c r="G15" t="s">
        <v>89</v>
      </c>
      <c r="H15" t="s">
        <v>89</v>
      </c>
      <c r="I15" t="s">
        <v>89</v>
      </c>
      <c r="J15" t="s">
        <v>89</v>
      </c>
      <c r="K15" t="s">
        <v>89</v>
      </c>
      <c r="L15" t="s">
        <v>89</v>
      </c>
      <c r="M15" t="s">
        <v>89</v>
      </c>
      <c r="N15" t="s">
        <v>89</v>
      </c>
      <c r="O15" t="s">
        <v>89</v>
      </c>
      <c r="P15" t="s">
        <v>89</v>
      </c>
      <c r="Q15" t="s">
        <v>89</v>
      </c>
      <c r="R15" t="s">
        <v>89</v>
      </c>
      <c r="S15" t="s">
        <v>89</v>
      </c>
      <c r="T15" t="s">
        <v>89</v>
      </c>
      <c r="U15" t="s">
        <v>89</v>
      </c>
      <c r="V15" t="s">
        <v>89</v>
      </c>
      <c r="W15" t="s">
        <v>89</v>
      </c>
      <c r="X15" t="s">
        <v>89</v>
      </c>
      <c r="Y15" t="s">
        <v>89</v>
      </c>
      <c r="Z15" t="s">
        <v>89</v>
      </c>
      <c r="AA15" t="s">
        <v>89</v>
      </c>
      <c r="AB15" t="s">
        <v>89</v>
      </c>
      <c r="AC15" t="s">
        <v>89</v>
      </c>
      <c r="AD15" t="s">
        <v>89</v>
      </c>
      <c r="AE15" t="s">
        <v>89</v>
      </c>
      <c r="AF15" t="s">
        <v>89</v>
      </c>
      <c r="AG15" t="s">
        <v>89</v>
      </c>
      <c r="AH15" t="s">
        <v>89</v>
      </c>
      <c r="AI15" t="s">
        <v>89</v>
      </c>
      <c r="AJ15" t="s">
        <v>89</v>
      </c>
      <c r="AK15" t="s">
        <v>89</v>
      </c>
    </row>
    <row r="16" spans="1:37" x14ac:dyDescent="0.35">
      <c r="A16" t="s">
        <v>99</v>
      </c>
      <c r="B16" t="s">
        <v>89</v>
      </c>
      <c r="C16" t="s">
        <v>89</v>
      </c>
      <c r="D16" t="s">
        <v>89</v>
      </c>
      <c r="E16" t="s">
        <v>89</v>
      </c>
      <c r="F16" t="s">
        <v>89</v>
      </c>
      <c r="G16" t="s">
        <v>89</v>
      </c>
      <c r="H16" t="s">
        <v>89</v>
      </c>
      <c r="I16" t="s">
        <v>89</v>
      </c>
      <c r="J16" t="s">
        <v>89</v>
      </c>
      <c r="K16" t="s">
        <v>89</v>
      </c>
      <c r="L16" t="s">
        <v>89</v>
      </c>
      <c r="M16" t="s">
        <v>89</v>
      </c>
      <c r="N16" t="s">
        <v>89</v>
      </c>
      <c r="O16" t="s">
        <v>89</v>
      </c>
      <c r="P16" t="s">
        <v>89</v>
      </c>
      <c r="Q16" t="s">
        <v>89</v>
      </c>
      <c r="R16" t="s">
        <v>89</v>
      </c>
      <c r="S16" t="s">
        <v>89</v>
      </c>
      <c r="T16" t="s">
        <v>89</v>
      </c>
      <c r="U16" t="s">
        <v>89</v>
      </c>
      <c r="V16" t="s">
        <v>89</v>
      </c>
      <c r="W16" t="s">
        <v>89</v>
      </c>
      <c r="X16" t="s">
        <v>89</v>
      </c>
      <c r="Y16" t="s">
        <v>89</v>
      </c>
      <c r="Z16" t="s">
        <v>89</v>
      </c>
      <c r="AA16" t="s">
        <v>89</v>
      </c>
      <c r="AB16" t="s">
        <v>89</v>
      </c>
      <c r="AC16" t="s">
        <v>89</v>
      </c>
      <c r="AD16" t="s">
        <v>89</v>
      </c>
      <c r="AE16" t="s">
        <v>89</v>
      </c>
      <c r="AF16" t="s">
        <v>89</v>
      </c>
      <c r="AG16" t="s">
        <v>89</v>
      </c>
      <c r="AH16" t="s">
        <v>89</v>
      </c>
      <c r="AI16" t="s">
        <v>89</v>
      </c>
      <c r="AJ16" t="s">
        <v>89</v>
      </c>
      <c r="AK16" t="s">
        <v>89</v>
      </c>
    </row>
    <row r="17" spans="1:37" x14ac:dyDescent="0.35">
      <c r="A17" t="s">
        <v>100</v>
      </c>
      <c r="B17" t="s">
        <v>89</v>
      </c>
      <c r="C17" t="s">
        <v>89</v>
      </c>
      <c r="D17" t="s">
        <v>89</v>
      </c>
      <c r="E17" t="s">
        <v>89</v>
      </c>
      <c r="F17" t="s">
        <v>89</v>
      </c>
      <c r="G17" t="s">
        <v>89</v>
      </c>
      <c r="H17" t="s">
        <v>89</v>
      </c>
      <c r="I17" t="s">
        <v>89</v>
      </c>
      <c r="J17" t="s">
        <v>89</v>
      </c>
      <c r="K17" t="s">
        <v>89</v>
      </c>
      <c r="L17" t="s">
        <v>89</v>
      </c>
      <c r="M17" t="s">
        <v>89</v>
      </c>
      <c r="N17" t="s">
        <v>89</v>
      </c>
      <c r="O17" t="s">
        <v>89</v>
      </c>
      <c r="P17" t="s">
        <v>89</v>
      </c>
      <c r="Q17" t="s">
        <v>89</v>
      </c>
      <c r="R17" t="s">
        <v>89</v>
      </c>
      <c r="S17" t="s">
        <v>89</v>
      </c>
      <c r="T17" t="s">
        <v>89</v>
      </c>
      <c r="U17" t="s">
        <v>89</v>
      </c>
      <c r="V17" t="s">
        <v>89</v>
      </c>
      <c r="W17" t="s">
        <v>89</v>
      </c>
      <c r="X17" t="s">
        <v>89</v>
      </c>
      <c r="Y17" t="s">
        <v>89</v>
      </c>
      <c r="Z17" t="s">
        <v>89</v>
      </c>
      <c r="AA17" t="s">
        <v>89</v>
      </c>
      <c r="AB17" t="s">
        <v>89</v>
      </c>
      <c r="AC17" t="s">
        <v>89</v>
      </c>
      <c r="AD17" t="s">
        <v>89</v>
      </c>
      <c r="AE17" t="s">
        <v>89</v>
      </c>
      <c r="AF17" t="s">
        <v>89</v>
      </c>
      <c r="AG17" t="s">
        <v>89</v>
      </c>
      <c r="AH17" t="s">
        <v>89</v>
      </c>
      <c r="AI17" t="s">
        <v>89</v>
      </c>
      <c r="AJ17" t="s">
        <v>89</v>
      </c>
      <c r="AK17" t="s">
        <v>89</v>
      </c>
    </row>
    <row r="18" spans="1:37" x14ac:dyDescent="0.35">
      <c r="A18" t="s">
        <v>101</v>
      </c>
      <c r="B18" t="s">
        <v>89</v>
      </c>
      <c r="C18" t="s">
        <v>89</v>
      </c>
      <c r="D18" t="s">
        <v>89</v>
      </c>
      <c r="E18" t="s">
        <v>89</v>
      </c>
      <c r="F18" t="s">
        <v>89</v>
      </c>
      <c r="G18" t="s">
        <v>89</v>
      </c>
      <c r="H18" t="s">
        <v>89</v>
      </c>
      <c r="I18" t="s">
        <v>89</v>
      </c>
      <c r="J18" t="s">
        <v>89</v>
      </c>
      <c r="K18" t="s">
        <v>89</v>
      </c>
      <c r="L18" t="s">
        <v>89</v>
      </c>
      <c r="M18" t="s">
        <v>89</v>
      </c>
      <c r="N18" t="s">
        <v>89</v>
      </c>
      <c r="O18" t="s">
        <v>89</v>
      </c>
      <c r="P18" t="s">
        <v>89</v>
      </c>
      <c r="Q18" t="s">
        <v>89</v>
      </c>
      <c r="R18" t="s">
        <v>89</v>
      </c>
      <c r="S18" t="s">
        <v>89</v>
      </c>
      <c r="T18" t="s">
        <v>89</v>
      </c>
      <c r="U18" t="s">
        <v>89</v>
      </c>
      <c r="V18" t="s">
        <v>89</v>
      </c>
      <c r="W18" t="s">
        <v>89</v>
      </c>
      <c r="X18" t="s">
        <v>89</v>
      </c>
      <c r="Y18" t="s">
        <v>89</v>
      </c>
      <c r="Z18" t="s">
        <v>89</v>
      </c>
      <c r="AA18" t="s">
        <v>89</v>
      </c>
      <c r="AB18" t="s">
        <v>89</v>
      </c>
      <c r="AC18" t="s">
        <v>89</v>
      </c>
      <c r="AD18" t="s">
        <v>89</v>
      </c>
      <c r="AE18" t="s">
        <v>89</v>
      </c>
      <c r="AF18" t="s">
        <v>89</v>
      </c>
      <c r="AG18" t="s">
        <v>89</v>
      </c>
      <c r="AH18" t="s">
        <v>89</v>
      </c>
      <c r="AI18" t="s">
        <v>89</v>
      </c>
      <c r="AJ18" t="s">
        <v>89</v>
      </c>
      <c r="AK18" t="s">
        <v>89</v>
      </c>
    </row>
    <row r="19" spans="1:37" x14ac:dyDescent="0.35">
      <c r="A19" t="s">
        <v>102</v>
      </c>
      <c r="B19" t="s">
        <v>89</v>
      </c>
      <c r="C19" t="s">
        <v>89</v>
      </c>
      <c r="D19" t="s">
        <v>89</v>
      </c>
      <c r="E19" t="s">
        <v>89</v>
      </c>
      <c r="F19" t="s">
        <v>89</v>
      </c>
      <c r="G19" t="s">
        <v>89</v>
      </c>
      <c r="H19" t="s">
        <v>89</v>
      </c>
      <c r="I19" t="s">
        <v>89</v>
      </c>
      <c r="J19" t="s">
        <v>89</v>
      </c>
      <c r="K19" t="s">
        <v>89</v>
      </c>
      <c r="L19" t="s">
        <v>89</v>
      </c>
      <c r="M19" t="s">
        <v>89</v>
      </c>
      <c r="N19" t="s">
        <v>89</v>
      </c>
      <c r="O19" t="s">
        <v>89</v>
      </c>
      <c r="P19" t="s">
        <v>89</v>
      </c>
      <c r="Q19" t="s">
        <v>89</v>
      </c>
      <c r="R19" t="s">
        <v>89</v>
      </c>
      <c r="S19" t="s">
        <v>89</v>
      </c>
      <c r="T19" t="s">
        <v>89</v>
      </c>
      <c r="U19" t="s">
        <v>89</v>
      </c>
      <c r="V19" t="s">
        <v>89</v>
      </c>
      <c r="W19" t="s">
        <v>89</v>
      </c>
      <c r="X19" t="s">
        <v>89</v>
      </c>
      <c r="Y19" t="s">
        <v>89</v>
      </c>
      <c r="Z19" t="s">
        <v>89</v>
      </c>
      <c r="AA19" t="s">
        <v>89</v>
      </c>
      <c r="AB19" t="s">
        <v>89</v>
      </c>
      <c r="AC19" t="s">
        <v>89</v>
      </c>
      <c r="AD19" t="s">
        <v>89</v>
      </c>
      <c r="AE19" t="s">
        <v>89</v>
      </c>
      <c r="AF19" t="s">
        <v>89</v>
      </c>
      <c r="AG19" t="s">
        <v>89</v>
      </c>
      <c r="AH19" t="s">
        <v>89</v>
      </c>
      <c r="AI19" t="s">
        <v>89</v>
      </c>
      <c r="AJ19" t="s">
        <v>89</v>
      </c>
      <c r="AK19" t="s">
        <v>89</v>
      </c>
    </row>
    <row r="20" spans="1:37" x14ac:dyDescent="0.35">
      <c r="A20" t="s">
        <v>103</v>
      </c>
      <c r="B20" t="s">
        <v>89</v>
      </c>
      <c r="C20" t="s">
        <v>89</v>
      </c>
      <c r="D20" t="s">
        <v>89</v>
      </c>
      <c r="E20" t="s">
        <v>89</v>
      </c>
      <c r="F20" t="s">
        <v>89</v>
      </c>
      <c r="G20" t="s">
        <v>89</v>
      </c>
      <c r="H20" t="s">
        <v>89</v>
      </c>
      <c r="I20" t="s">
        <v>89</v>
      </c>
      <c r="J20" t="s">
        <v>89</v>
      </c>
      <c r="K20" t="s">
        <v>89</v>
      </c>
      <c r="L20" t="s">
        <v>89</v>
      </c>
      <c r="M20" t="s">
        <v>89</v>
      </c>
      <c r="N20" t="s">
        <v>89</v>
      </c>
      <c r="O20" t="s">
        <v>89</v>
      </c>
      <c r="P20" t="s">
        <v>89</v>
      </c>
      <c r="Q20" t="s">
        <v>89</v>
      </c>
      <c r="R20" t="s">
        <v>89</v>
      </c>
      <c r="S20" t="s">
        <v>89</v>
      </c>
      <c r="T20" t="s">
        <v>89</v>
      </c>
      <c r="U20" t="s">
        <v>89</v>
      </c>
      <c r="V20" t="s">
        <v>89</v>
      </c>
      <c r="W20" t="s">
        <v>89</v>
      </c>
      <c r="X20" t="s">
        <v>89</v>
      </c>
      <c r="Y20" t="s">
        <v>89</v>
      </c>
      <c r="Z20" t="s">
        <v>89</v>
      </c>
      <c r="AA20" t="s">
        <v>89</v>
      </c>
      <c r="AB20" t="s">
        <v>89</v>
      </c>
      <c r="AC20" t="s">
        <v>89</v>
      </c>
      <c r="AD20" t="s">
        <v>89</v>
      </c>
      <c r="AE20" t="s">
        <v>89</v>
      </c>
      <c r="AF20" t="s">
        <v>89</v>
      </c>
      <c r="AG20" t="s">
        <v>89</v>
      </c>
      <c r="AH20" t="s">
        <v>89</v>
      </c>
      <c r="AI20" t="s">
        <v>89</v>
      </c>
      <c r="AJ20" t="s">
        <v>89</v>
      </c>
      <c r="AK20" t="s">
        <v>89</v>
      </c>
    </row>
    <row r="21" spans="1:37" x14ac:dyDescent="0.35">
      <c r="A21" t="s">
        <v>104</v>
      </c>
      <c r="B21" t="s">
        <v>89</v>
      </c>
      <c r="C21" t="s">
        <v>89</v>
      </c>
      <c r="D21" t="s">
        <v>89</v>
      </c>
      <c r="E21" t="s">
        <v>89</v>
      </c>
      <c r="F21" t="s">
        <v>89</v>
      </c>
      <c r="G21" t="s">
        <v>89</v>
      </c>
      <c r="H21" t="s">
        <v>89</v>
      </c>
      <c r="I21" t="s">
        <v>89</v>
      </c>
      <c r="J21" t="s">
        <v>89</v>
      </c>
      <c r="K21" t="s">
        <v>89</v>
      </c>
      <c r="L21" t="s">
        <v>89</v>
      </c>
      <c r="M21" t="s">
        <v>89</v>
      </c>
      <c r="N21" t="s">
        <v>89</v>
      </c>
      <c r="O21" t="s">
        <v>89</v>
      </c>
      <c r="P21" t="s">
        <v>89</v>
      </c>
      <c r="Q21" t="s">
        <v>89</v>
      </c>
      <c r="R21" t="s">
        <v>89</v>
      </c>
      <c r="S21" t="s">
        <v>89</v>
      </c>
      <c r="T21" t="s">
        <v>89</v>
      </c>
      <c r="U21" t="s">
        <v>89</v>
      </c>
      <c r="V21" t="s">
        <v>89</v>
      </c>
      <c r="W21" t="s">
        <v>89</v>
      </c>
      <c r="X21" t="s">
        <v>89</v>
      </c>
      <c r="Y21" t="s">
        <v>89</v>
      </c>
      <c r="Z21" t="s">
        <v>89</v>
      </c>
      <c r="AA21" t="s">
        <v>89</v>
      </c>
      <c r="AB21" t="s">
        <v>89</v>
      </c>
      <c r="AC21" t="s">
        <v>89</v>
      </c>
      <c r="AD21" t="s">
        <v>89</v>
      </c>
      <c r="AE21" t="s">
        <v>89</v>
      </c>
      <c r="AF21" t="s">
        <v>89</v>
      </c>
      <c r="AG21" t="s">
        <v>89</v>
      </c>
      <c r="AH21" t="s">
        <v>89</v>
      </c>
      <c r="AI21" t="s">
        <v>89</v>
      </c>
      <c r="AJ21" t="s">
        <v>89</v>
      </c>
      <c r="AK21" t="s">
        <v>89</v>
      </c>
    </row>
    <row r="22" spans="1:37" x14ac:dyDescent="0.35">
      <c r="A22" t="s">
        <v>31</v>
      </c>
      <c r="B22" t="s">
        <v>89</v>
      </c>
      <c r="C22" t="s">
        <v>89</v>
      </c>
      <c r="D22" t="s">
        <v>89</v>
      </c>
      <c r="E22" t="s">
        <v>89</v>
      </c>
      <c r="F22" t="s">
        <v>89</v>
      </c>
      <c r="G22" t="s">
        <v>89</v>
      </c>
      <c r="H22" t="s">
        <v>89</v>
      </c>
      <c r="I22" t="s">
        <v>89</v>
      </c>
      <c r="J22" t="s">
        <v>89</v>
      </c>
      <c r="K22" t="s">
        <v>89</v>
      </c>
      <c r="L22" t="s">
        <v>89</v>
      </c>
      <c r="M22" t="s">
        <v>89</v>
      </c>
      <c r="N22" t="s">
        <v>89</v>
      </c>
      <c r="O22" t="s">
        <v>89</v>
      </c>
      <c r="P22" t="s">
        <v>89</v>
      </c>
      <c r="Q22" t="s">
        <v>89</v>
      </c>
      <c r="R22" t="s">
        <v>89</v>
      </c>
      <c r="S22" t="s">
        <v>89</v>
      </c>
      <c r="T22" t="s">
        <v>89</v>
      </c>
      <c r="U22" t="s">
        <v>89</v>
      </c>
      <c r="V22" t="s">
        <v>89</v>
      </c>
      <c r="W22" t="s">
        <v>89</v>
      </c>
      <c r="X22" t="s">
        <v>89</v>
      </c>
      <c r="Y22" t="s">
        <v>89</v>
      </c>
      <c r="Z22" t="s">
        <v>89</v>
      </c>
      <c r="AA22" t="s">
        <v>89</v>
      </c>
      <c r="AB22" t="s">
        <v>89</v>
      </c>
      <c r="AC22" t="s">
        <v>89</v>
      </c>
      <c r="AD22" t="s">
        <v>89</v>
      </c>
      <c r="AE22" t="s">
        <v>89</v>
      </c>
      <c r="AF22" t="s">
        <v>89</v>
      </c>
      <c r="AG22" t="s">
        <v>89</v>
      </c>
      <c r="AH22" t="s">
        <v>89</v>
      </c>
      <c r="AI22" t="s">
        <v>89</v>
      </c>
      <c r="AJ22" t="s">
        <v>89</v>
      </c>
      <c r="AK22" t="s">
        <v>89</v>
      </c>
    </row>
    <row r="23" spans="1:37" x14ac:dyDescent="0.35">
      <c r="A23" t="s">
        <v>105</v>
      </c>
      <c r="B23" t="s">
        <v>89</v>
      </c>
      <c r="C23" t="s">
        <v>89</v>
      </c>
      <c r="D23" t="s">
        <v>89</v>
      </c>
      <c r="E23" t="s">
        <v>89</v>
      </c>
      <c r="F23" t="s">
        <v>89</v>
      </c>
      <c r="G23" t="s">
        <v>89</v>
      </c>
      <c r="H23" t="s">
        <v>89</v>
      </c>
      <c r="I23" t="s">
        <v>89</v>
      </c>
      <c r="J23" t="s">
        <v>89</v>
      </c>
      <c r="K23" t="s">
        <v>89</v>
      </c>
      <c r="L23" t="s">
        <v>89</v>
      </c>
      <c r="M23" t="s">
        <v>89</v>
      </c>
      <c r="N23" t="s">
        <v>89</v>
      </c>
      <c r="O23" t="s">
        <v>89</v>
      </c>
      <c r="P23" t="s">
        <v>89</v>
      </c>
      <c r="Q23" t="s">
        <v>89</v>
      </c>
      <c r="R23" t="s">
        <v>89</v>
      </c>
      <c r="S23" t="s">
        <v>89</v>
      </c>
      <c r="T23" t="s">
        <v>89</v>
      </c>
      <c r="U23" t="s">
        <v>89</v>
      </c>
      <c r="V23" t="s">
        <v>89</v>
      </c>
      <c r="W23" t="s">
        <v>89</v>
      </c>
      <c r="X23" t="s">
        <v>89</v>
      </c>
      <c r="Y23" t="s">
        <v>89</v>
      </c>
      <c r="Z23" t="s">
        <v>89</v>
      </c>
      <c r="AA23" t="s">
        <v>89</v>
      </c>
      <c r="AB23" t="s">
        <v>89</v>
      </c>
      <c r="AC23" t="s">
        <v>89</v>
      </c>
      <c r="AD23" t="s">
        <v>89</v>
      </c>
      <c r="AE23" t="s">
        <v>89</v>
      </c>
      <c r="AF23" t="s">
        <v>89</v>
      </c>
      <c r="AG23" t="s">
        <v>89</v>
      </c>
      <c r="AH23" t="s">
        <v>89</v>
      </c>
      <c r="AI23" t="s">
        <v>89</v>
      </c>
      <c r="AJ23" t="s">
        <v>89</v>
      </c>
      <c r="AK23" t="s">
        <v>89</v>
      </c>
    </row>
    <row r="24" spans="1:37" x14ac:dyDescent="0.35">
      <c r="A24" t="s">
        <v>33</v>
      </c>
      <c r="B24" t="s">
        <v>89</v>
      </c>
      <c r="C24" t="s">
        <v>89</v>
      </c>
      <c r="D24" t="s">
        <v>89</v>
      </c>
      <c r="E24" t="s">
        <v>89</v>
      </c>
      <c r="F24" t="s">
        <v>89</v>
      </c>
      <c r="G24" t="s">
        <v>89</v>
      </c>
      <c r="H24" t="s">
        <v>89</v>
      </c>
      <c r="I24" t="s">
        <v>89</v>
      </c>
      <c r="J24" t="s">
        <v>89</v>
      </c>
      <c r="K24" t="s">
        <v>89</v>
      </c>
      <c r="L24" t="s">
        <v>89</v>
      </c>
      <c r="M24" t="s">
        <v>89</v>
      </c>
      <c r="N24" t="s">
        <v>89</v>
      </c>
      <c r="O24" t="s">
        <v>89</v>
      </c>
      <c r="P24" t="s">
        <v>89</v>
      </c>
      <c r="Q24" t="s">
        <v>89</v>
      </c>
      <c r="R24" t="s">
        <v>89</v>
      </c>
      <c r="S24" t="s">
        <v>89</v>
      </c>
      <c r="T24" t="s">
        <v>89</v>
      </c>
      <c r="U24" t="s">
        <v>89</v>
      </c>
      <c r="V24" t="s">
        <v>89</v>
      </c>
      <c r="W24" t="s">
        <v>89</v>
      </c>
      <c r="X24" t="s">
        <v>89</v>
      </c>
      <c r="Y24" t="s">
        <v>89</v>
      </c>
      <c r="Z24" t="s">
        <v>89</v>
      </c>
      <c r="AA24" t="s">
        <v>89</v>
      </c>
      <c r="AB24" t="s">
        <v>89</v>
      </c>
      <c r="AC24" t="s">
        <v>89</v>
      </c>
      <c r="AD24" t="s">
        <v>89</v>
      </c>
      <c r="AE24" t="s">
        <v>89</v>
      </c>
      <c r="AF24" t="s">
        <v>89</v>
      </c>
      <c r="AG24" t="s">
        <v>89</v>
      </c>
      <c r="AH24" t="s">
        <v>89</v>
      </c>
      <c r="AI24" t="s">
        <v>89</v>
      </c>
      <c r="AJ24" t="s">
        <v>89</v>
      </c>
      <c r="AK24" t="s">
        <v>89</v>
      </c>
    </row>
    <row r="25" spans="1:37" x14ac:dyDescent="0.35">
      <c r="A25" t="s">
        <v>106</v>
      </c>
      <c r="B25" t="s">
        <v>89</v>
      </c>
      <c r="C25" t="s">
        <v>89</v>
      </c>
      <c r="D25" t="s">
        <v>89</v>
      </c>
      <c r="E25" t="s">
        <v>89</v>
      </c>
      <c r="F25" t="s">
        <v>89</v>
      </c>
      <c r="G25" t="s">
        <v>89</v>
      </c>
      <c r="H25" t="s">
        <v>89</v>
      </c>
      <c r="I25" t="s">
        <v>89</v>
      </c>
      <c r="J25" t="s">
        <v>89</v>
      </c>
      <c r="K25" t="s">
        <v>89</v>
      </c>
      <c r="L25" t="s">
        <v>89</v>
      </c>
      <c r="M25" t="s">
        <v>89</v>
      </c>
      <c r="N25" t="s">
        <v>89</v>
      </c>
      <c r="O25" t="s">
        <v>89</v>
      </c>
      <c r="P25" t="s">
        <v>89</v>
      </c>
      <c r="Q25" t="s">
        <v>89</v>
      </c>
      <c r="R25" t="s">
        <v>89</v>
      </c>
      <c r="S25" t="s">
        <v>89</v>
      </c>
      <c r="T25" t="s">
        <v>89</v>
      </c>
      <c r="U25" t="s">
        <v>89</v>
      </c>
      <c r="V25" t="s">
        <v>89</v>
      </c>
      <c r="W25" t="s">
        <v>89</v>
      </c>
      <c r="X25" t="s">
        <v>89</v>
      </c>
      <c r="Y25" t="s">
        <v>89</v>
      </c>
      <c r="Z25" t="s">
        <v>89</v>
      </c>
      <c r="AA25" t="s">
        <v>89</v>
      </c>
      <c r="AB25" t="s">
        <v>89</v>
      </c>
      <c r="AC25" t="s">
        <v>89</v>
      </c>
      <c r="AD25" t="s">
        <v>89</v>
      </c>
      <c r="AE25" t="s">
        <v>89</v>
      </c>
      <c r="AF25" t="s">
        <v>89</v>
      </c>
      <c r="AG25" t="s">
        <v>89</v>
      </c>
      <c r="AH25" t="s">
        <v>89</v>
      </c>
      <c r="AI25" t="s">
        <v>89</v>
      </c>
      <c r="AJ25" t="s">
        <v>89</v>
      </c>
      <c r="AK25" t="s">
        <v>89</v>
      </c>
    </row>
    <row r="26" spans="1:37" x14ac:dyDescent="0.35">
      <c r="A26" t="s">
        <v>35</v>
      </c>
      <c r="B26" t="s">
        <v>89</v>
      </c>
      <c r="C26" t="s">
        <v>89</v>
      </c>
      <c r="D26" t="s">
        <v>89</v>
      </c>
      <c r="E26" t="s">
        <v>89</v>
      </c>
      <c r="F26" t="s">
        <v>89</v>
      </c>
      <c r="G26" t="s">
        <v>89</v>
      </c>
      <c r="H26" t="s">
        <v>89</v>
      </c>
      <c r="I26" t="s">
        <v>89</v>
      </c>
      <c r="J26" t="s">
        <v>89</v>
      </c>
      <c r="K26" t="s">
        <v>89</v>
      </c>
      <c r="L26" t="s">
        <v>89</v>
      </c>
      <c r="M26" t="s">
        <v>89</v>
      </c>
      <c r="N26" t="s">
        <v>89</v>
      </c>
      <c r="O26" t="s">
        <v>89</v>
      </c>
      <c r="P26" t="s">
        <v>89</v>
      </c>
      <c r="Q26" t="s">
        <v>89</v>
      </c>
      <c r="R26" t="s">
        <v>89</v>
      </c>
      <c r="S26" t="s">
        <v>89</v>
      </c>
      <c r="T26" t="s">
        <v>89</v>
      </c>
      <c r="U26" t="s">
        <v>89</v>
      </c>
      <c r="V26" t="s">
        <v>89</v>
      </c>
      <c r="W26" t="s">
        <v>89</v>
      </c>
      <c r="X26" t="s">
        <v>89</v>
      </c>
      <c r="Y26" t="s">
        <v>89</v>
      </c>
      <c r="Z26" t="s">
        <v>89</v>
      </c>
      <c r="AA26" t="s">
        <v>89</v>
      </c>
      <c r="AB26" t="s">
        <v>89</v>
      </c>
      <c r="AC26" t="s">
        <v>89</v>
      </c>
      <c r="AD26" t="s">
        <v>89</v>
      </c>
      <c r="AE26" t="s">
        <v>89</v>
      </c>
      <c r="AF26" t="s">
        <v>89</v>
      </c>
      <c r="AG26" t="s">
        <v>89</v>
      </c>
      <c r="AH26" t="s">
        <v>89</v>
      </c>
      <c r="AI26" t="s">
        <v>89</v>
      </c>
      <c r="AJ26" t="s">
        <v>89</v>
      </c>
      <c r="AK26" t="s">
        <v>89</v>
      </c>
    </row>
    <row r="27" spans="1:37" x14ac:dyDescent="0.35">
      <c r="A27" t="s">
        <v>107</v>
      </c>
      <c r="B27" t="s">
        <v>89</v>
      </c>
      <c r="C27" t="s">
        <v>89</v>
      </c>
      <c r="D27" t="s">
        <v>89</v>
      </c>
      <c r="E27" t="s">
        <v>89</v>
      </c>
      <c r="F27" t="s">
        <v>89</v>
      </c>
      <c r="G27" t="s">
        <v>89</v>
      </c>
      <c r="H27" t="s">
        <v>89</v>
      </c>
      <c r="I27" t="s">
        <v>89</v>
      </c>
      <c r="J27" t="s">
        <v>89</v>
      </c>
      <c r="K27" t="s">
        <v>89</v>
      </c>
      <c r="L27" t="s">
        <v>89</v>
      </c>
      <c r="M27" t="s">
        <v>89</v>
      </c>
      <c r="N27" t="s">
        <v>89</v>
      </c>
      <c r="O27" t="s">
        <v>89</v>
      </c>
      <c r="P27" t="s">
        <v>89</v>
      </c>
      <c r="Q27" t="s">
        <v>89</v>
      </c>
      <c r="R27" t="s">
        <v>89</v>
      </c>
      <c r="S27" t="s">
        <v>89</v>
      </c>
      <c r="T27" t="s">
        <v>89</v>
      </c>
      <c r="U27" t="s">
        <v>89</v>
      </c>
      <c r="V27" t="s">
        <v>89</v>
      </c>
      <c r="W27" t="s">
        <v>89</v>
      </c>
      <c r="X27" t="s">
        <v>89</v>
      </c>
      <c r="Y27" t="s">
        <v>89</v>
      </c>
      <c r="Z27" t="s">
        <v>89</v>
      </c>
      <c r="AA27" t="s">
        <v>89</v>
      </c>
      <c r="AB27" t="s">
        <v>89</v>
      </c>
      <c r="AC27" t="s">
        <v>89</v>
      </c>
      <c r="AD27" t="s">
        <v>89</v>
      </c>
      <c r="AE27" t="s">
        <v>89</v>
      </c>
      <c r="AF27" t="s">
        <v>89</v>
      </c>
      <c r="AG27" t="s">
        <v>89</v>
      </c>
      <c r="AH27" t="s">
        <v>89</v>
      </c>
      <c r="AI27" t="s">
        <v>89</v>
      </c>
      <c r="AJ27" t="s">
        <v>89</v>
      </c>
      <c r="AK27" t="s">
        <v>89</v>
      </c>
    </row>
    <row r="28" spans="1:37" x14ac:dyDescent="0.35">
      <c r="A28" t="s">
        <v>37</v>
      </c>
      <c r="B28" t="s">
        <v>89</v>
      </c>
      <c r="C28" t="s">
        <v>89</v>
      </c>
      <c r="D28" t="s">
        <v>89</v>
      </c>
      <c r="E28" t="s">
        <v>89</v>
      </c>
      <c r="F28" t="s">
        <v>89</v>
      </c>
      <c r="G28" t="s">
        <v>89</v>
      </c>
      <c r="H28" t="s">
        <v>89</v>
      </c>
      <c r="I28" t="s">
        <v>89</v>
      </c>
      <c r="J28" t="s">
        <v>89</v>
      </c>
      <c r="K28" t="s">
        <v>89</v>
      </c>
      <c r="L28" t="s">
        <v>89</v>
      </c>
      <c r="M28" t="s">
        <v>89</v>
      </c>
      <c r="N28" t="s">
        <v>89</v>
      </c>
      <c r="O28" t="s">
        <v>89</v>
      </c>
      <c r="P28" t="s">
        <v>89</v>
      </c>
      <c r="Q28" t="s">
        <v>89</v>
      </c>
      <c r="R28" t="s">
        <v>89</v>
      </c>
      <c r="S28" t="s">
        <v>89</v>
      </c>
      <c r="T28" t="s">
        <v>89</v>
      </c>
      <c r="U28" t="s">
        <v>89</v>
      </c>
      <c r="V28" t="s">
        <v>89</v>
      </c>
      <c r="W28" t="s">
        <v>89</v>
      </c>
      <c r="X28" t="s">
        <v>89</v>
      </c>
      <c r="Y28" t="s">
        <v>89</v>
      </c>
      <c r="Z28" t="s">
        <v>89</v>
      </c>
      <c r="AA28" t="s">
        <v>89</v>
      </c>
      <c r="AB28" t="s">
        <v>89</v>
      </c>
      <c r="AC28" t="s">
        <v>89</v>
      </c>
      <c r="AD28" t="s">
        <v>89</v>
      </c>
      <c r="AE28" t="s">
        <v>89</v>
      </c>
      <c r="AF28" t="s">
        <v>89</v>
      </c>
      <c r="AG28" t="s">
        <v>89</v>
      </c>
      <c r="AH28" t="s">
        <v>89</v>
      </c>
      <c r="AI28" t="s">
        <v>89</v>
      </c>
      <c r="AJ28" t="s">
        <v>89</v>
      </c>
      <c r="AK28" t="s">
        <v>89</v>
      </c>
    </row>
    <row r="29" spans="1:37" x14ac:dyDescent="0.35">
      <c r="A29" t="s">
        <v>38</v>
      </c>
      <c r="B29" t="s">
        <v>89</v>
      </c>
      <c r="C29" t="s">
        <v>89</v>
      </c>
      <c r="D29" t="s">
        <v>89</v>
      </c>
      <c r="E29" t="s">
        <v>89</v>
      </c>
      <c r="F29" t="s">
        <v>89</v>
      </c>
      <c r="G29" t="s">
        <v>89</v>
      </c>
      <c r="H29" t="s">
        <v>89</v>
      </c>
      <c r="I29" t="s">
        <v>89</v>
      </c>
      <c r="J29" t="s">
        <v>89</v>
      </c>
      <c r="K29" t="s">
        <v>89</v>
      </c>
      <c r="L29" t="s">
        <v>89</v>
      </c>
      <c r="M29" t="s">
        <v>89</v>
      </c>
      <c r="N29" t="s">
        <v>89</v>
      </c>
      <c r="O29" t="s">
        <v>89</v>
      </c>
      <c r="P29" t="s">
        <v>89</v>
      </c>
      <c r="Q29" t="s">
        <v>89</v>
      </c>
      <c r="R29" t="s">
        <v>89</v>
      </c>
      <c r="S29" t="s">
        <v>89</v>
      </c>
      <c r="T29" t="s">
        <v>89</v>
      </c>
      <c r="U29" t="s">
        <v>89</v>
      </c>
      <c r="V29" t="s">
        <v>89</v>
      </c>
      <c r="W29" t="s">
        <v>89</v>
      </c>
      <c r="X29" t="s">
        <v>89</v>
      </c>
      <c r="Y29" t="s">
        <v>89</v>
      </c>
      <c r="Z29" t="s">
        <v>89</v>
      </c>
      <c r="AA29" t="s">
        <v>89</v>
      </c>
      <c r="AB29" t="s">
        <v>89</v>
      </c>
      <c r="AC29" t="s">
        <v>89</v>
      </c>
      <c r="AD29" t="s">
        <v>89</v>
      </c>
      <c r="AE29" t="s">
        <v>89</v>
      </c>
      <c r="AF29" t="s">
        <v>89</v>
      </c>
      <c r="AG29" t="s">
        <v>89</v>
      </c>
      <c r="AH29" t="s">
        <v>89</v>
      </c>
      <c r="AI29" t="s">
        <v>89</v>
      </c>
      <c r="AJ29" t="s">
        <v>89</v>
      </c>
      <c r="AK29" t="s">
        <v>89</v>
      </c>
    </row>
    <row r="30" spans="1:37" x14ac:dyDescent="0.35">
      <c r="A30" t="s">
        <v>108</v>
      </c>
      <c r="B30" t="s">
        <v>89</v>
      </c>
      <c r="C30" t="s">
        <v>89</v>
      </c>
      <c r="D30" t="s">
        <v>89</v>
      </c>
      <c r="E30" t="s">
        <v>89</v>
      </c>
      <c r="F30" t="s">
        <v>89</v>
      </c>
      <c r="G30" t="s">
        <v>89</v>
      </c>
      <c r="H30" t="s">
        <v>89</v>
      </c>
      <c r="I30" t="s">
        <v>89</v>
      </c>
      <c r="J30" t="s">
        <v>89</v>
      </c>
      <c r="K30" t="s">
        <v>89</v>
      </c>
      <c r="L30" t="s">
        <v>89</v>
      </c>
      <c r="M30" t="s">
        <v>89</v>
      </c>
      <c r="N30" t="s">
        <v>89</v>
      </c>
      <c r="O30" t="s">
        <v>89</v>
      </c>
      <c r="P30" t="s">
        <v>89</v>
      </c>
      <c r="Q30" t="s">
        <v>89</v>
      </c>
      <c r="R30" t="s">
        <v>89</v>
      </c>
      <c r="S30" t="s">
        <v>89</v>
      </c>
      <c r="T30" t="s">
        <v>89</v>
      </c>
      <c r="U30" t="s">
        <v>89</v>
      </c>
      <c r="V30" t="s">
        <v>89</v>
      </c>
      <c r="W30" t="s">
        <v>89</v>
      </c>
      <c r="X30" t="s">
        <v>89</v>
      </c>
      <c r="Y30" t="s">
        <v>89</v>
      </c>
      <c r="Z30" t="s">
        <v>89</v>
      </c>
      <c r="AA30" t="s">
        <v>89</v>
      </c>
      <c r="AB30" t="s">
        <v>89</v>
      </c>
      <c r="AC30" t="s">
        <v>89</v>
      </c>
      <c r="AD30" t="s">
        <v>89</v>
      </c>
      <c r="AE30" t="s">
        <v>89</v>
      </c>
      <c r="AF30" t="s">
        <v>89</v>
      </c>
      <c r="AG30" t="s">
        <v>89</v>
      </c>
      <c r="AH30" t="s">
        <v>89</v>
      </c>
      <c r="AI30" t="s">
        <v>89</v>
      </c>
      <c r="AJ30" t="s">
        <v>89</v>
      </c>
      <c r="AK30" t="s">
        <v>89</v>
      </c>
    </row>
    <row r="31" spans="1:37" x14ac:dyDescent="0.35">
      <c r="A31" t="s">
        <v>109</v>
      </c>
      <c r="B31" t="s">
        <v>89</v>
      </c>
      <c r="C31" t="s">
        <v>89</v>
      </c>
      <c r="D31" t="s">
        <v>89</v>
      </c>
      <c r="E31" t="s">
        <v>89</v>
      </c>
      <c r="F31" t="s">
        <v>89</v>
      </c>
      <c r="G31" t="s">
        <v>89</v>
      </c>
      <c r="H31" t="s">
        <v>89</v>
      </c>
      <c r="I31" t="s">
        <v>89</v>
      </c>
      <c r="J31" t="s">
        <v>89</v>
      </c>
      <c r="K31" t="s">
        <v>89</v>
      </c>
      <c r="L31" t="s">
        <v>89</v>
      </c>
      <c r="M31" t="s">
        <v>89</v>
      </c>
      <c r="N31" t="s">
        <v>89</v>
      </c>
      <c r="O31" t="s">
        <v>89</v>
      </c>
      <c r="P31" t="s">
        <v>89</v>
      </c>
      <c r="Q31" t="s">
        <v>89</v>
      </c>
      <c r="R31" t="s">
        <v>89</v>
      </c>
      <c r="S31" t="s">
        <v>89</v>
      </c>
      <c r="T31" t="s">
        <v>89</v>
      </c>
      <c r="U31" t="s">
        <v>89</v>
      </c>
      <c r="V31" t="s">
        <v>89</v>
      </c>
      <c r="W31" t="s">
        <v>89</v>
      </c>
      <c r="X31" t="s">
        <v>89</v>
      </c>
      <c r="Y31" t="s">
        <v>89</v>
      </c>
      <c r="Z31" t="s">
        <v>89</v>
      </c>
      <c r="AA31" t="s">
        <v>89</v>
      </c>
      <c r="AB31" t="s">
        <v>89</v>
      </c>
      <c r="AC31" t="s">
        <v>89</v>
      </c>
      <c r="AD31" t="s">
        <v>89</v>
      </c>
      <c r="AE31" t="s">
        <v>89</v>
      </c>
      <c r="AF31" t="s">
        <v>89</v>
      </c>
      <c r="AG31" t="s">
        <v>89</v>
      </c>
      <c r="AH31" t="s">
        <v>89</v>
      </c>
      <c r="AI31" t="s">
        <v>89</v>
      </c>
      <c r="AJ31" t="s">
        <v>89</v>
      </c>
      <c r="AK31" t="s">
        <v>89</v>
      </c>
    </row>
    <row r="32" spans="1:37" x14ac:dyDescent="0.35">
      <c r="A32" t="s">
        <v>41</v>
      </c>
      <c r="B32" t="s">
        <v>89</v>
      </c>
      <c r="C32" t="s">
        <v>89</v>
      </c>
      <c r="D32" t="s">
        <v>89</v>
      </c>
      <c r="E32" t="s">
        <v>89</v>
      </c>
      <c r="F32" t="s">
        <v>89</v>
      </c>
      <c r="G32" t="s">
        <v>89</v>
      </c>
      <c r="H32" t="s">
        <v>89</v>
      </c>
      <c r="I32" t="s">
        <v>89</v>
      </c>
      <c r="J32" t="s">
        <v>89</v>
      </c>
      <c r="K32" t="s">
        <v>89</v>
      </c>
      <c r="L32" t="s">
        <v>89</v>
      </c>
      <c r="M32" t="s">
        <v>89</v>
      </c>
      <c r="N32" t="s">
        <v>89</v>
      </c>
      <c r="O32" t="s">
        <v>89</v>
      </c>
      <c r="P32" t="s">
        <v>89</v>
      </c>
      <c r="Q32" t="s">
        <v>89</v>
      </c>
      <c r="R32" t="s">
        <v>89</v>
      </c>
      <c r="S32" t="s">
        <v>89</v>
      </c>
      <c r="T32" t="s">
        <v>89</v>
      </c>
      <c r="U32" t="s">
        <v>89</v>
      </c>
      <c r="V32" t="s">
        <v>89</v>
      </c>
      <c r="W32" t="s">
        <v>89</v>
      </c>
      <c r="X32" t="s">
        <v>89</v>
      </c>
      <c r="Y32" t="s">
        <v>89</v>
      </c>
      <c r="Z32" t="s">
        <v>89</v>
      </c>
      <c r="AA32" t="s">
        <v>89</v>
      </c>
      <c r="AB32" t="s">
        <v>89</v>
      </c>
      <c r="AC32" t="s">
        <v>89</v>
      </c>
      <c r="AD32" t="s">
        <v>89</v>
      </c>
      <c r="AE32" t="s">
        <v>89</v>
      </c>
      <c r="AF32" t="s">
        <v>89</v>
      </c>
      <c r="AG32" t="s">
        <v>89</v>
      </c>
      <c r="AH32" t="s">
        <v>89</v>
      </c>
      <c r="AI32" t="s">
        <v>89</v>
      </c>
      <c r="AJ32" t="s">
        <v>89</v>
      </c>
      <c r="AK32" t="s">
        <v>89</v>
      </c>
    </row>
    <row r="33" spans="1:37" x14ac:dyDescent="0.35">
      <c r="A33" t="s">
        <v>110</v>
      </c>
      <c r="B33" t="s">
        <v>89</v>
      </c>
      <c r="C33" t="s">
        <v>89</v>
      </c>
      <c r="D33" t="s">
        <v>89</v>
      </c>
      <c r="E33" t="s">
        <v>89</v>
      </c>
      <c r="F33" t="s">
        <v>89</v>
      </c>
      <c r="G33" t="s">
        <v>89</v>
      </c>
      <c r="H33" t="s">
        <v>89</v>
      </c>
      <c r="I33" t="s">
        <v>89</v>
      </c>
      <c r="J33" t="s">
        <v>89</v>
      </c>
      <c r="K33" t="s">
        <v>89</v>
      </c>
      <c r="L33" t="s">
        <v>89</v>
      </c>
      <c r="M33" t="s">
        <v>89</v>
      </c>
      <c r="N33" t="s">
        <v>89</v>
      </c>
      <c r="O33" t="s">
        <v>89</v>
      </c>
      <c r="P33" t="s">
        <v>89</v>
      </c>
      <c r="Q33" t="s">
        <v>89</v>
      </c>
      <c r="R33" t="s">
        <v>89</v>
      </c>
      <c r="S33" t="s">
        <v>89</v>
      </c>
      <c r="T33" t="s">
        <v>89</v>
      </c>
      <c r="U33" t="s">
        <v>89</v>
      </c>
      <c r="V33" t="s">
        <v>89</v>
      </c>
      <c r="W33" t="s">
        <v>89</v>
      </c>
      <c r="X33" t="s">
        <v>89</v>
      </c>
      <c r="Y33" t="s">
        <v>89</v>
      </c>
      <c r="Z33" t="s">
        <v>89</v>
      </c>
      <c r="AA33" t="s">
        <v>89</v>
      </c>
      <c r="AB33" t="s">
        <v>89</v>
      </c>
      <c r="AC33" t="s">
        <v>89</v>
      </c>
      <c r="AD33" t="s">
        <v>89</v>
      </c>
      <c r="AE33" t="s">
        <v>89</v>
      </c>
      <c r="AF33" t="s">
        <v>89</v>
      </c>
      <c r="AG33" t="s">
        <v>89</v>
      </c>
      <c r="AH33" t="s">
        <v>89</v>
      </c>
      <c r="AI33" t="s">
        <v>89</v>
      </c>
      <c r="AJ33" t="s">
        <v>89</v>
      </c>
      <c r="AK33" t="s">
        <v>89</v>
      </c>
    </row>
    <row r="34" spans="1:37" x14ac:dyDescent="0.35">
      <c r="A34" t="s">
        <v>43</v>
      </c>
      <c r="B34" t="s">
        <v>89</v>
      </c>
      <c r="C34" t="s">
        <v>89</v>
      </c>
      <c r="D34" t="s">
        <v>89</v>
      </c>
      <c r="E34" t="s">
        <v>89</v>
      </c>
      <c r="F34" t="s">
        <v>89</v>
      </c>
      <c r="G34" t="s">
        <v>89</v>
      </c>
      <c r="H34" t="s">
        <v>89</v>
      </c>
      <c r="I34" t="s">
        <v>89</v>
      </c>
      <c r="J34" t="s">
        <v>89</v>
      </c>
      <c r="K34" t="s">
        <v>89</v>
      </c>
      <c r="L34" t="s">
        <v>89</v>
      </c>
      <c r="M34" t="s">
        <v>89</v>
      </c>
      <c r="N34" t="s">
        <v>89</v>
      </c>
      <c r="O34" t="s">
        <v>89</v>
      </c>
      <c r="P34" t="s">
        <v>89</v>
      </c>
      <c r="Q34" t="s">
        <v>89</v>
      </c>
      <c r="R34" t="s">
        <v>89</v>
      </c>
      <c r="S34" t="s">
        <v>89</v>
      </c>
      <c r="T34" t="s">
        <v>89</v>
      </c>
      <c r="U34" t="s">
        <v>89</v>
      </c>
      <c r="V34" t="s">
        <v>89</v>
      </c>
      <c r="W34" t="s">
        <v>89</v>
      </c>
      <c r="X34" t="s">
        <v>89</v>
      </c>
      <c r="Y34" t="s">
        <v>89</v>
      </c>
      <c r="Z34" t="s">
        <v>89</v>
      </c>
      <c r="AA34" t="s">
        <v>89</v>
      </c>
      <c r="AB34" t="s">
        <v>89</v>
      </c>
      <c r="AC34" t="s">
        <v>89</v>
      </c>
      <c r="AD34" t="s">
        <v>89</v>
      </c>
      <c r="AE34" t="s">
        <v>89</v>
      </c>
      <c r="AF34" t="s">
        <v>89</v>
      </c>
      <c r="AG34" t="s">
        <v>89</v>
      </c>
      <c r="AH34" t="s">
        <v>89</v>
      </c>
      <c r="AI34" t="s">
        <v>89</v>
      </c>
      <c r="AJ34" t="s">
        <v>89</v>
      </c>
      <c r="AK34" t="s">
        <v>89</v>
      </c>
    </row>
    <row r="35" spans="1:37" x14ac:dyDescent="0.35">
      <c r="A35" t="s">
        <v>111</v>
      </c>
      <c r="B35" t="s">
        <v>89</v>
      </c>
      <c r="C35" t="s">
        <v>89</v>
      </c>
      <c r="D35" t="s">
        <v>89</v>
      </c>
      <c r="E35" t="s">
        <v>89</v>
      </c>
      <c r="F35" t="s">
        <v>89</v>
      </c>
      <c r="G35" t="s">
        <v>89</v>
      </c>
      <c r="H35" t="s">
        <v>89</v>
      </c>
      <c r="I35" t="s">
        <v>89</v>
      </c>
      <c r="J35" t="s">
        <v>89</v>
      </c>
      <c r="K35" t="s">
        <v>89</v>
      </c>
      <c r="L35" t="s">
        <v>89</v>
      </c>
      <c r="M35" t="s">
        <v>89</v>
      </c>
      <c r="N35" t="s">
        <v>89</v>
      </c>
      <c r="O35" t="s">
        <v>89</v>
      </c>
      <c r="P35" t="s">
        <v>89</v>
      </c>
      <c r="Q35" t="s">
        <v>89</v>
      </c>
      <c r="R35" t="s">
        <v>89</v>
      </c>
      <c r="S35" t="s">
        <v>89</v>
      </c>
      <c r="T35" t="s">
        <v>89</v>
      </c>
      <c r="U35" t="s">
        <v>89</v>
      </c>
      <c r="V35" t="s">
        <v>89</v>
      </c>
      <c r="W35" t="s">
        <v>89</v>
      </c>
      <c r="X35" t="s">
        <v>89</v>
      </c>
      <c r="Y35" t="s">
        <v>89</v>
      </c>
      <c r="Z35" t="s">
        <v>89</v>
      </c>
      <c r="AA35" t="s">
        <v>89</v>
      </c>
      <c r="AB35" t="s">
        <v>89</v>
      </c>
      <c r="AC35" t="s">
        <v>89</v>
      </c>
      <c r="AD35" t="s">
        <v>89</v>
      </c>
      <c r="AE35" t="s">
        <v>89</v>
      </c>
      <c r="AF35" t="s">
        <v>89</v>
      </c>
      <c r="AG35" t="s">
        <v>89</v>
      </c>
      <c r="AH35" t="s">
        <v>89</v>
      </c>
      <c r="AI35" t="s">
        <v>89</v>
      </c>
      <c r="AJ35" t="s">
        <v>89</v>
      </c>
      <c r="AK35" t="s">
        <v>89</v>
      </c>
    </row>
    <row r="36" spans="1:37" x14ac:dyDescent="0.35">
      <c r="A36" t="s">
        <v>112</v>
      </c>
      <c r="B36" t="s">
        <v>89</v>
      </c>
      <c r="C36" t="s">
        <v>89</v>
      </c>
      <c r="D36" t="s">
        <v>89</v>
      </c>
      <c r="E36" t="s">
        <v>89</v>
      </c>
      <c r="F36" t="s">
        <v>89</v>
      </c>
      <c r="G36" t="s">
        <v>89</v>
      </c>
      <c r="H36" t="s">
        <v>89</v>
      </c>
      <c r="I36" t="s">
        <v>89</v>
      </c>
      <c r="J36" t="s">
        <v>89</v>
      </c>
      <c r="K36" t="s">
        <v>89</v>
      </c>
      <c r="L36" t="s">
        <v>89</v>
      </c>
      <c r="M36" t="s">
        <v>89</v>
      </c>
      <c r="N36" t="s">
        <v>89</v>
      </c>
      <c r="O36" t="s">
        <v>89</v>
      </c>
      <c r="P36" t="s">
        <v>89</v>
      </c>
      <c r="Q36" t="s">
        <v>89</v>
      </c>
      <c r="R36" t="s">
        <v>89</v>
      </c>
      <c r="S36" t="s">
        <v>89</v>
      </c>
      <c r="T36" t="s">
        <v>89</v>
      </c>
      <c r="U36" t="s">
        <v>89</v>
      </c>
      <c r="V36" t="s">
        <v>89</v>
      </c>
      <c r="W36" t="s">
        <v>89</v>
      </c>
      <c r="X36" t="s">
        <v>89</v>
      </c>
      <c r="Y36" t="s">
        <v>89</v>
      </c>
      <c r="Z36" t="s">
        <v>89</v>
      </c>
      <c r="AA36" t="s">
        <v>89</v>
      </c>
      <c r="AB36" t="s">
        <v>89</v>
      </c>
      <c r="AC36" t="s">
        <v>89</v>
      </c>
      <c r="AD36" t="s">
        <v>89</v>
      </c>
      <c r="AE36" t="s">
        <v>89</v>
      </c>
      <c r="AF36" t="s">
        <v>89</v>
      </c>
      <c r="AG36" t="s">
        <v>89</v>
      </c>
      <c r="AH36" t="s">
        <v>89</v>
      </c>
      <c r="AI36" t="s">
        <v>89</v>
      </c>
      <c r="AJ36" t="s">
        <v>89</v>
      </c>
      <c r="AK36" t="s">
        <v>89</v>
      </c>
    </row>
    <row r="37" spans="1:37" x14ac:dyDescent="0.35">
      <c r="A37" t="s">
        <v>46</v>
      </c>
      <c r="B37" t="s">
        <v>89</v>
      </c>
      <c r="C37" t="s">
        <v>89</v>
      </c>
      <c r="D37" t="s">
        <v>89</v>
      </c>
      <c r="E37" t="s">
        <v>89</v>
      </c>
      <c r="F37" t="s">
        <v>89</v>
      </c>
      <c r="G37" t="s">
        <v>89</v>
      </c>
      <c r="H37" t="s">
        <v>89</v>
      </c>
      <c r="I37" t="s">
        <v>89</v>
      </c>
      <c r="J37" t="s">
        <v>89</v>
      </c>
      <c r="K37" t="s">
        <v>89</v>
      </c>
      <c r="L37" t="s">
        <v>89</v>
      </c>
      <c r="M37" t="s">
        <v>89</v>
      </c>
      <c r="N37" t="s">
        <v>89</v>
      </c>
      <c r="O37" t="s">
        <v>89</v>
      </c>
      <c r="P37" t="s">
        <v>89</v>
      </c>
      <c r="Q37" t="s">
        <v>89</v>
      </c>
      <c r="R37" t="s">
        <v>89</v>
      </c>
      <c r="S37" t="s">
        <v>89</v>
      </c>
      <c r="T37" t="s">
        <v>89</v>
      </c>
      <c r="U37" t="s">
        <v>89</v>
      </c>
      <c r="V37" t="s">
        <v>89</v>
      </c>
      <c r="W37" t="s">
        <v>89</v>
      </c>
      <c r="X37" t="s">
        <v>89</v>
      </c>
      <c r="Y37" t="s">
        <v>89</v>
      </c>
      <c r="Z37" t="s">
        <v>89</v>
      </c>
      <c r="AA37" t="s">
        <v>89</v>
      </c>
      <c r="AB37" t="s">
        <v>89</v>
      </c>
      <c r="AC37" t="s">
        <v>89</v>
      </c>
      <c r="AD37" t="s">
        <v>89</v>
      </c>
      <c r="AE37" t="s">
        <v>89</v>
      </c>
      <c r="AF37" t="s">
        <v>89</v>
      </c>
      <c r="AG37" t="s">
        <v>89</v>
      </c>
      <c r="AH37" t="s">
        <v>89</v>
      </c>
      <c r="AI37" t="s">
        <v>89</v>
      </c>
      <c r="AJ37" t="s">
        <v>89</v>
      </c>
      <c r="AK37" t="s">
        <v>89</v>
      </c>
    </row>
    <row r="38" spans="1:37" x14ac:dyDescent="0.35">
      <c r="A38" t="s">
        <v>47</v>
      </c>
      <c r="B38" t="s">
        <v>89</v>
      </c>
      <c r="C38" t="s">
        <v>89</v>
      </c>
      <c r="D38" t="s">
        <v>89</v>
      </c>
      <c r="E38" t="s">
        <v>89</v>
      </c>
      <c r="F38" t="s">
        <v>89</v>
      </c>
      <c r="G38" t="s">
        <v>89</v>
      </c>
      <c r="H38" t="s">
        <v>89</v>
      </c>
      <c r="I38" t="s">
        <v>89</v>
      </c>
      <c r="J38" t="s">
        <v>89</v>
      </c>
      <c r="K38" t="s">
        <v>89</v>
      </c>
      <c r="L38" t="s">
        <v>89</v>
      </c>
      <c r="M38" t="s">
        <v>89</v>
      </c>
      <c r="N38" t="s">
        <v>89</v>
      </c>
      <c r="O38" t="s">
        <v>89</v>
      </c>
      <c r="P38" t="s">
        <v>89</v>
      </c>
      <c r="Q38" t="s">
        <v>89</v>
      </c>
      <c r="R38" t="s">
        <v>89</v>
      </c>
      <c r="S38" t="s">
        <v>89</v>
      </c>
      <c r="T38" t="s">
        <v>89</v>
      </c>
      <c r="U38" t="s">
        <v>89</v>
      </c>
      <c r="V38" t="s">
        <v>89</v>
      </c>
      <c r="W38" t="s">
        <v>89</v>
      </c>
      <c r="X38" t="s">
        <v>89</v>
      </c>
      <c r="Y38" t="s">
        <v>89</v>
      </c>
      <c r="Z38" t="s">
        <v>89</v>
      </c>
      <c r="AA38" t="s">
        <v>89</v>
      </c>
      <c r="AB38" t="s">
        <v>89</v>
      </c>
      <c r="AC38" t="s">
        <v>89</v>
      </c>
      <c r="AD38" t="s">
        <v>89</v>
      </c>
      <c r="AE38" t="s">
        <v>89</v>
      </c>
      <c r="AF38" t="s">
        <v>89</v>
      </c>
      <c r="AG38" t="s">
        <v>89</v>
      </c>
      <c r="AH38" t="s">
        <v>89</v>
      </c>
      <c r="AI38" t="s">
        <v>89</v>
      </c>
      <c r="AJ38" t="s">
        <v>89</v>
      </c>
      <c r="AK38" t="s">
        <v>89</v>
      </c>
    </row>
    <row r="39" spans="1:37" x14ac:dyDescent="0.35">
      <c r="A39" t="s">
        <v>48</v>
      </c>
      <c r="B39" t="s">
        <v>89</v>
      </c>
      <c r="C39" t="s">
        <v>89</v>
      </c>
      <c r="D39" t="s">
        <v>89</v>
      </c>
      <c r="E39" t="s">
        <v>89</v>
      </c>
      <c r="F39" t="s">
        <v>89</v>
      </c>
      <c r="G39" t="s">
        <v>89</v>
      </c>
      <c r="H39" t="s">
        <v>89</v>
      </c>
      <c r="I39" t="s">
        <v>89</v>
      </c>
      <c r="J39" t="s">
        <v>89</v>
      </c>
      <c r="K39" t="s">
        <v>89</v>
      </c>
      <c r="L39" t="s">
        <v>89</v>
      </c>
      <c r="M39" t="s">
        <v>89</v>
      </c>
      <c r="N39" t="s">
        <v>89</v>
      </c>
      <c r="O39" t="s">
        <v>89</v>
      </c>
      <c r="P39" t="s">
        <v>89</v>
      </c>
      <c r="Q39" t="s">
        <v>89</v>
      </c>
      <c r="R39" t="s">
        <v>89</v>
      </c>
      <c r="S39" t="s">
        <v>89</v>
      </c>
      <c r="T39" t="s">
        <v>89</v>
      </c>
      <c r="U39" t="s">
        <v>89</v>
      </c>
      <c r="V39" t="s">
        <v>89</v>
      </c>
      <c r="W39" t="s">
        <v>89</v>
      </c>
      <c r="X39" t="s">
        <v>89</v>
      </c>
      <c r="Y39" t="s">
        <v>89</v>
      </c>
      <c r="Z39" t="s">
        <v>89</v>
      </c>
      <c r="AA39" t="s">
        <v>89</v>
      </c>
      <c r="AB39" t="s">
        <v>89</v>
      </c>
      <c r="AC39" t="s">
        <v>89</v>
      </c>
      <c r="AD39" t="s">
        <v>89</v>
      </c>
      <c r="AE39" t="s">
        <v>89</v>
      </c>
      <c r="AF39" t="s">
        <v>89</v>
      </c>
      <c r="AG39" t="s">
        <v>89</v>
      </c>
      <c r="AH39" t="s">
        <v>89</v>
      </c>
      <c r="AI39" t="s">
        <v>89</v>
      </c>
      <c r="AJ39" t="s">
        <v>89</v>
      </c>
      <c r="AK39" t="s">
        <v>89</v>
      </c>
    </row>
    <row r="40" spans="1:37" x14ac:dyDescent="0.35">
      <c r="A40" t="s">
        <v>113</v>
      </c>
      <c r="B40" t="s">
        <v>89</v>
      </c>
      <c r="C40" t="s">
        <v>89</v>
      </c>
      <c r="D40" t="s">
        <v>89</v>
      </c>
      <c r="E40" t="s">
        <v>89</v>
      </c>
      <c r="F40" t="s">
        <v>89</v>
      </c>
      <c r="G40" t="s">
        <v>89</v>
      </c>
      <c r="H40" t="s">
        <v>89</v>
      </c>
      <c r="I40" t="s">
        <v>89</v>
      </c>
      <c r="J40" t="s">
        <v>89</v>
      </c>
      <c r="K40" t="s">
        <v>89</v>
      </c>
      <c r="L40" t="s">
        <v>89</v>
      </c>
      <c r="M40" t="s">
        <v>89</v>
      </c>
      <c r="N40" t="s">
        <v>89</v>
      </c>
      <c r="O40" t="s">
        <v>89</v>
      </c>
      <c r="P40" t="s">
        <v>89</v>
      </c>
      <c r="Q40" t="s">
        <v>89</v>
      </c>
      <c r="R40" t="s">
        <v>89</v>
      </c>
      <c r="S40" t="s">
        <v>89</v>
      </c>
      <c r="T40" t="s">
        <v>89</v>
      </c>
      <c r="U40" t="s">
        <v>89</v>
      </c>
      <c r="V40" t="s">
        <v>89</v>
      </c>
      <c r="W40" t="s">
        <v>89</v>
      </c>
      <c r="X40" t="s">
        <v>89</v>
      </c>
      <c r="Y40" t="s">
        <v>89</v>
      </c>
      <c r="Z40" t="s">
        <v>89</v>
      </c>
      <c r="AA40" t="s">
        <v>89</v>
      </c>
      <c r="AB40" t="s">
        <v>89</v>
      </c>
      <c r="AC40" t="s">
        <v>89</v>
      </c>
      <c r="AD40" t="s">
        <v>89</v>
      </c>
      <c r="AE40" t="s">
        <v>89</v>
      </c>
      <c r="AF40" t="s">
        <v>89</v>
      </c>
      <c r="AG40" t="s">
        <v>89</v>
      </c>
      <c r="AH40" t="s">
        <v>89</v>
      </c>
      <c r="AI40" t="s">
        <v>89</v>
      </c>
      <c r="AJ40" t="s">
        <v>89</v>
      </c>
      <c r="AK40" t="s">
        <v>89</v>
      </c>
    </row>
    <row r="41" spans="1:37" x14ac:dyDescent="0.35">
      <c r="A41" t="s">
        <v>114</v>
      </c>
      <c r="B41" s="7">
        <v>240871328.17241201</v>
      </c>
      <c r="C41" s="7">
        <v>241762400.208933</v>
      </c>
      <c r="D41" s="7">
        <v>242653472.24545401</v>
      </c>
      <c r="E41" s="7">
        <v>243544544.28197399</v>
      </c>
      <c r="F41" s="7">
        <v>244435616.31849501</v>
      </c>
      <c r="G41" s="7">
        <v>245326688.35501501</v>
      </c>
      <c r="H41" s="7">
        <v>246217760.391536</v>
      </c>
      <c r="I41" s="7">
        <v>247108832.42805699</v>
      </c>
      <c r="J41" s="7">
        <v>247999904.46457699</v>
      </c>
      <c r="K41" s="7">
        <v>248890976.50109801</v>
      </c>
      <c r="L41" s="7">
        <v>249782048.53761899</v>
      </c>
      <c r="M41" s="7">
        <v>250673120.574139</v>
      </c>
      <c r="N41" s="7">
        <v>251564192.61065999</v>
      </c>
      <c r="O41" s="7">
        <v>252455264.647181</v>
      </c>
      <c r="P41" s="7">
        <v>253346336.68370101</v>
      </c>
      <c r="Q41" s="7">
        <v>254237408.720222</v>
      </c>
      <c r="R41" s="7">
        <v>255128480.75674301</v>
      </c>
      <c r="S41" s="7">
        <v>256019552.79326299</v>
      </c>
      <c r="T41" s="7">
        <v>256910624.82978401</v>
      </c>
      <c r="U41" s="7">
        <v>257801696.86630499</v>
      </c>
      <c r="V41" s="7">
        <v>258692768.902825</v>
      </c>
      <c r="W41" s="7">
        <v>259583840.93934599</v>
      </c>
      <c r="X41" s="7">
        <v>260474912.975867</v>
      </c>
      <c r="Y41" s="7">
        <v>261365985.01238701</v>
      </c>
      <c r="Z41" s="7">
        <v>262257057.048908</v>
      </c>
      <c r="AA41" s="7">
        <v>263148129.08542901</v>
      </c>
      <c r="AB41" s="7">
        <v>264039201.12194899</v>
      </c>
      <c r="AC41" s="7">
        <v>264930273.15847</v>
      </c>
      <c r="AD41" s="7">
        <v>265821345.19499099</v>
      </c>
      <c r="AE41" s="7">
        <v>266712417.231511</v>
      </c>
      <c r="AF41" s="7">
        <v>267603489.26803201</v>
      </c>
      <c r="AG41" s="7">
        <v>268494561.30455202</v>
      </c>
      <c r="AH41" s="7">
        <v>269385633.34107298</v>
      </c>
      <c r="AI41" s="7">
        <v>270276705.37759399</v>
      </c>
      <c r="AJ41" s="7">
        <v>271167777.414114</v>
      </c>
      <c r="AK41" s="7">
        <v>272058849.45063502</v>
      </c>
    </row>
    <row r="42" spans="1:37" x14ac:dyDescent="0.35">
      <c r="A42" t="s">
        <v>115</v>
      </c>
      <c r="B42" t="s">
        <v>89</v>
      </c>
      <c r="C42" t="s">
        <v>89</v>
      </c>
      <c r="D42" t="s">
        <v>89</v>
      </c>
      <c r="E42" t="s">
        <v>89</v>
      </c>
      <c r="F42" t="s">
        <v>89</v>
      </c>
      <c r="G42" t="s">
        <v>89</v>
      </c>
      <c r="H42" t="s">
        <v>89</v>
      </c>
      <c r="I42" t="s">
        <v>89</v>
      </c>
      <c r="J42" t="s">
        <v>89</v>
      </c>
      <c r="K42" t="s">
        <v>89</v>
      </c>
      <c r="L42" t="s">
        <v>89</v>
      </c>
      <c r="M42" t="s">
        <v>89</v>
      </c>
      <c r="N42" t="s">
        <v>89</v>
      </c>
      <c r="O42" t="s">
        <v>89</v>
      </c>
      <c r="P42" t="s">
        <v>89</v>
      </c>
      <c r="Q42" t="s">
        <v>89</v>
      </c>
      <c r="R42" t="s">
        <v>89</v>
      </c>
      <c r="S42" t="s">
        <v>89</v>
      </c>
      <c r="T42" t="s">
        <v>89</v>
      </c>
      <c r="U42" t="s">
        <v>89</v>
      </c>
      <c r="V42" t="s">
        <v>89</v>
      </c>
      <c r="W42" t="s">
        <v>89</v>
      </c>
      <c r="X42" t="s">
        <v>89</v>
      </c>
      <c r="Y42" t="s">
        <v>89</v>
      </c>
      <c r="Z42" t="s">
        <v>89</v>
      </c>
      <c r="AA42" t="s">
        <v>89</v>
      </c>
      <c r="AB42" t="s">
        <v>89</v>
      </c>
      <c r="AC42" t="s">
        <v>89</v>
      </c>
      <c r="AD42" t="s">
        <v>89</v>
      </c>
      <c r="AE42" t="s">
        <v>89</v>
      </c>
      <c r="AF42" t="s">
        <v>89</v>
      </c>
      <c r="AG42" t="s">
        <v>89</v>
      </c>
      <c r="AH42" t="s">
        <v>89</v>
      </c>
      <c r="AI42" t="s">
        <v>89</v>
      </c>
      <c r="AJ42" t="s">
        <v>89</v>
      </c>
      <c r="AK42" t="s">
        <v>89</v>
      </c>
    </row>
    <row r="43" spans="1:37" x14ac:dyDescent="0.35">
      <c r="A43" t="s">
        <v>116</v>
      </c>
      <c r="B43" t="s">
        <v>89</v>
      </c>
      <c r="C43" t="s">
        <v>89</v>
      </c>
      <c r="D43" t="s">
        <v>89</v>
      </c>
      <c r="E43" t="s">
        <v>89</v>
      </c>
      <c r="F43" t="s">
        <v>89</v>
      </c>
      <c r="G43" t="s">
        <v>89</v>
      </c>
      <c r="H43" t="s">
        <v>89</v>
      </c>
      <c r="I43" t="s">
        <v>89</v>
      </c>
      <c r="J43" t="s">
        <v>89</v>
      </c>
      <c r="K43" t="s">
        <v>89</v>
      </c>
      <c r="L43" t="s">
        <v>89</v>
      </c>
      <c r="M43" t="s">
        <v>89</v>
      </c>
      <c r="N43" t="s">
        <v>89</v>
      </c>
      <c r="O43" t="s">
        <v>89</v>
      </c>
      <c r="P43" t="s">
        <v>89</v>
      </c>
      <c r="Q43" t="s">
        <v>89</v>
      </c>
      <c r="R43" t="s">
        <v>89</v>
      </c>
      <c r="S43" t="s">
        <v>89</v>
      </c>
      <c r="T43" t="s">
        <v>89</v>
      </c>
      <c r="U43" t="s">
        <v>89</v>
      </c>
      <c r="V43" t="s">
        <v>89</v>
      </c>
      <c r="W43" t="s">
        <v>89</v>
      </c>
      <c r="X43" t="s">
        <v>89</v>
      </c>
      <c r="Y43" t="s">
        <v>89</v>
      </c>
      <c r="Z43" t="s">
        <v>89</v>
      </c>
      <c r="AA43" t="s">
        <v>89</v>
      </c>
      <c r="AB43" t="s">
        <v>89</v>
      </c>
      <c r="AC43" t="s">
        <v>89</v>
      </c>
      <c r="AD43" t="s">
        <v>89</v>
      </c>
      <c r="AE43" t="s">
        <v>89</v>
      </c>
      <c r="AF43" t="s">
        <v>89</v>
      </c>
      <c r="AG43" t="s">
        <v>89</v>
      </c>
      <c r="AH43" t="s">
        <v>89</v>
      </c>
      <c r="AI43" t="s">
        <v>89</v>
      </c>
      <c r="AJ43" t="s">
        <v>89</v>
      </c>
      <c r="AK43" t="s">
        <v>89</v>
      </c>
    </row>
    <row r="44" spans="1:37" x14ac:dyDescent="0.35">
      <c r="A44" t="s">
        <v>117</v>
      </c>
      <c r="B44" t="s">
        <v>89</v>
      </c>
      <c r="C44" t="s">
        <v>89</v>
      </c>
      <c r="D44" t="s">
        <v>89</v>
      </c>
      <c r="E44" t="s">
        <v>89</v>
      </c>
      <c r="F44" t="s">
        <v>89</v>
      </c>
      <c r="G44" t="s">
        <v>89</v>
      </c>
      <c r="H44" t="s">
        <v>89</v>
      </c>
      <c r="I44" t="s">
        <v>89</v>
      </c>
      <c r="J44" t="s">
        <v>89</v>
      </c>
      <c r="K44" t="s">
        <v>89</v>
      </c>
      <c r="L44" t="s">
        <v>89</v>
      </c>
      <c r="M44" t="s">
        <v>89</v>
      </c>
      <c r="N44" t="s">
        <v>89</v>
      </c>
      <c r="O44" t="s">
        <v>89</v>
      </c>
      <c r="P44" t="s">
        <v>89</v>
      </c>
      <c r="Q44" t="s">
        <v>89</v>
      </c>
      <c r="R44" t="s">
        <v>89</v>
      </c>
      <c r="S44" t="s">
        <v>89</v>
      </c>
      <c r="T44" t="s">
        <v>89</v>
      </c>
      <c r="U44" t="s">
        <v>89</v>
      </c>
      <c r="V44" t="s">
        <v>89</v>
      </c>
      <c r="W44" t="s">
        <v>89</v>
      </c>
      <c r="X44" t="s">
        <v>89</v>
      </c>
      <c r="Y44" t="s">
        <v>89</v>
      </c>
      <c r="Z44" t="s">
        <v>89</v>
      </c>
      <c r="AA44" t="s">
        <v>89</v>
      </c>
      <c r="AB44" t="s">
        <v>89</v>
      </c>
      <c r="AC44" t="s">
        <v>89</v>
      </c>
      <c r="AD44" t="s">
        <v>89</v>
      </c>
      <c r="AE44" t="s">
        <v>89</v>
      </c>
      <c r="AF44" t="s">
        <v>89</v>
      </c>
      <c r="AG44" t="s">
        <v>89</v>
      </c>
      <c r="AH44" t="s">
        <v>89</v>
      </c>
      <c r="AI44" t="s">
        <v>89</v>
      </c>
      <c r="AJ44" t="s">
        <v>89</v>
      </c>
      <c r="AK44" t="s">
        <v>89</v>
      </c>
    </row>
    <row r="45" spans="1:37" x14ac:dyDescent="0.35">
      <c r="A45" t="s">
        <v>118</v>
      </c>
      <c r="B45" t="s">
        <v>89</v>
      </c>
      <c r="C45" t="s">
        <v>89</v>
      </c>
      <c r="D45" t="s">
        <v>89</v>
      </c>
      <c r="E45" t="s">
        <v>89</v>
      </c>
      <c r="F45" t="s">
        <v>89</v>
      </c>
      <c r="G45" t="s">
        <v>89</v>
      </c>
      <c r="H45" t="s">
        <v>89</v>
      </c>
      <c r="I45" t="s">
        <v>89</v>
      </c>
      <c r="J45" t="s">
        <v>89</v>
      </c>
      <c r="K45" t="s">
        <v>89</v>
      </c>
      <c r="L45" t="s">
        <v>89</v>
      </c>
      <c r="M45" t="s">
        <v>89</v>
      </c>
      <c r="N45" t="s">
        <v>89</v>
      </c>
      <c r="O45" t="s">
        <v>89</v>
      </c>
      <c r="P45" t="s">
        <v>89</v>
      </c>
      <c r="Q45" t="s">
        <v>89</v>
      </c>
      <c r="R45" t="s">
        <v>89</v>
      </c>
      <c r="S45" t="s">
        <v>89</v>
      </c>
      <c r="T45" t="s">
        <v>89</v>
      </c>
      <c r="U45" t="s">
        <v>89</v>
      </c>
      <c r="V45" t="s">
        <v>89</v>
      </c>
      <c r="W45" t="s">
        <v>89</v>
      </c>
      <c r="X45" t="s">
        <v>89</v>
      </c>
      <c r="Y45" t="s">
        <v>89</v>
      </c>
      <c r="Z45" t="s">
        <v>89</v>
      </c>
      <c r="AA45" t="s">
        <v>89</v>
      </c>
      <c r="AB45" t="s">
        <v>89</v>
      </c>
      <c r="AC45" t="s">
        <v>89</v>
      </c>
      <c r="AD45" t="s">
        <v>89</v>
      </c>
      <c r="AE45" t="s">
        <v>89</v>
      </c>
      <c r="AF45" t="s">
        <v>89</v>
      </c>
      <c r="AG45" t="s">
        <v>89</v>
      </c>
      <c r="AH45" t="s">
        <v>89</v>
      </c>
      <c r="AI45" t="s">
        <v>89</v>
      </c>
      <c r="AJ45" t="s">
        <v>89</v>
      </c>
      <c r="AK45" t="s">
        <v>89</v>
      </c>
    </row>
    <row r="46" spans="1:37" x14ac:dyDescent="0.35">
      <c r="A46" t="s">
        <v>119</v>
      </c>
      <c r="B46" t="s">
        <v>89</v>
      </c>
      <c r="C46" t="s">
        <v>89</v>
      </c>
      <c r="D46" t="s">
        <v>89</v>
      </c>
      <c r="E46" t="s">
        <v>89</v>
      </c>
      <c r="F46" t="s">
        <v>89</v>
      </c>
      <c r="G46" t="s">
        <v>89</v>
      </c>
      <c r="H46" t="s">
        <v>89</v>
      </c>
      <c r="I46" t="s">
        <v>89</v>
      </c>
      <c r="J46" t="s">
        <v>89</v>
      </c>
      <c r="K46" t="s">
        <v>89</v>
      </c>
      <c r="L46" t="s">
        <v>89</v>
      </c>
      <c r="M46" t="s">
        <v>89</v>
      </c>
      <c r="N46" t="s">
        <v>89</v>
      </c>
      <c r="O46" t="s">
        <v>89</v>
      </c>
      <c r="P46" t="s">
        <v>89</v>
      </c>
      <c r="Q46" t="s">
        <v>89</v>
      </c>
      <c r="R46" t="s">
        <v>89</v>
      </c>
      <c r="S46" t="s">
        <v>89</v>
      </c>
      <c r="T46" t="s">
        <v>89</v>
      </c>
      <c r="U46" t="s">
        <v>89</v>
      </c>
      <c r="V46" t="s">
        <v>89</v>
      </c>
      <c r="W46" t="s">
        <v>89</v>
      </c>
      <c r="X46" t="s">
        <v>89</v>
      </c>
      <c r="Y46" t="s">
        <v>89</v>
      </c>
      <c r="Z46" t="s">
        <v>89</v>
      </c>
      <c r="AA46" t="s">
        <v>89</v>
      </c>
      <c r="AB46" t="s">
        <v>89</v>
      </c>
      <c r="AC46" t="s">
        <v>89</v>
      </c>
      <c r="AD46" t="s">
        <v>89</v>
      </c>
      <c r="AE46" t="s">
        <v>89</v>
      </c>
      <c r="AF46" t="s">
        <v>89</v>
      </c>
      <c r="AG46" t="s">
        <v>89</v>
      </c>
      <c r="AH46" t="s">
        <v>89</v>
      </c>
      <c r="AI46" t="s">
        <v>89</v>
      </c>
      <c r="AJ46" t="s">
        <v>89</v>
      </c>
      <c r="AK46" t="s">
        <v>89</v>
      </c>
    </row>
    <row r="47" spans="1:37" x14ac:dyDescent="0.35">
      <c r="A47" t="s">
        <v>120</v>
      </c>
      <c r="B47" t="s">
        <v>89</v>
      </c>
      <c r="C47" t="s">
        <v>89</v>
      </c>
      <c r="D47" t="s">
        <v>89</v>
      </c>
      <c r="E47" t="s">
        <v>89</v>
      </c>
      <c r="F47" t="s">
        <v>89</v>
      </c>
      <c r="G47" t="s">
        <v>89</v>
      </c>
      <c r="H47" t="s">
        <v>89</v>
      </c>
      <c r="I47" t="s">
        <v>89</v>
      </c>
      <c r="J47" t="s">
        <v>89</v>
      </c>
      <c r="K47" t="s">
        <v>89</v>
      </c>
      <c r="L47" t="s">
        <v>89</v>
      </c>
      <c r="M47" t="s">
        <v>89</v>
      </c>
      <c r="N47" t="s">
        <v>89</v>
      </c>
      <c r="O47" t="s">
        <v>89</v>
      </c>
      <c r="P47" t="s">
        <v>89</v>
      </c>
      <c r="Q47" t="s">
        <v>89</v>
      </c>
      <c r="R47" t="s">
        <v>89</v>
      </c>
      <c r="S47" t="s">
        <v>89</v>
      </c>
      <c r="T47" t="s">
        <v>89</v>
      </c>
      <c r="U47" t="s">
        <v>89</v>
      </c>
      <c r="V47" t="s">
        <v>89</v>
      </c>
      <c r="W47" t="s">
        <v>89</v>
      </c>
      <c r="X47" t="s">
        <v>89</v>
      </c>
      <c r="Y47" t="s">
        <v>89</v>
      </c>
      <c r="Z47" t="s">
        <v>89</v>
      </c>
      <c r="AA47" t="s">
        <v>89</v>
      </c>
      <c r="AB47" t="s">
        <v>89</v>
      </c>
      <c r="AC47" t="s">
        <v>89</v>
      </c>
      <c r="AD47" t="s">
        <v>89</v>
      </c>
      <c r="AE47" t="s">
        <v>89</v>
      </c>
      <c r="AF47" t="s">
        <v>89</v>
      </c>
      <c r="AG47" t="s">
        <v>89</v>
      </c>
      <c r="AH47" t="s">
        <v>89</v>
      </c>
      <c r="AI47" t="s">
        <v>89</v>
      </c>
      <c r="AJ47" t="s">
        <v>89</v>
      </c>
      <c r="AK47" t="s">
        <v>89</v>
      </c>
    </row>
    <row r="48" spans="1:37" x14ac:dyDescent="0.35">
      <c r="A48" t="s">
        <v>121</v>
      </c>
      <c r="B48" t="s">
        <v>89</v>
      </c>
      <c r="C48" t="s">
        <v>89</v>
      </c>
      <c r="D48" t="s">
        <v>89</v>
      </c>
      <c r="E48" t="s">
        <v>89</v>
      </c>
      <c r="F48" t="s">
        <v>89</v>
      </c>
      <c r="G48" t="s">
        <v>89</v>
      </c>
      <c r="H48" t="s">
        <v>89</v>
      </c>
      <c r="I48" t="s">
        <v>89</v>
      </c>
      <c r="J48" t="s">
        <v>89</v>
      </c>
      <c r="K48" t="s">
        <v>89</v>
      </c>
      <c r="L48" t="s">
        <v>89</v>
      </c>
      <c r="M48" t="s">
        <v>89</v>
      </c>
      <c r="N48" t="s">
        <v>89</v>
      </c>
      <c r="O48" t="s">
        <v>89</v>
      </c>
      <c r="P48" t="s">
        <v>89</v>
      </c>
      <c r="Q48" t="s">
        <v>89</v>
      </c>
      <c r="R48" t="s">
        <v>89</v>
      </c>
      <c r="S48" t="s">
        <v>89</v>
      </c>
      <c r="T48" t="s">
        <v>89</v>
      </c>
      <c r="U48" t="s">
        <v>89</v>
      </c>
      <c r="V48" t="s">
        <v>89</v>
      </c>
      <c r="W48" t="s">
        <v>89</v>
      </c>
      <c r="X48" t="s">
        <v>89</v>
      </c>
      <c r="Y48" t="s">
        <v>89</v>
      </c>
      <c r="Z48" t="s">
        <v>89</v>
      </c>
      <c r="AA48" t="s">
        <v>89</v>
      </c>
      <c r="AB48" t="s">
        <v>89</v>
      </c>
      <c r="AC48" t="s">
        <v>89</v>
      </c>
      <c r="AD48" t="s">
        <v>89</v>
      </c>
      <c r="AE48" t="s">
        <v>89</v>
      </c>
      <c r="AF48" t="s">
        <v>89</v>
      </c>
      <c r="AG48" t="s">
        <v>89</v>
      </c>
      <c r="AH48" t="s">
        <v>89</v>
      </c>
      <c r="AI48" t="s">
        <v>89</v>
      </c>
      <c r="AJ48" t="s">
        <v>89</v>
      </c>
      <c r="AK48" t="s">
        <v>89</v>
      </c>
    </row>
    <row r="49" spans="1:37" x14ac:dyDescent="0.35">
      <c r="A49" t="s">
        <v>122</v>
      </c>
      <c r="B49" t="s">
        <v>89</v>
      </c>
      <c r="C49" t="s">
        <v>89</v>
      </c>
      <c r="D49" t="s">
        <v>89</v>
      </c>
      <c r="E49" t="s">
        <v>89</v>
      </c>
      <c r="F49" t="s">
        <v>89</v>
      </c>
      <c r="G49" t="s">
        <v>89</v>
      </c>
      <c r="H49" t="s">
        <v>89</v>
      </c>
      <c r="I49" t="s">
        <v>89</v>
      </c>
      <c r="J49" t="s">
        <v>89</v>
      </c>
      <c r="K49" t="s">
        <v>89</v>
      </c>
      <c r="L49" t="s">
        <v>89</v>
      </c>
      <c r="M49" t="s">
        <v>89</v>
      </c>
      <c r="N49" t="s">
        <v>89</v>
      </c>
      <c r="O49" t="s">
        <v>89</v>
      </c>
      <c r="P49" t="s">
        <v>89</v>
      </c>
      <c r="Q49" t="s">
        <v>89</v>
      </c>
      <c r="R49" t="s">
        <v>89</v>
      </c>
      <c r="S49" t="s">
        <v>89</v>
      </c>
      <c r="T49" t="s">
        <v>89</v>
      </c>
      <c r="U49" t="s">
        <v>89</v>
      </c>
      <c r="V49" t="s">
        <v>89</v>
      </c>
      <c r="W49" t="s">
        <v>89</v>
      </c>
      <c r="X49" t="s">
        <v>89</v>
      </c>
      <c r="Y49" t="s">
        <v>89</v>
      </c>
      <c r="Z49" t="s">
        <v>89</v>
      </c>
      <c r="AA49" t="s">
        <v>89</v>
      </c>
      <c r="AB49" t="s">
        <v>89</v>
      </c>
      <c r="AC49" t="s">
        <v>89</v>
      </c>
      <c r="AD49" t="s">
        <v>89</v>
      </c>
      <c r="AE49" t="s">
        <v>89</v>
      </c>
      <c r="AF49" t="s">
        <v>89</v>
      </c>
      <c r="AG49" t="s">
        <v>89</v>
      </c>
      <c r="AH49" t="s">
        <v>89</v>
      </c>
      <c r="AI49" t="s">
        <v>89</v>
      </c>
      <c r="AJ49" t="s">
        <v>89</v>
      </c>
      <c r="AK49" t="s">
        <v>89</v>
      </c>
    </row>
    <row r="50" spans="1:37" x14ac:dyDescent="0.35">
      <c r="A50" t="s">
        <v>123</v>
      </c>
      <c r="B50" t="s">
        <v>89</v>
      </c>
      <c r="C50" t="s">
        <v>89</v>
      </c>
      <c r="D50" t="s">
        <v>89</v>
      </c>
      <c r="E50" t="s">
        <v>89</v>
      </c>
      <c r="F50" t="s">
        <v>89</v>
      </c>
      <c r="G50" t="s">
        <v>89</v>
      </c>
      <c r="H50" t="s">
        <v>89</v>
      </c>
      <c r="I50" t="s">
        <v>89</v>
      </c>
      <c r="J50" t="s">
        <v>89</v>
      </c>
      <c r="K50" t="s">
        <v>89</v>
      </c>
      <c r="L50" t="s">
        <v>89</v>
      </c>
      <c r="M50" t="s">
        <v>89</v>
      </c>
      <c r="N50" t="s">
        <v>89</v>
      </c>
      <c r="O50" t="s">
        <v>89</v>
      </c>
      <c r="P50" t="s">
        <v>89</v>
      </c>
      <c r="Q50" t="s">
        <v>89</v>
      </c>
      <c r="R50" t="s">
        <v>89</v>
      </c>
      <c r="S50" t="s">
        <v>89</v>
      </c>
      <c r="T50" t="s">
        <v>89</v>
      </c>
      <c r="U50" t="s">
        <v>89</v>
      </c>
      <c r="V50" t="s">
        <v>89</v>
      </c>
      <c r="W50" t="s">
        <v>89</v>
      </c>
      <c r="X50" t="s">
        <v>89</v>
      </c>
      <c r="Y50" t="s">
        <v>89</v>
      </c>
      <c r="Z50" t="s">
        <v>89</v>
      </c>
      <c r="AA50" t="s">
        <v>89</v>
      </c>
      <c r="AB50" t="s">
        <v>89</v>
      </c>
      <c r="AC50" t="s">
        <v>89</v>
      </c>
      <c r="AD50" t="s">
        <v>89</v>
      </c>
      <c r="AE50" t="s">
        <v>89</v>
      </c>
      <c r="AF50" t="s">
        <v>89</v>
      </c>
      <c r="AG50" t="s">
        <v>89</v>
      </c>
      <c r="AH50" t="s">
        <v>89</v>
      </c>
      <c r="AI50" t="s">
        <v>89</v>
      </c>
      <c r="AJ50" t="s">
        <v>89</v>
      </c>
      <c r="AK50" t="s">
        <v>89</v>
      </c>
    </row>
    <row r="51" spans="1:37" x14ac:dyDescent="0.35">
      <c r="A51" t="s">
        <v>124</v>
      </c>
      <c r="B51" t="s">
        <v>89</v>
      </c>
      <c r="C51" t="s">
        <v>89</v>
      </c>
      <c r="D51" t="s">
        <v>89</v>
      </c>
      <c r="E51" t="s">
        <v>89</v>
      </c>
      <c r="F51" t="s">
        <v>89</v>
      </c>
      <c r="G51" t="s">
        <v>89</v>
      </c>
      <c r="H51" t="s">
        <v>89</v>
      </c>
      <c r="I51" t="s">
        <v>89</v>
      </c>
      <c r="J51" t="s">
        <v>89</v>
      </c>
      <c r="K51" t="s">
        <v>89</v>
      </c>
      <c r="L51" t="s">
        <v>89</v>
      </c>
      <c r="M51" t="s">
        <v>89</v>
      </c>
      <c r="N51" t="s">
        <v>89</v>
      </c>
      <c r="O51" t="s">
        <v>89</v>
      </c>
      <c r="P51" t="s">
        <v>89</v>
      </c>
      <c r="Q51" t="s">
        <v>89</v>
      </c>
      <c r="R51" t="s">
        <v>89</v>
      </c>
      <c r="S51" t="s">
        <v>89</v>
      </c>
      <c r="T51" t="s">
        <v>89</v>
      </c>
      <c r="U51" t="s">
        <v>89</v>
      </c>
      <c r="V51" t="s">
        <v>89</v>
      </c>
      <c r="W51" t="s">
        <v>89</v>
      </c>
      <c r="X51" t="s">
        <v>89</v>
      </c>
      <c r="Y51" t="s">
        <v>89</v>
      </c>
      <c r="Z51" t="s">
        <v>89</v>
      </c>
      <c r="AA51" t="s">
        <v>89</v>
      </c>
      <c r="AB51" t="s">
        <v>89</v>
      </c>
      <c r="AC51" t="s">
        <v>89</v>
      </c>
      <c r="AD51" t="s">
        <v>89</v>
      </c>
      <c r="AE51" t="s">
        <v>89</v>
      </c>
      <c r="AF51" t="s">
        <v>89</v>
      </c>
      <c r="AG51" t="s">
        <v>89</v>
      </c>
      <c r="AH51" t="s">
        <v>89</v>
      </c>
      <c r="AI51" t="s">
        <v>89</v>
      </c>
      <c r="AJ51" t="s">
        <v>89</v>
      </c>
      <c r="AK51" t="s">
        <v>89</v>
      </c>
    </row>
    <row r="52" spans="1:37" x14ac:dyDescent="0.35">
      <c r="A52" t="s">
        <v>125</v>
      </c>
      <c r="B52" t="s">
        <v>89</v>
      </c>
      <c r="C52" t="s">
        <v>89</v>
      </c>
      <c r="D52" t="s">
        <v>89</v>
      </c>
      <c r="E52" t="s">
        <v>89</v>
      </c>
      <c r="F52" t="s">
        <v>89</v>
      </c>
      <c r="G52" t="s">
        <v>89</v>
      </c>
      <c r="H52" t="s">
        <v>89</v>
      </c>
      <c r="I52" t="s">
        <v>89</v>
      </c>
      <c r="J52" t="s">
        <v>89</v>
      </c>
      <c r="K52" t="s">
        <v>89</v>
      </c>
      <c r="L52" t="s">
        <v>89</v>
      </c>
      <c r="M52" t="s">
        <v>89</v>
      </c>
      <c r="N52" t="s">
        <v>89</v>
      </c>
      <c r="O52" t="s">
        <v>89</v>
      </c>
      <c r="P52" t="s">
        <v>89</v>
      </c>
      <c r="Q52" t="s">
        <v>89</v>
      </c>
      <c r="R52" t="s">
        <v>89</v>
      </c>
      <c r="S52" t="s">
        <v>89</v>
      </c>
      <c r="T52" t="s">
        <v>89</v>
      </c>
      <c r="U52" t="s">
        <v>89</v>
      </c>
      <c r="V52" t="s">
        <v>89</v>
      </c>
      <c r="W52" t="s">
        <v>89</v>
      </c>
      <c r="X52" t="s">
        <v>89</v>
      </c>
      <c r="Y52" t="s">
        <v>89</v>
      </c>
      <c r="Z52" t="s">
        <v>89</v>
      </c>
      <c r="AA52" t="s">
        <v>89</v>
      </c>
      <c r="AB52" t="s">
        <v>89</v>
      </c>
      <c r="AC52" t="s">
        <v>89</v>
      </c>
      <c r="AD52" t="s">
        <v>89</v>
      </c>
      <c r="AE52" t="s">
        <v>89</v>
      </c>
      <c r="AF52" t="s">
        <v>89</v>
      </c>
      <c r="AG52" t="s">
        <v>89</v>
      </c>
      <c r="AH52" t="s">
        <v>89</v>
      </c>
      <c r="AI52" t="s">
        <v>89</v>
      </c>
      <c r="AJ52" t="s">
        <v>89</v>
      </c>
      <c r="AK52" t="s">
        <v>89</v>
      </c>
    </row>
    <row r="53" spans="1:37" x14ac:dyDescent="0.35">
      <c r="A53" t="s">
        <v>126</v>
      </c>
      <c r="B53" t="s">
        <v>89</v>
      </c>
      <c r="C53" t="s">
        <v>89</v>
      </c>
      <c r="D53" t="s">
        <v>89</v>
      </c>
      <c r="E53" t="s">
        <v>89</v>
      </c>
      <c r="F53" t="s">
        <v>89</v>
      </c>
      <c r="G53" t="s">
        <v>89</v>
      </c>
      <c r="H53" t="s">
        <v>89</v>
      </c>
      <c r="I53" t="s">
        <v>89</v>
      </c>
      <c r="J53" t="s">
        <v>89</v>
      </c>
      <c r="K53" t="s">
        <v>89</v>
      </c>
      <c r="L53" t="s">
        <v>89</v>
      </c>
      <c r="M53" t="s">
        <v>89</v>
      </c>
      <c r="N53" t="s">
        <v>89</v>
      </c>
      <c r="O53" t="s">
        <v>89</v>
      </c>
      <c r="P53" t="s">
        <v>89</v>
      </c>
      <c r="Q53" t="s">
        <v>89</v>
      </c>
      <c r="R53" t="s">
        <v>89</v>
      </c>
      <c r="S53" t="s">
        <v>89</v>
      </c>
      <c r="T53" t="s">
        <v>89</v>
      </c>
      <c r="U53" t="s">
        <v>89</v>
      </c>
      <c r="V53" t="s">
        <v>89</v>
      </c>
      <c r="W53" t="s">
        <v>89</v>
      </c>
      <c r="X53" t="s">
        <v>89</v>
      </c>
      <c r="Y53" t="s">
        <v>89</v>
      </c>
      <c r="Z53" t="s">
        <v>89</v>
      </c>
      <c r="AA53" t="s">
        <v>89</v>
      </c>
      <c r="AB53" t="s">
        <v>89</v>
      </c>
      <c r="AC53" t="s">
        <v>89</v>
      </c>
      <c r="AD53" t="s">
        <v>89</v>
      </c>
      <c r="AE53" t="s">
        <v>89</v>
      </c>
      <c r="AF53" t="s">
        <v>89</v>
      </c>
      <c r="AG53" t="s">
        <v>89</v>
      </c>
      <c r="AH53" t="s">
        <v>89</v>
      </c>
      <c r="AI53" t="s">
        <v>89</v>
      </c>
      <c r="AJ53" t="s">
        <v>89</v>
      </c>
      <c r="AK53" t="s">
        <v>89</v>
      </c>
    </row>
    <row r="54" spans="1:37" x14ac:dyDescent="0.35">
      <c r="A54" t="s">
        <v>127</v>
      </c>
      <c r="B54" t="s">
        <v>89</v>
      </c>
      <c r="C54" t="s">
        <v>89</v>
      </c>
      <c r="D54" t="s">
        <v>89</v>
      </c>
      <c r="E54" t="s">
        <v>89</v>
      </c>
      <c r="F54" t="s">
        <v>89</v>
      </c>
      <c r="G54" t="s">
        <v>89</v>
      </c>
      <c r="H54" t="s">
        <v>89</v>
      </c>
      <c r="I54" t="s">
        <v>89</v>
      </c>
      <c r="J54" t="s">
        <v>89</v>
      </c>
      <c r="K54" t="s">
        <v>89</v>
      </c>
      <c r="L54" t="s">
        <v>89</v>
      </c>
      <c r="M54" t="s">
        <v>89</v>
      </c>
      <c r="N54" t="s">
        <v>89</v>
      </c>
      <c r="O54" t="s">
        <v>89</v>
      </c>
      <c r="P54" t="s">
        <v>89</v>
      </c>
      <c r="Q54" t="s">
        <v>89</v>
      </c>
      <c r="R54" t="s">
        <v>89</v>
      </c>
      <c r="S54" t="s">
        <v>89</v>
      </c>
      <c r="T54" t="s">
        <v>89</v>
      </c>
      <c r="U54" t="s">
        <v>89</v>
      </c>
      <c r="V54" t="s">
        <v>89</v>
      </c>
      <c r="W54" t="s">
        <v>89</v>
      </c>
      <c r="X54" t="s">
        <v>89</v>
      </c>
      <c r="Y54" t="s">
        <v>89</v>
      </c>
      <c r="Z54" t="s">
        <v>89</v>
      </c>
      <c r="AA54" t="s">
        <v>89</v>
      </c>
      <c r="AB54" t="s">
        <v>89</v>
      </c>
      <c r="AC54" t="s">
        <v>89</v>
      </c>
      <c r="AD54" t="s">
        <v>89</v>
      </c>
      <c r="AE54" t="s">
        <v>89</v>
      </c>
      <c r="AF54" t="s">
        <v>89</v>
      </c>
      <c r="AG54" t="s">
        <v>89</v>
      </c>
      <c r="AH54" t="s">
        <v>89</v>
      </c>
      <c r="AI54" t="s">
        <v>89</v>
      </c>
      <c r="AJ54" t="s">
        <v>89</v>
      </c>
      <c r="AK54" t="s">
        <v>89</v>
      </c>
    </row>
    <row r="55" spans="1:37" x14ac:dyDescent="0.35">
      <c r="A55" t="s">
        <v>128</v>
      </c>
      <c r="B55" t="s">
        <v>89</v>
      </c>
      <c r="C55" t="s">
        <v>89</v>
      </c>
      <c r="D55" t="s">
        <v>89</v>
      </c>
      <c r="E55" t="s">
        <v>89</v>
      </c>
      <c r="F55" t="s">
        <v>89</v>
      </c>
      <c r="G55" t="s">
        <v>89</v>
      </c>
      <c r="H55" t="s">
        <v>89</v>
      </c>
      <c r="I55" t="s">
        <v>89</v>
      </c>
      <c r="J55" t="s">
        <v>89</v>
      </c>
      <c r="K55" t="s">
        <v>89</v>
      </c>
      <c r="L55" t="s">
        <v>89</v>
      </c>
      <c r="M55" t="s">
        <v>89</v>
      </c>
      <c r="N55" t="s">
        <v>89</v>
      </c>
      <c r="O55" t="s">
        <v>89</v>
      </c>
      <c r="P55" t="s">
        <v>89</v>
      </c>
      <c r="Q55" t="s">
        <v>89</v>
      </c>
      <c r="R55" t="s">
        <v>89</v>
      </c>
      <c r="S55" t="s">
        <v>89</v>
      </c>
      <c r="T55" t="s">
        <v>89</v>
      </c>
      <c r="U55" t="s">
        <v>89</v>
      </c>
      <c r="V55" t="s">
        <v>89</v>
      </c>
      <c r="W55" t="s">
        <v>89</v>
      </c>
      <c r="X55" t="s">
        <v>89</v>
      </c>
      <c r="Y55" t="s">
        <v>89</v>
      </c>
      <c r="Z55" t="s">
        <v>89</v>
      </c>
      <c r="AA55" t="s">
        <v>89</v>
      </c>
      <c r="AB55" t="s">
        <v>89</v>
      </c>
      <c r="AC55" t="s">
        <v>89</v>
      </c>
      <c r="AD55" t="s">
        <v>89</v>
      </c>
      <c r="AE55" t="s">
        <v>89</v>
      </c>
      <c r="AF55" t="s">
        <v>89</v>
      </c>
      <c r="AG55" t="s">
        <v>89</v>
      </c>
      <c r="AH55" t="s">
        <v>89</v>
      </c>
      <c r="AI55" t="s">
        <v>89</v>
      </c>
      <c r="AJ55" t="s">
        <v>89</v>
      </c>
      <c r="AK55" t="s">
        <v>89</v>
      </c>
    </row>
    <row r="56" spans="1:37" x14ac:dyDescent="0.35">
      <c r="A56" t="s">
        <v>129</v>
      </c>
      <c r="B56" t="s">
        <v>89</v>
      </c>
      <c r="C56" t="s">
        <v>89</v>
      </c>
      <c r="D56" t="s">
        <v>89</v>
      </c>
      <c r="E56" t="s">
        <v>89</v>
      </c>
      <c r="F56" t="s">
        <v>89</v>
      </c>
      <c r="G56" t="s">
        <v>89</v>
      </c>
      <c r="H56" t="s">
        <v>89</v>
      </c>
      <c r="I56" t="s">
        <v>89</v>
      </c>
      <c r="J56" t="s">
        <v>89</v>
      </c>
      <c r="K56" t="s">
        <v>89</v>
      </c>
      <c r="L56" t="s">
        <v>89</v>
      </c>
      <c r="M56" t="s">
        <v>89</v>
      </c>
      <c r="N56" t="s">
        <v>89</v>
      </c>
      <c r="O56" t="s">
        <v>89</v>
      </c>
      <c r="P56" t="s">
        <v>89</v>
      </c>
      <c r="Q56" t="s">
        <v>89</v>
      </c>
      <c r="R56" t="s">
        <v>89</v>
      </c>
      <c r="S56" t="s">
        <v>89</v>
      </c>
      <c r="T56" t="s">
        <v>89</v>
      </c>
      <c r="U56" t="s">
        <v>89</v>
      </c>
      <c r="V56" t="s">
        <v>89</v>
      </c>
      <c r="W56" t="s">
        <v>89</v>
      </c>
      <c r="X56" t="s">
        <v>89</v>
      </c>
      <c r="Y56" t="s">
        <v>89</v>
      </c>
      <c r="Z56" t="s">
        <v>89</v>
      </c>
      <c r="AA56" t="s">
        <v>89</v>
      </c>
      <c r="AB56" t="s">
        <v>89</v>
      </c>
      <c r="AC56" t="s">
        <v>89</v>
      </c>
      <c r="AD56" t="s">
        <v>89</v>
      </c>
      <c r="AE56" t="s">
        <v>89</v>
      </c>
      <c r="AF56" t="s">
        <v>89</v>
      </c>
      <c r="AG56" t="s">
        <v>89</v>
      </c>
      <c r="AH56" t="s">
        <v>89</v>
      </c>
      <c r="AI56" t="s">
        <v>89</v>
      </c>
      <c r="AJ56" t="s">
        <v>89</v>
      </c>
      <c r="AK56" t="s">
        <v>89</v>
      </c>
    </row>
    <row r="57" spans="1:37" x14ac:dyDescent="0.35">
      <c r="A57" t="s">
        <v>130</v>
      </c>
      <c r="B57" t="s">
        <v>89</v>
      </c>
      <c r="C57" t="s">
        <v>89</v>
      </c>
      <c r="D57" t="s">
        <v>89</v>
      </c>
      <c r="E57" t="s">
        <v>89</v>
      </c>
      <c r="F57" t="s">
        <v>89</v>
      </c>
      <c r="G57" t="s">
        <v>89</v>
      </c>
      <c r="H57" t="s">
        <v>89</v>
      </c>
      <c r="I57" t="s">
        <v>89</v>
      </c>
      <c r="J57" t="s">
        <v>89</v>
      </c>
      <c r="K57" t="s">
        <v>89</v>
      </c>
      <c r="L57" t="s">
        <v>89</v>
      </c>
      <c r="M57" t="s">
        <v>89</v>
      </c>
      <c r="N57" t="s">
        <v>89</v>
      </c>
      <c r="O57" t="s">
        <v>89</v>
      </c>
      <c r="P57" t="s">
        <v>89</v>
      </c>
      <c r="Q57" t="s">
        <v>89</v>
      </c>
      <c r="R57" t="s">
        <v>89</v>
      </c>
      <c r="S57" t="s">
        <v>89</v>
      </c>
      <c r="T57" t="s">
        <v>89</v>
      </c>
      <c r="U57" t="s">
        <v>89</v>
      </c>
      <c r="V57" t="s">
        <v>89</v>
      </c>
      <c r="W57" t="s">
        <v>89</v>
      </c>
      <c r="X57" t="s">
        <v>89</v>
      </c>
      <c r="Y57" t="s">
        <v>89</v>
      </c>
      <c r="Z57" t="s">
        <v>89</v>
      </c>
      <c r="AA57" t="s">
        <v>89</v>
      </c>
      <c r="AB57" t="s">
        <v>89</v>
      </c>
      <c r="AC57" t="s">
        <v>89</v>
      </c>
      <c r="AD57" t="s">
        <v>89</v>
      </c>
      <c r="AE57" t="s">
        <v>89</v>
      </c>
      <c r="AF57" t="s">
        <v>89</v>
      </c>
      <c r="AG57" t="s">
        <v>89</v>
      </c>
      <c r="AH57" t="s">
        <v>89</v>
      </c>
      <c r="AI57" t="s">
        <v>89</v>
      </c>
      <c r="AJ57" t="s">
        <v>89</v>
      </c>
      <c r="AK57" t="s">
        <v>89</v>
      </c>
    </row>
    <row r="58" spans="1:37" x14ac:dyDescent="0.35">
      <c r="A58" t="s">
        <v>131</v>
      </c>
      <c r="B58" t="s">
        <v>89</v>
      </c>
      <c r="C58" t="s">
        <v>89</v>
      </c>
      <c r="D58" t="s">
        <v>89</v>
      </c>
      <c r="E58" t="s">
        <v>89</v>
      </c>
      <c r="F58" t="s">
        <v>89</v>
      </c>
      <c r="G58" t="s">
        <v>89</v>
      </c>
      <c r="H58" t="s">
        <v>89</v>
      </c>
      <c r="I58" t="s">
        <v>89</v>
      </c>
      <c r="J58" t="s">
        <v>89</v>
      </c>
      <c r="K58" t="s">
        <v>89</v>
      </c>
      <c r="L58" t="s">
        <v>89</v>
      </c>
      <c r="M58" t="s">
        <v>89</v>
      </c>
      <c r="N58" t="s">
        <v>89</v>
      </c>
      <c r="O58" t="s">
        <v>89</v>
      </c>
      <c r="P58" t="s">
        <v>89</v>
      </c>
      <c r="Q58" t="s">
        <v>89</v>
      </c>
      <c r="R58" t="s">
        <v>89</v>
      </c>
      <c r="S58" t="s">
        <v>89</v>
      </c>
      <c r="T58" t="s">
        <v>89</v>
      </c>
      <c r="U58" t="s">
        <v>89</v>
      </c>
      <c r="V58" t="s">
        <v>89</v>
      </c>
      <c r="W58" t="s">
        <v>89</v>
      </c>
      <c r="X58" t="s">
        <v>89</v>
      </c>
      <c r="Y58" t="s">
        <v>89</v>
      </c>
      <c r="Z58" t="s">
        <v>89</v>
      </c>
      <c r="AA58" t="s">
        <v>89</v>
      </c>
      <c r="AB58" t="s">
        <v>89</v>
      </c>
      <c r="AC58" t="s">
        <v>89</v>
      </c>
      <c r="AD58" t="s">
        <v>89</v>
      </c>
      <c r="AE58" t="s">
        <v>89</v>
      </c>
      <c r="AF58" t="s">
        <v>89</v>
      </c>
      <c r="AG58" t="s">
        <v>89</v>
      </c>
      <c r="AH58" t="s">
        <v>89</v>
      </c>
      <c r="AI58" t="s">
        <v>89</v>
      </c>
      <c r="AJ58" t="s">
        <v>89</v>
      </c>
      <c r="AK58" t="s">
        <v>89</v>
      </c>
    </row>
    <row r="59" spans="1:37" x14ac:dyDescent="0.35">
      <c r="A59" t="s">
        <v>132</v>
      </c>
      <c r="B59" t="s">
        <v>89</v>
      </c>
      <c r="C59" t="s">
        <v>89</v>
      </c>
      <c r="D59" t="s">
        <v>89</v>
      </c>
      <c r="E59" t="s">
        <v>89</v>
      </c>
      <c r="F59" t="s">
        <v>89</v>
      </c>
      <c r="G59" t="s">
        <v>89</v>
      </c>
      <c r="H59" t="s">
        <v>89</v>
      </c>
      <c r="I59" t="s">
        <v>89</v>
      </c>
      <c r="J59" t="s">
        <v>89</v>
      </c>
      <c r="K59" t="s">
        <v>89</v>
      </c>
      <c r="L59" t="s">
        <v>89</v>
      </c>
      <c r="M59" t="s">
        <v>89</v>
      </c>
      <c r="N59" t="s">
        <v>89</v>
      </c>
      <c r="O59" t="s">
        <v>89</v>
      </c>
      <c r="P59" t="s">
        <v>89</v>
      </c>
      <c r="Q59" t="s">
        <v>89</v>
      </c>
      <c r="R59" t="s">
        <v>89</v>
      </c>
      <c r="S59" t="s">
        <v>89</v>
      </c>
      <c r="T59" t="s">
        <v>89</v>
      </c>
      <c r="U59" t="s">
        <v>89</v>
      </c>
      <c r="V59" t="s">
        <v>89</v>
      </c>
      <c r="W59" t="s">
        <v>89</v>
      </c>
      <c r="X59" t="s">
        <v>89</v>
      </c>
      <c r="Y59" t="s">
        <v>89</v>
      </c>
      <c r="Z59" t="s">
        <v>89</v>
      </c>
      <c r="AA59" t="s">
        <v>89</v>
      </c>
      <c r="AB59" t="s">
        <v>89</v>
      </c>
      <c r="AC59" t="s">
        <v>89</v>
      </c>
      <c r="AD59" t="s">
        <v>89</v>
      </c>
      <c r="AE59" t="s">
        <v>89</v>
      </c>
      <c r="AF59" t="s">
        <v>89</v>
      </c>
      <c r="AG59" t="s">
        <v>89</v>
      </c>
      <c r="AH59" t="s">
        <v>89</v>
      </c>
      <c r="AI59" t="s">
        <v>89</v>
      </c>
      <c r="AJ59" t="s">
        <v>89</v>
      </c>
      <c r="AK59" t="s">
        <v>89</v>
      </c>
    </row>
    <row r="60" spans="1:37" x14ac:dyDescent="0.35">
      <c r="A60" t="s">
        <v>133</v>
      </c>
      <c r="B60" t="s">
        <v>89</v>
      </c>
      <c r="C60" t="s">
        <v>89</v>
      </c>
      <c r="D60" t="s">
        <v>89</v>
      </c>
      <c r="E60" t="s">
        <v>89</v>
      </c>
      <c r="F60" t="s">
        <v>89</v>
      </c>
      <c r="G60" t="s">
        <v>89</v>
      </c>
      <c r="H60" t="s">
        <v>89</v>
      </c>
      <c r="I60" t="s">
        <v>89</v>
      </c>
      <c r="J60" t="s">
        <v>89</v>
      </c>
      <c r="K60" t="s">
        <v>89</v>
      </c>
      <c r="L60" t="s">
        <v>89</v>
      </c>
      <c r="M60" t="s">
        <v>89</v>
      </c>
      <c r="N60" t="s">
        <v>89</v>
      </c>
      <c r="O60" t="s">
        <v>89</v>
      </c>
      <c r="P60" t="s">
        <v>89</v>
      </c>
      <c r="Q60" t="s">
        <v>89</v>
      </c>
      <c r="R60" t="s">
        <v>89</v>
      </c>
      <c r="S60" t="s">
        <v>89</v>
      </c>
      <c r="T60" t="s">
        <v>89</v>
      </c>
      <c r="U60" t="s">
        <v>89</v>
      </c>
      <c r="V60" t="s">
        <v>89</v>
      </c>
      <c r="W60" t="s">
        <v>89</v>
      </c>
      <c r="X60" t="s">
        <v>89</v>
      </c>
      <c r="Y60" t="s">
        <v>89</v>
      </c>
      <c r="Z60" t="s">
        <v>89</v>
      </c>
      <c r="AA60" t="s">
        <v>89</v>
      </c>
      <c r="AB60" t="s">
        <v>89</v>
      </c>
      <c r="AC60" t="s">
        <v>89</v>
      </c>
      <c r="AD60" t="s">
        <v>89</v>
      </c>
      <c r="AE60" t="s">
        <v>89</v>
      </c>
      <c r="AF60" t="s">
        <v>89</v>
      </c>
      <c r="AG60" t="s">
        <v>89</v>
      </c>
      <c r="AH60" t="s">
        <v>89</v>
      </c>
      <c r="AI60" t="s">
        <v>89</v>
      </c>
      <c r="AJ60" t="s">
        <v>89</v>
      </c>
      <c r="AK60" t="s">
        <v>89</v>
      </c>
    </row>
    <row r="61" spans="1:37" x14ac:dyDescent="0.35">
      <c r="A61" t="s">
        <v>134</v>
      </c>
      <c r="B61" t="s">
        <v>89</v>
      </c>
      <c r="C61" t="s">
        <v>89</v>
      </c>
      <c r="D61" t="s">
        <v>89</v>
      </c>
      <c r="E61" t="s">
        <v>89</v>
      </c>
      <c r="F61" t="s">
        <v>89</v>
      </c>
      <c r="G61" t="s">
        <v>89</v>
      </c>
      <c r="H61" t="s">
        <v>89</v>
      </c>
      <c r="I61" t="s">
        <v>89</v>
      </c>
      <c r="J61" t="s">
        <v>89</v>
      </c>
      <c r="K61" t="s">
        <v>89</v>
      </c>
      <c r="L61" t="s">
        <v>89</v>
      </c>
      <c r="M61" t="s">
        <v>89</v>
      </c>
      <c r="N61" t="s">
        <v>89</v>
      </c>
      <c r="O61" t="s">
        <v>89</v>
      </c>
      <c r="P61" t="s">
        <v>89</v>
      </c>
      <c r="Q61" t="s">
        <v>89</v>
      </c>
      <c r="R61" t="s">
        <v>89</v>
      </c>
      <c r="S61" t="s">
        <v>89</v>
      </c>
      <c r="T61" t="s">
        <v>89</v>
      </c>
      <c r="U61" t="s">
        <v>89</v>
      </c>
      <c r="V61" t="s">
        <v>89</v>
      </c>
      <c r="W61" t="s">
        <v>89</v>
      </c>
      <c r="X61" t="s">
        <v>89</v>
      </c>
      <c r="Y61" t="s">
        <v>89</v>
      </c>
      <c r="Z61" t="s">
        <v>89</v>
      </c>
      <c r="AA61" t="s">
        <v>89</v>
      </c>
      <c r="AB61" t="s">
        <v>89</v>
      </c>
      <c r="AC61" t="s">
        <v>89</v>
      </c>
      <c r="AD61" t="s">
        <v>89</v>
      </c>
      <c r="AE61" t="s">
        <v>89</v>
      </c>
      <c r="AF61" t="s">
        <v>89</v>
      </c>
      <c r="AG61" t="s">
        <v>89</v>
      </c>
      <c r="AH61" t="s">
        <v>89</v>
      </c>
      <c r="AI61" t="s">
        <v>89</v>
      </c>
      <c r="AJ61" t="s">
        <v>89</v>
      </c>
      <c r="AK61" t="s">
        <v>89</v>
      </c>
    </row>
    <row r="62" spans="1:37" x14ac:dyDescent="0.35">
      <c r="A62" t="s">
        <v>135</v>
      </c>
      <c r="B62" t="s">
        <v>89</v>
      </c>
      <c r="C62" t="s">
        <v>89</v>
      </c>
      <c r="D62" t="s">
        <v>89</v>
      </c>
      <c r="E62" t="s">
        <v>89</v>
      </c>
      <c r="F62" t="s">
        <v>89</v>
      </c>
      <c r="G62" t="s">
        <v>89</v>
      </c>
      <c r="H62" t="s">
        <v>89</v>
      </c>
      <c r="I62" t="s">
        <v>89</v>
      </c>
      <c r="J62" t="s">
        <v>89</v>
      </c>
      <c r="K62" t="s">
        <v>89</v>
      </c>
      <c r="L62" t="s">
        <v>89</v>
      </c>
      <c r="M62" t="s">
        <v>89</v>
      </c>
      <c r="N62" t="s">
        <v>89</v>
      </c>
      <c r="O62" t="s">
        <v>89</v>
      </c>
      <c r="P62" t="s">
        <v>89</v>
      </c>
      <c r="Q62" t="s">
        <v>89</v>
      </c>
      <c r="R62" t="s">
        <v>89</v>
      </c>
      <c r="S62" t="s">
        <v>89</v>
      </c>
      <c r="T62" t="s">
        <v>89</v>
      </c>
      <c r="U62" t="s">
        <v>89</v>
      </c>
      <c r="V62" t="s">
        <v>89</v>
      </c>
      <c r="W62" t="s">
        <v>89</v>
      </c>
      <c r="X62" t="s">
        <v>89</v>
      </c>
      <c r="Y62" t="s">
        <v>89</v>
      </c>
      <c r="Z62" t="s">
        <v>89</v>
      </c>
      <c r="AA62" t="s">
        <v>89</v>
      </c>
      <c r="AB62" t="s">
        <v>89</v>
      </c>
      <c r="AC62" t="s">
        <v>89</v>
      </c>
      <c r="AD62" t="s">
        <v>89</v>
      </c>
      <c r="AE62" t="s">
        <v>89</v>
      </c>
      <c r="AF62" t="s">
        <v>89</v>
      </c>
      <c r="AG62" t="s">
        <v>89</v>
      </c>
      <c r="AH62" t="s">
        <v>89</v>
      </c>
      <c r="AI62" t="s">
        <v>89</v>
      </c>
      <c r="AJ62" t="s">
        <v>89</v>
      </c>
      <c r="AK62" t="s">
        <v>89</v>
      </c>
    </row>
    <row r="63" spans="1:37" x14ac:dyDescent="0.35">
      <c r="A63" t="s">
        <v>136</v>
      </c>
      <c r="B63" t="s">
        <v>89</v>
      </c>
      <c r="C63" t="s">
        <v>89</v>
      </c>
      <c r="D63" t="s">
        <v>89</v>
      </c>
      <c r="E63" t="s">
        <v>89</v>
      </c>
      <c r="F63" t="s">
        <v>89</v>
      </c>
      <c r="G63" t="s">
        <v>89</v>
      </c>
      <c r="H63" t="s">
        <v>89</v>
      </c>
      <c r="I63" t="s">
        <v>89</v>
      </c>
      <c r="J63" t="s">
        <v>89</v>
      </c>
      <c r="K63" t="s">
        <v>89</v>
      </c>
      <c r="L63" t="s">
        <v>89</v>
      </c>
      <c r="M63" t="s">
        <v>89</v>
      </c>
      <c r="N63" t="s">
        <v>89</v>
      </c>
      <c r="O63" t="s">
        <v>89</v>
      </c>
      <c r="P63" t="s">
        <v>89</v>
      </c>
      <c r="Q63" t="s">
        <v>89</v>
      </c>
      <c r="R63" t="s">
        <v>89</v>
      </c>
      <c r="S63" t="s">
        <v>89</v>
      </c>
      <c r="T63" t="s">
        <v>89</v>
      </c>
      <c r="U63" t="s">
        <v>89</v>
      </c>
      <c r="V63" t="s">
        <v>89</v>
      </c>
      <c r="W63" t="s">
        <v>89</v>
      </c>
      <c r="X63" t="s">
        <v>89</v>
      </c>
      <c r="Y63" t="s">
        <v>89</v>
      </c>
      <c r="Z63" t="s">
        <v>89</v>
      </c>
      <c r="AA63" t="s">
        <v>89</v>
      </c>
      <c r="AB63" t="s">
        <v>89</v>
      </c>
      <c r="AC63" t="s">
        <v>89</v>
      </c>
      <c r="AD63" t="s">
        <v>89</v>
      </c>
      <c r="AE63" t="s">
        <v>89</v>
      </c>
      <c r="AF63" t="s">
        <v>89</v>
      </c>
      <c r="AG63" t="s">
        <v>89</v>
      </c>
      <c r="AH63" t="s">
        <v>89</v>
      </c>
      <c r="AI63" t="s">
        <v>89</v>
      </c>
      <c r="AJ63" t="s">
        <v>89</v>
      </c>
      <c r="AK63" t="s">
        <v>89</v>
      </c>
    </row>
    <row r="64" spans="1:37" x14ac:dyDescent="0.35">
      <c r="A64" t="s">
        <v>137</v>
      </c>
      <c r="B64" t="s">
        <v>89</v>
      </c>
      <c r="C64" t="s">
        <v>89</v>
      </c>
      <c r="D64" t="s">
        <v>89</v>
      </c>
      <c r="E64" t="s">
        <v>89</v>
      </c>
      <c r="F64" t="s">
        <v>89</v>
      </c>
      <c r="G64" t="s">
        <v>89</v>
      </c>
      <c r="H64" t="s">
        <v>89</v>
      </c>
      <c r="I64" t="s">
        <v>89</v>
      </c>
      <c r="J64" t="s">
        <v>89</v>
      </c>
      <c r="K64" t="s">
        <v>89</v>
      </c>
      <c r="L64" t="s">
        <v>89</v>
      </c>
      <c r="M64" t="s">
        <v>89</v>
      </c>
      <c r="N64" t="s">
        <v>89</v>
      </c>
      <c r="O64" t="s">
        <v>89</v>
      </c>
      <c r="P64" t="s">
        <v>89</v>
      </c>
      <c r="Q64" t="s">
        <v>89</v>
      </c>
      <c r="R64" t="s">
        <v>89</v>
      </c>
      <c r="S64" t="s">
        <v>89</v>
      </c>
      <c r="T64" t="s">
        <v>89</v>
      </c>
      <c r="U64" t="s">
        <v>89</v>
      </c>
      <c r="V64" t="s">
        <v>89</v>
      </c>
      <c r="W64" t="s">
        <v>89</v>
      </c>
      <c r="X64" t="s">
        <v>89</v>
      </c>
      <c r="Y64" t="s">
        <v>89</v>
      </c>
      <c r="Z64" t="s">
        <v>89</v>
      </c>
      <c r="AA64" t="s">
        <v>89</v>
      </c>
      <c r="AB64" t="s">
        <v>89</v>
      </c>
      <c r="AC64" t="s">
        <v>89</v>
      </c>
      <c r="AD64" t="s">
        <v>89</v>
      </c>
      <c r="AE64" t="s">
        <v>89</v>
      </c>
      <c r="AF64" t="s">
        <v>89</v>
      </c>
      <c r="AG64" t="s">
        <v>89</v>
      </c>
      <c r="AH64" t="s">
        <v>89</v>
      </c>
      <c r="AI64" t="s">
        <v>89</v>
      </c>
      <c r="AJ64" t="s">
        <v>89</v>
      </c>
      <c r="AK64" t="s">
        <v>89</v>
      </c>
    </row>
    <row r="65" spans="1:37" x14ac:dyDescent="0.35">
      <c r="A65" t="s">
        <v>138</v>
      </c>
      <c r="B65" t="s">
        <v>89</v>
      </c>
      <c r="C65" t="s">
        <v>89</v>
      </c>
      <c r="D65" t="s">
        <v>89</v>
      </c>
      <c r="E65" t="s">
        <v>89</v>
      </c>
      <c r="F65" t="s">
        <v>89</v>
      </c>
      <c r="G65" t="s">
        <v>89</v>
      </c>
      <c r="H65" t="s">
        <v>89</v>
      </c>
      <c r="I65" t="s">
        <v>89</v>
      </c>
      <c r="J65" t="s">
        <v>89</v>
      </c>
      <c r="K65" t="s">
        <v>89</v>
      </c>
      <c r="L65" t="s">
        <v>89</v>
      </c>
      <c r="M65" t="s">
        <v>89</v>
      </c>
      <c r="N65" t="s">
        <v>89</v>
      </c>
      <c r="O65" t="s">
        <v>89</v>
      </c>
      <c r="P65" t="s">
        <v>89</v>
      </c>
      <c r="Q65" t="s">
        <v>89</v>
      </c>
      <c r="R65" t="s">
        <v>89</v>
      </c>
      <c r="S65" t="s">
        <v>89</v>
      </c>
      <c r="T65" t="s">
        <v>89</v>
      </c>
      <c r="U65" t="s">
        <v>89</v>
      </c>
      <c r="V65" t="s">
        <v>89</v>
      </c>
      <c r="W65" t="s">
        <v>89</v>
      </c>
      <c r="X65" t="s">
        <v>89</v>
      </c>
      <c r="Y65" t="s">
        <v>89</v>
      </c>
      <c r="Z65" t="s">
        <v>89</v>
      </c>
      <c r="AA65" t="s">
        <v>89</v>
      </c>
      <c r="AB65" t="s">
        <v>89</v>
      </c>
      <c r="AC65" t="s">
        <v>89</v>
      </c>
      <c r="AD65" t="s">
        <v>89</v>
      </c>
      <c r="AE65" t="s">
        <v>89</v>
      </c>
      <c r="AF65" t="s">
        <v>89</v>
      </c>
      <c r="AG65" t="s">
        <v>89</v>
      </c>
      <c r="AH65" t="s">
        <v>89</v>
      </c>
      <c r="AI65" t="s">
        <v>89</v>
      </c>
      <c r="AJ65" t="s">
        <v>89</v>
      </c>
      <c r="AK65" t="s">
        <v>89</v>
      </c>
    </row>
    <row r="66" spans="1:37" x14ac:dyDescent="0.35">
      <c r="A66" t="s">
        <v>139</v>
      </c>
      <c r="B66" s="7">
        <v>240871328.17241201</v>
      </c>
      <c r="C66" s="7">
        <v>241762400.208933</v>
      </c>
      <c r="D66" s="7">
        <v>242653472.24545401</v>
      </c>
      <c r="E66" s="7">
        <v>243544544.28197399</v>
      </c>
      <c r="F66" s="7">
        <v>244435616.31849501</v>
      </c>
      <c r="G66" s="7">
        <v>245326688.35501501</v>
      </c>
      <c r="H66" s="7">
        <v>246217760.391536</v>
      </c>
      <c r="I66" s="7">
        <v>247108832.42805699</v>
      </c>
      <c r="J66" s="7">
        <v>247999904.46457699</v>
      </c>
      <c r="K66" s="7">
        <v>248890976.50109801</v>
      </c>
      <c r="L66" s="7">
        <v>249782048.53761899</v>
      </c>
      <c r="M66" s="7">
        <v>250673120.574139</v>
      </c>
      <c r="N66" s="7">
        <v>251564192.61065999</v>
      </c>
      <c r="O66" s="7">
        <v>252455264.647181</v>
      </c>
      <c r="P66" s="7">
        <v>253346336.68370101</v>
      </c>
      <c r="Q66" s="7">
        <v>254237408.720222</v>
      </c>
      <c r="R66" s="7">
        <v>255128480.75674301</v>
      </c>
      <c r="S66" s="7">
        <v>256019552.79326299</v>
      </c>
      <c r="T66" s="7">
        <v>256910624.82978401</v>
      </c>
      <c r="U66" s="7">
        <v>257801696.86630499</v>
      </c>
      <c r="V66" s="7">
        <v>258692768.902825</v>
      </c>
      <c r="W66" s="7">
        <v>259583840.93934599</v>
      </c>
      <c r="X66" s="7">
        <v>260474912.975867</v>
      </c>
      <c r="Y66" s="7">
        <v>261365985.01238701</v>
      </c>
      <c r="Z66" s="7">
        <v>262257057.048908</v>
      </c>
      <c r="AA66" s="7">
        <v>263148129.08542901</v>
      </c>
      <c r="AB66" s="7">
        <v>264039201.12194899</v>
      </c>
      <c r="AC66" s="7">
        <v>264930273.15847</v>
      </c>
      <c r="AD66" s="7">
        <v>265821345.19499099</v>
      </c>
      <c r="AE66" s="7">
        <v>266712417.231511</v>
      </c>
      <c r="AF66" s="7">
        <v>267603489.26803201</v>
      </c>
      <c r="AG66" s="7">
        <v>268494561.30455202</v>
      </c>
      <c r="AH66" s="7">
        <v>269385633.34107298</v>
      </c>
      <c r="AI66" s="7">
        <v>270276705.37759399</v>
      </c>
      <c r="AJ66" s="7">
        <v>271167777.414114</v>
      </c>
      <c r="AK66" s="7">
        <v>272058849.45063502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87D01-6615-4644-A9F4-CF0EC2523218}">
  <dimension ref="A1:AK146"/>
  <sheetViews>
    <sheetView workbookViewId="0"/>
  </sheetViews>
  <sheetFormatPr defaultRowHeight="14.5" x14ac:dyDescent="0.35"/>
  <sheetData>
    <row r="1" spans="1:37" s="4" customFormat="1" x14ac:dyDescent="0.35">
      <c r="A1" s="4" t="s">
        <v>878</v>
      </c>
    </row>
    <row r="2" spans="1:37" s="4" customFormat="1" x14ac:dyDescent="0.35"/>
    <row r="3" spans="1:37" x14ac:dyDescent="0.35">
      <c r="A3" s="1" t="s">
        <v>0</v>
      </c>
      <c r="B3" s="1">
        <v>2015</v>
      </c>
      <c r="C3" s="1">
        <v>2016</v>
      </c>
      <c r="D3" s="1">
        <v>2017</v>
      </c>
      <c r="E3" s="1">
        <v>2018</v>
      </c>
      <c r="F3" s="1">
        <v>2019</v>
      </c>
      <c r="G3" s="1">
        <v>2020</v>
      </c>
      <c r="H3" s="1">
        <v>2021</v>
      </c>
      <c r="I3" s="1">
        <v>2022</v>
      </c>
      <c r="J3" s="1">
        <v>2023</v>
      </c>
      <c r="K3" s="1">
        <v>2024</v>
      </c>
      <c r="L3" s="1">
        <v>2025</v>
      </c>
      <c r="M3" s="1">
        <v>2026</v>
      </c>
      <c r="N3" s="1">
        <v>2027</v>
      </c>
      <c r="O3" s="1">
        <v>2028</v>
      </c>
      <c r="P3" s="1">
        <v>2029</v>
      </c>
      <c r="Q3" s="1">
        <v>2030</v>
      </c>
      <c r="R3" s="1">
        <v>2031</v>
      </c>
      <c r="S3" s="1">
        <v>2032</v>
      </c>
      <c r="T3" s="1">
        <v>2033</v>
      </c>
      <c r="U3" s="1">
        <v>2034</v>
      </c>
      <c r="V3" s="1">
        <v>2035</v>
      </c>
      <c r="W3" s="1">
        <v>2036</v>
      </c>
      <c r="X3" s="1">
        <v>2037</v>
      </c>
      <c r="Y3" s="1">
        <v>2038</v>
      </c>
      <c r="Z3" s="1">
        <v>2039</v>
      </c>
      <c r="AA3" s="1">
        <v>2040</v>
      </c>
      <c r="AB3" s="1">
        <v>2041</v>
      </c>
      <c r="AC3" s="1">
        <v>2042</v>
      </c>
      <c r="AD3" s="1">
        <v>2043</v>
      </c>
      <c r="AE3" s="1">
        <v>2044</v>
      </c>
      <c r="AF3" s="1">
        <v>2045</v>
      </c>
      <c r="AG3" s="1">
        <v>2046</v>
      </c>
      <c r="AH3" s="1">
        <v>2047</v>
      </c>
      <c r="AI3" s="1">
        <v>2048</v>
      </c>
      <c r="AJ3" s="1">
        <v>2049</v>
      </c>
      <c r="AK3" s="1">
        <v>2050</v>
      </c>
    </row>
    <row r="4" spans="1:37" x14ac:dyDescent="0.35">
      <c r="A4" s="4" t="s">
        <v>20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</row>
    <row r="5" spans="1:37" x14ac:dyDescent="0.35">
      <c r="A5" t="s">
        <v>16</v>
      </c>
      <c r="B5" s="7">
        <v>271129321.04833603</v>
      </c>
      <c r="C5" s="7">
        <v>271577413.88502502</v>
      </c>
      <c r="D5" s="7">
        <v>272025506.72171497</v>
      </c>
      <c r="E5" s="7">
        <v>272473599.55840498</v>
      </c>
      <c r="F5" s="7">
        <v>272921692.39509398</v>
      </c>
      <c r="G5" s="7">
        <v>273369785.23178399</v>
      </c>
      <c r="H5" s="7">
        <v>273817878.06847298</v>
      </c>
      <c r="I5" s="7">
        <v>274265970.90516299</v>
      </c>
      <c r="J5" s="7">
        <v>274714063.74185199</v>
      </c>
      <c r="K5" s="7">
        <v>275162156.57854199</v>
      </c>
      <c r="L5" s="7">
        <v>275610249.415232</v>
      </c>
      <c r="M5" s="7">
        <v>276058342.251921</v>
      </c>
      <c r="N5" s="7">
        <v>276506435.08861101</v>
      </c>
      <c r="O5" s="7">
        <v>276954527.9253</v>
      </c>
      <c r="P5" s="7">
        <v>277402620.76199001</v>
      </c>
      <c r="Q5" s="7">
        <v>277850713.59867901</v>
      </c>
      <c r="R5" s="7">
        <v>278298806.43536901</v>
      </c>
      <c r="S5" s="7">
        <v>278746899.27205902</v>
      </c>
      <c r="T5" s="7">
        <v>279194992.10874802</v>
      </c>
      <c r="U5" s="7">
        <v>279643084.94543803</v>
      </c>
      <c r="V5" s="7">
        <v>280091177.78212702</v>
      </c>
      <c r="W5" s="7">
        <v>280539270.61881697</v>
      </c>
      <c r="X5" s="7">
        <v>280987363.45550603</v>
      </c>
      <c r="Y5" s="7">
        <v>281435456.29219598</v>
      </c>
      <c r="Z5" s="7">
        <v>281883549.12888598</v>
      </c>
      <c r="AA5" s="7">
        <v>282331641.96557498</v>
      </c>
      <c r="AB5" s="7">
        <v>282779734.80226499</v>
      </c>
      <c r="AC5" s="7">
        <v>283227827.63895398</v>
      </c>
      <c r="AD5" s="7">
        <v>283675920.47564399</v>
      </c>
      <c r="AE5" s="7">
        <v>284124013.31233299</v>
      </c>
      <c r="AF5" s="7">
        <v>284572106.149023</v>
      </c>
      <c r="AG5" s="7">
        <v>285020198.98571301</v>
      </c>
      <c r="AH5" s="7">
        <v>285468291.822402</v>
      </c>
      <c r="AI5" s="7">
        <v>285916384.65909201</v>
      </c>
      <c r="AJ5" s="7">
        <v>286364477.495781</v>
      </c>
      <c r="AK5" s="7">
        <v>286812570.33247101</v>
      </c>
    </row>
    <row r="6" spans="1:37" x14ac:dyDescent="0.35">
      <c r="A6" s="4" t="s">
        <v>18</v>
      </c>
      <c r="B6" s="7">
        <v>32442307.690231301</v>
      </c>
      <c r="C6" s="7">
        <v>31523076.9210594</v>
      </c>
      <c r="D6" s="7">
        <v>30603846.151887499</v>
      </c>
      <c r="E6" s="7">
        <v>29684615.382715501</v>
      </c>
      <c r="F6" s="7">
        <v>28765384.6135436</v>
      </c>
      <c r="G6" s="7">
        <v>27846153.844371598</v>
      </c>
      <c r="H6" s="7">
        <v>26926923.075199701</v>
      </c>
      <c r="I6" s="7">
        <v>26007692.3060278</v>
      </c>
      <c r="J6" s="7">
        <v>25088461.536855798</v>
      </c>
      <c r="K6" s="7">
        <v>24169230.767683901</v>
      </c>
      <c r="L6" s="7">
        <v>23249999.998511899</v>
      </c>
      <c r="M6" s="7">
        <v>22330769.229339998</v>
      </c>
      <c r="N6" s="7">
        <v>21411538.460168101</v>
      </c>
      <c r="O6" s="7">
        <v>20492307.690996099</v>
      </c>
      <c r="P6" s="7">
        <v>19573076.921824198</v>
      </c>
      <c r="Q6" s="7">
        <v>18653846.1526522</v>
      </c>
      <c r="R6" s="7">
        <v>17734615.383480299</v>
      </c>
      <c r="S6" s="7">
        <v>16815384.614308398</v>
      </c>
      <c r="T6" s="7">
        <v>15896153.8451364</v>
      </c>
      <c r="U6" s="7">
        <v>14976923.075964499</v>
      </c>
      <c r="V6" s="7">
        <v>14057692.306792499</v>
      </c>
      <c r="W6" s="7">
        <v>13138461.5376206</v>
      </c>
      <c r="X6" s="7">
        <v>12219230.768448699</v>
      </c>
      <c r="Y6" s="7">
        <v>11299999.999276699</v>
      </c>
      <c r="Z6" s="7">
        <v>10380769.2301048</v>
      </c>
      <c r="AA6" s="7">
        <v>9461538.46093289</v>
      </c>
      <c r="AB6" s="7">
        <v>8542307.6917609498</v>
      </c>
      <c r="AC6" s="7">
        <v>7623076.9225890096</v>
      </c>
      <c r="AD6" s="7">
        <v>6703846.1534170704</v>
      </c>
      <c r="AE6" s="7">
        <v>5784615.3842451395</v>
      </c>
      <c r="AF6" s="7">
        <v>4865384.6150731901</v>
      </c>
      <c r="AG6" s="7">
        <v>3946153.8459012499</v>
      </c>
      <c r="AH6" s="7">
        <v>3026923.07672932</v>
      </c>
      <c r="AI6" s="7">
        <v>2107692.3075573798</v>
      </c>
      <c r="AJ6" s="7">
        <v>1188461.5383854299</v>
      </c>
      <c r="AK6" s="7">
        <v>269230.76921350299</v>
      </c>
    </row>
    <row r="7" spans="1:37" x14ac:dyDescent="0.35">
      <c r="A7" s="4" t="s">
        <v>30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</row>
    <row r="8" spans="1:37" x14ac:dyDescent="0.35">
      <c r="A8" s="4" t="s">
        <v>16</v>
      </c>
      <c r="B8" s="7">
        <v>2554639.16749642</v>
      </c>
      <c r="C8" s="7">
        <v>2593789.91239502</v>
      </c>
      <c r="D8" s="7">
        <v>2632940.6572936201</v>
      </c>
      <c r="E8" s="7">
        <v>2672091.4021922201</v>
      </c>
      <c r="F8" s="7">
        <v>2711242.1470908201</v>
      </c>
      <c r="G8" s="7">
        <v>2750392.8919894202</v>
      </c>
      <c r="H8" s="7">
        <v>2789543.6368880202</v>
      </c>
      <c r="I8" s="7">
        <v>2828694.3817866198</v>
      </c>
      <c r="J8" s="7">
        <v>2867845.1266852198</v>
      </c>
      <c r="K8" s="7">
        <v>2906995.8715838301</v>
      </c>
      <c r="L8" s="7">
        <v>2946146.6164824301</v>
      </c>
      <c r="M8" s="7">
        <v>2985297.3613810302</v>
      </c>
      <c r="N8" s="7">
        <v>3024448.1062796302</v>
      </c>
      <c r="O8" s="7">
        <v>3063598.8511782298</v>
      </c>
      <c r="P8" s="7">
        <v>3102749.5960768298</v>
      </c>
      <c r="Q8" s="7">
        <v>3141900.3409754299</v>
      </c>
      <c r="R8" s="7">
        <v>3181051.0858740299</v>
      </c>
      <c r="S8" s="7">
        <v>3220201.8307726299</v>
      </c>
      <c r="T8" s="7">
        <v>3259352.57567123</v>
      </c>
      <c r="U8" s="7">
        <v>3298503.32056983</v>
      </c>
      <c r="V8" s="7">
        <v>3337654.0654684301</v>
      </c>
      <c r="W8" s="7">
        <v>3376804.8103670301</v>
      </c>
      <c r="X8" s="7">
        <v>3415955.5552656399</v>
      </c>
      <c r="Y8" s="7">
        <v>3455106.3001642399</v>
      </c>
      <c r="Z8" s="7">
        <v>3494257.04506284</v>
      </c>
      <c r="AA8" s="7">
        <v>3533407.78996144</v>
      </c>
      <c r="AB8" s="7">
        <v>3572558.5348600401</v>
      </c>
      <c r="AC8" s="7">
        <v>3611709.2797586401</v>
      </c>
      <c r="AD8" s="7">
        <v>3650860.0246572401</v>
      </c>
      <c r="AE8" s="7">
        <v>3690010.7695558402</v>
      </c>
      <c r="AF8" s="7">
        <v>3729161.5144544402</v>
      </c>
      <c r="AG8" s="7">
        <v>3768312.2593530398</v>
      </c>
      <c r="AH8" s="7">
        <v>3807463.0042516398</v>
      </c>
      <c r="AI8" s="7">
        <v>3846613.7491502399</v>
      </c>
      <c r="AJ8" s="7">
        <v>3885764.4940488399</v>
      </c>
      <c r="AK8" s="7">
        <v>3924915.2389474399</v>
      </c>
    </row>
    <row r="9" spans="1:37" x14ac:dyDescent="0.3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</row>
    <row r="10" spans="1:37" x14ac:dyDescent="0.35">
      <c r="A10" s="4" t="s">
        <v>34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</row>
    <row r="11" spans="1:37" x14ac:dyDescent="0.35">
      <c r="A11" s="4" t="s">
        <v>16</v>
      </c>
      <c r="B11" s="4">
        <v>2554639.16749642</v>
      </c>
      <c r="C11" s="4">
        <v>2593789.91239502</v>
      </c>
      <c r="D11" s="4">
        <v>2632940.6572936201</v>
      </c>
      <c r="E11" s="4">
        <v>2672091.4021922201</v>
      </c>
      <c r="F11" s="4">
        <v>2711242.1470908201</v>
      </c>
      <c r="G11" s="4">
        <v>2750392.8919894202</v>
      </c>
      <c r="H11" s="4">
        <v>2789543.6368880202</v>
      </c>
      <c r="I11" s="4">
        <v>2828694.3817866198</v>
      </c>
      <c r="J11" s="4">
        <v>2867845.1266852198</v>
      </c>
      <c r="K11" s="4">
        <v>2906995.8715838301</v>
      </c>
      <c r="L11" s="4">
        <v>2946146.6164824301</v>
      </c>
      <c r="M11" s="4">
        <v>2985297.3613810302</v>
      </c>
      <c r="N11" s="4">
        <v>3024448.1062796302</v>
      </c>
      <c r="O11" s="4">
        <v>3063598.8511782298</v>
      </c>
      <c r="P11" s="4">
        <v>3102749.5960768298</v>
      </c>
      <c r="Q11" s="4">
        <v>3141900.3409754299</v>
      </c>
      <c r="R11" s="4">
        <v>3181051.0858740299</v>
      </c>
      <c r="S11" s="4">
        <v>3220201.8307726299</v>
      </c>
      <c r="T11" s="4">
        <v>3259352.57567123</v>
      </c>
      <c r="U11" s="4">
        <v>3298503.32056983</v>
      </c>
      <c r="V11" s="4">
        <v>3337654.0654684301</v>
      </c>
      <c r="W11" s="4">
        <v>3376804.8103670301</v>
      </c>
      <c r="X11" s="4">
        <v>3415955.5552656399</v>
      </c>
      <c r="Y11" s="4">
        <v>3455106.3001642399</v>
      </c>
      <c r="Z11" s="4">
        <v>3494257.04506284</v>
      </c>
      <c r="AA11" s="4">
        <v>3533407.78996144</v>
      </c>
      <c r="AB11" s="4">
        <v>3572558.5348600401</v>
      </c>
      <c r="AC11" s="4">
        <v>3611709.2797586401</v>
      </c>
      <c r="AD11" s="4">
        <v>3650860.0246572401</v>
      </c>
      <c r="AE11" s="4">
        <v>3690010.7695558402</v>
      </c>
      <c r="AF11" s="4">
        <v>3729161.5144544402</v>
      </c>
      <c r="AG11" s="4">
        <v>3768312.2593530398</v>
      </c>
      <c r="AH11" s="4">
        <v>3807463.0042516398</v>
      </c>
      <c r="AI11" s="4">
        <v>3846613.7491502399</v>
      </c>
      <c r="AJ11" s="4">
        <v>3885764.4940488399</v>
      </c>
      <c r="AK11" s="4">
        <v>3924915.2389474399</v>
      </c>
    </row>
    <row r="12" spans="1:37" x14ac:dyDescent="0.3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</row>
    <row r="13" spans="1:37" x14ac:dyDescent="0.35">
      <c r="A13" s="4" t="s">
        <v>22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</row>
    <row r="14" spans="1:37" x14ac:dyDescent="0.35">
      <c r="A14" s="4" t="s">
        <v>16</v>
      </c>
      <c r="B14" s="7">
        <v>109104232.268813</v>
      </c>
      <c r="C14" s="7">
        <v>113626051.979139</v>
      </c>
      <c r="D14" s="7">
        <v>117803050.999817</v>
      </c>
      <c r="E14" s="7">
        <v>122324870.710144</v>
      </c>
      <c r="F14" s="7">
        <v>126846690.42047</v>
      </c>
      <c r="G14" s="7">
        <v>131023689.441148</v>
      </c>
      <c r="H14" s="7">
        <v>135545509.151474</v>
      </c>
      <c r="I14" s="7">
        <v>140067328.86179999</v>
      </c>
      <c r="J14" s="7">
        <v>144589148.572126</v>
      </c>
      <c r="K14" s="7">
        <v>148766147.59280401</v>
      </c>
      <c r="L14" s="7">
        <v>150874222.47559199</v>
      </c>
      <c r="M14" s="7">
        <v>152637476.66873199</v>
      </c>
      <c r="N14" s="7">
        <v>154400730.86187199</v>
      </c>
      <c r="O14" s="7">
        <v>156163985.05501199</v>
      </c>
      <c r="P14" s="7">
        <v>157927239.24815199</v>
      </c>
      <c r="Q14" s="7">
        <v>159690493.44129199</v>
      </c>
      <c r="R14" s="7">
        <v>161453747.63443199</v>
      </c>
      <c r="S14" s="7">
        <v>163217001.82757199</v>
      </c>
      <c r="T14" s="7">
        <v>164980256.02071199</v>
      </c>
      <c r="U14" s="7">
        <v>166743510.21385199</v>
      </c>
      <c r="V14" s="7">
        <v>168506764.40699199</v>
      </c>
      <c r="W14" s="7">
        <v>170270018.60013199</v>
      </c>
      <c r="X14" s="7">
        <v>172033272.79327199</v>
      </c>
      <c r="Y14" s="7">
        <v>173796526.98641199</v>
      </c>
      <c r="Z14" s="7">
        <v>175559781.17955199</v>
      </c>
      <c r="AA14" s="7">
        <v>177323035.37269199</v>
      </c>
      <c r="AB14" s="7">
        <v>179086289.56583199</v>
      </c>
      <c r="AC14" s="7">
        <v>180849543.75897199</v>
      </c>
      <c r="AD14" s="7">
        <v>182612797.95211199</v>
      </c>
      <c r="AE14" s="7">
        <v>184376052.14525199</v>
      </c>
      <c r="AF14" s="7">
        <v>186139306.33839199</v>
      </c>
      <c r="AG14" s="7">
        <v>187902560.53153199</v>
      </c>
      <c r="AH14" s="7">
        <v>189665814.72467199</v>
      </c>
      <c r="AI14" s="7">
        <v>191429068.91781199</v>
      </c>
      <c r="AJ14" s="7">
        <v>193192323.11095199</v>
      </c>
      <c r="AK14" s="7">
        <v>194955577.30409199</v>
      </c>
    </row>
    <row r="15" spans="1:37" x14ac:dyDescent="0.35">
      <c r="A15" s="4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</row>
    <row r="16" spans="1:37" x14ac:dyDescent="0.35">
      <c r="A16" s="8" t="s">
        <v>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</row>
    <row r="17" spans="1:37" x14ac:dyDescent="0.35">
      <c r="A17" s="4" t="s">
        <v>16</v>
      </c>
      <c r="B17" s="7">
        <v>2554639.16749642</v>
      </c>
      <c r="C17" s="7">
        <v>2593789.91239502</v>
      </c>
      <c r="D17" s="7">
        <v>2632940.6572936201</v>
      </c>
      <c r="E17" s="7">
        <v>2672091.4021922201</v>
      </c>
      <c r="F17" s="7">
        <v>2711242.1470908201</v>
      </c>
      <c r="G17" s="7">
        <v>2750392.8919894202</v>
      </c>
      <c r="H17" s="7">
        <v>2789543.6368880202</v>
      </c>
      <c r="I17" s="7">
        <v>2828694.3817866198</v>
      </c>
      <c r="J17" s="7">
        <v>2867845.1266852198</v>
      </c>
      <c r="K17" s="7">
        <v>2906995.8715838301</v>
      </c>
      <c r="L17" s="7">
        <v>2946146.6164824301</v>
      </c>
      <c r="M17" s="7">
        <v>2985297.3613810302</v>
      </c>
      <c r="N17" s="7">
        <v>3024448.1062796302</v>
      </c>
      <c r="O17" s="7">
        <v>3063598.8511782298</v>
      </c>
      <c r="P17" s="7">
        <v>3102749.5960768298</v>
      </c>
      <c r="Q17" s="7">
        <v>3141900.3409754299</v>
      </c>
      <c r="R17" s="7">
        <v>3181051.0858740299</v>
      </c>
      <c r="S17" s="7">
        <v>3220201.8307726299</v>
      </c>
      <c r="T17" s="7">
        <v>3259352.57567123</v>
      </c>
      <c r="U17" s="7">
        <v>3298503.32056983</v>
      </c>
      <c r="V17" s="7">
        <v>3337654.0654684301</v>
      </c>
      <c r="W17" s="7">
        <v>3376804.8103670301</v>
      </c>
      <c r="X17" s="7">
        <v>3415955.5552656399</v>
      </c>
      <c r="Y17" s="7">
        <v>3455106.3001642399</v>
      </c>
      <c r="Z17" s="7">
        <v>3494257.04506284</v>
      </c>
      <c r="AA17" s="7">
        <v>3533407.78996144</v>
      </c>
      <c r="AB17" s="7">
        <v>3572558.5348600401</v>
      </c>
      <c r="AC17" s="7">
        <v>3611709.2797586401</v>
      </c>
      <c r="AD17" s="7">
        <v>3650860.0246572401</v>
      </c>
      <c r="AE17" s="7">
        <v>3690010.7695558402</v>
      </c>
      <c r="AF17" s="7">
        <v>3729161.5144544402</v>
      </c>
      <c r="AG17" s="7">
        <v>3768312.2593530398</v>
      </c>
      <c r="AH17" s="7">
        <v>3807463.0042516398</v>
      </c>
      <c r="AI17" s="7">
        <v>3846613.7491502399</v>
      </c>
      <c r="AJ17" s="7">
        <v>3885764.4940488399</v>
      </c>
      <c r="AK17" s="7">
        <v>3924915.2389474399</v>
      </c>
    </row>
    <row r="18" spans="1:37" x14ac:dyDescent="0.3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</row>
    <row r="19" spans="1:37" x14ac:dyDescent="0.3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</row>
    <row r="20" spans="1:37" x14ac:dyDescent="0.35">
      <c r="A20" s="10" t="s">
        <v>24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</row>
    <row r="21" spans="1:37" x14ac:dyDescent="0.35">
      <c r="A21" s="4" t="s">
        <v>23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</row>
    <row r="22" spans="1:37" x14ac:dyDescent="0.35">
      <c r="A22" s="4" t="s">
        <v>16</v>
      </c>
      <c r="B22" s="4">
        <v>109104232.268813</v>
      </c>
      <c r="C22" s="4">
        <v>113626051.979139</v>
      </c>
      <c r="D22" s="4">
        <v>117803050.999817</v>
      </c>
      <c r="E22" s="4">
        <v>122324870.710144</v>
      </c>
      <c r="F22" s="4">
        <v>126846690.42047</v>
      </c>
      <c r="G22" s="4">
        <v>131023689.441148</v>
      </c>
      <c r="H22" s="4">
        <v>135545509.151474</v>
      </c>
      <c r="I22" s="4">
        <v>140067328.86179999</v>
      </c>
      <c r="J22" s="4">
        <v>144589148.572126</v>
      </c>
      <c r="K22" s="4">
        <v>148766147.59280401</v>
      </c>
      <c r="L22" s="4">
        <v>150874222.47559199</v>
      </c>
      <c r="M22" s="4">
        <v>152637476.66873199</v>
      </c>
      <c r="N22" s="4">
        <v>154400730.86187199</v>
      </c>
      <c r="O22" s="4">
        <v>156163985.05501199</v>
      </c>
      <c r="P22" s="4">
        <v>157927239.24815199</v>
      </c>
      <c r="Q22" s="4">
        <v>159690493.44129199</v>
      </c>
      <c r="R22" s="4">
        <v>161453747.63443199</v>
      </c>
      <c r="S22" s="4">
        <v>163217001.82757199</v>
      </c>
      <c r="T22" s="4">
        <v>164980256.02071199</v>
      </c>
      <c r="U22" s="4">
        <v>166743510.21385199</v>
      </c>
      <c r="V22" s="4">
        <v>168506764.40699199</v>
      </c>
      <c r="W22" s="4">
        <v>170270018.60013199</v>
      </c>
      <c r="X22" s="4">
        <v>172033272.79327199</v>
      </c>
      <c r="Y22" s="4">
        <v>173796526.98641199</v>
      </c>
      <c r="Z22" s="4">
        <v>175559781.17955199</v>
      </c>
      <c r="AA22" s="4">
        <v>177323035.37269199</v>
      </c>
      <c r="AB22" s="4">
        <v>179086289.56583199</v>
      </c>
      <c r="AC22" s="4">
        <v>180849543.75897199</v>
      </c>
      <c r="AD22" s="4">
        <v>182612797.95211199</v>
      </c>
      <c r="AE22" s="4">
        <v>184376052.14525199</v>
      </c>
      <c r="AF22" s="4">
        <v>186139306.33839199</v>
      </c>
      <c r="AG22" s="4">
        <v>187902560.53153199</v>
      </c>
      <c r="AH22" s="4">
        <v>189665814.72467199</v>
      </c>
      <c r="AI22" s="4">
        <v>191429068.91781199</v>
      </c>
      <c r="AJ22" s="4">
        <v>193192323.11095199</v>
      </c>
      <c r="AK22" s="4">
        <v>194955577.30409199</v>
      </c>
    </row>
    <row r="23" spans="1:37" x14ac:dyDescent="0.3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</row>
    <row r="24" spans="1:37" x14ac:dyDescent="0.35">
      <c r="A24" s="4" t="s">
        <v>25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</row>
    <row r="25" spans="1:37" x14ac:dyDescent="0.35">
      <c r="A25" s="4" t="s">
        <v>16</v>
      </c>
      <c r="B25" s="4">
        <v>2554639.16749642</v>
      </c>
      <c r="C25" s="4">
        <v>2593789.91239502</v>
      </c>
      <c r="D25" s="4">
        <v>2632940.6572936201</v>
      </c>
      <c r="E25" s="4">
        <v>2672091.4021922201</v>
      </c>
      <c r="F25" s="4">
        <v>2711242.1470908201</v>
      </c>
      <c r="G25" s="4">
        <v>2750392.8919894202</v>
      </c>
      <c r="H25" s="4">
        <v>2789543.6368880202</v>
      </c>
      <c r="I25" s="4">
        <v>2828694.3817866198</v>
      </c>
      <c r="J25" s="4">
        <v>2867845.1266852198</v>
      </c>
      <c r="K25" s="4">
        <v>2906995.8715838301</v>
      </c>
      <c r="L25" s="4">
        <v>2946146.6164824301</v>
      </c>
      <c r="M25" s="4">
        <v>2985297.3613810302</v>
      </c>
      <c r="N25" s="4">
        <v>3024448.1062796302</v>
      </c>
      <c r="O25" s="4">
        <v>3063598.8511782298</v>
      </c>
      <c r="P25" s="4">
        <v>3102749.5960768298</v>
      </c>
      <c r="Q25" s="4">
        <v>3141900.3409754299</v>
      </c>
      <c r="R25" s="4">
        <v>3181051.0858740299</v>
      </c>
      <c r="S25" s="4">
        <v>3220201.8307726299</v>
      </c>
      <c r="T25" s="4">
        <v>3259352.57567123</v>
      </c>
      <c r="U25" s="4">
        <v>3298503.32056983</v>
      </c>
      <c r="V25" s="4">
        <v>3337654.0654684301</v>
      </c>
      <c r="W25" s="4">
        <v>3376804.8103670301</v>
      </c>
      <c r="X25" s="4">
        <v>3415955.5552656399</v>
      </c>
      <c r="Y25" s="4">
        <v>3455106.3001642399</v>
      </c>
      <c r="Z25" s="4">
        <v>3494257.04506284</v>
      </c>
      <c r="AA25" s="4">
        <v>3533407.78996144</v>
      </c>
      <c r="AB25" s="4">
        <v>3572558.5348600401</v>
      </c>
      <c r="AC25" s="4">
        <v>3611709.2797586401</v>
      </c>
      <c r="AD25" s="4">
        <v>3650860.0246572401</v>
      </c>
      <c r="AE25" s="4">
        <v>3690010.7695558402</v>
      </c>
      <c r="AF25" s="4">
        <v>3729161.5144544402</v>
      </c>
      <c r="AG25" s="4">
        <v>3768312.2593530398</v>
      </c>
      <c r="AH25" s="4">
        <v>3807463.0042516398</v>
      </c>
      <c r="AI25" s="4">
        <v>3846613.7491502399</v>
      </c>
      <c r="AJ25" s="4">
        <v>3885764.4940488399</v>
      </c>
      <c r="AK25" s="4">
        <v>3924915.2389474399</v>
      </c>
    </row>
    <row r="26" spans="1:37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</row>
    <row r="27" spans="1:37" x14ac:dyDescent="0.35">
      <c r="A27" s="4" t="s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</row>
    <row r="28" spans="1:37" x14ac:dyDescent="0.35">
      <c r="A28" s="4" t="s">
        <v>16</v>
      </c>
      <c r="B28" s="4">
        <v>2554639.16749642</v>
      </c>
      <c r="C28" s="4">
        <v>2593789.91239502</v>
      </c>
      <c r="D28" s="4">
        <v>2632940.6572936201</v>
      </c>
      <c r="E28" s="4">
        <v>2672091.4021922201</v>
      </c>
      <c r="F28" s="4">
        <v>2711242.1470908201</v>
      </c>
      <c r="G28" s="4">
        <v>2750392.8919894202</v>
      </c>
      <c r="H28" s="4">
        <v>2789543.6368880202</v>
      </c>
      <c r="I28" s="4">
        <v>2828694.3817866198</v>
      </c>
      <c r="J28" s="4">
        <v>2867845.1266852198</v>
      </c>
      <c r="K28" s="4">
        <v>2906995.8715838301</v>
      </c>
      <c r="L28" s="4">
        <v>2946146.6164824301</v>
      </c>
      <c r="M28" s="4">
        <v>2985297.3613810302</v>
      </c>
      <c r="N28" s="4">
        <v>3024448.1062796302</v>
      </c>
      <c r="O28" s="4">
        <v>3063598.8511782298</v>
      </c>
      <c r="P28" s="4">
        <v>3102749.5960768298</v>
      </c>
      <c r="Q28" s="4">
        <v>3141900.3409754299</v>
      </c>
      <c r="R28" s="4">
        <v>3181051.0858740299</v>
      </c>
      <c r="S28" s="4">
        <v>3220201.8307726299</v>
      </c>
      <c r="T28" s="4">
        <v>3259352.57567123</v>
      </c>
      <c r="U28" s="4">
        <v>3298503.32056983</v>
      </c>
      <c r="V28" s="4">
        <v>3337654.0654684301</v>
      </c>
      <c r="W28" s="4">
        <v>3376804.8103670301</v>
      </c>
      <c r="X28" s="4">
        <v>3415955.5552656399</v>
      </c>
      <c r="Y28" s="4">
        <v>3455106.3001642399</v>
      </c>
      <c r="Z28" s="4">
        <v>3494257.04506284</v>
      </c>
      <c r="AA28" s="4">
        <v>3533407.78996144</v>
      </c>
      <c r="AB28" s="4">
        <v>3572558.5348600401</v>
      </c>
      <c r="AC28" s="4">
        <v>3611709.2797586401</v>
      </c>
      <c r="AD28" s="4">
        <v>3650860.0246572401</v>
      </c>
      <c r="AE28" s="4">
        <v>3690010.7695558402</v>
      </c>
      <c r="AF28" s="4">
        <v>3729161.5144544402</v>
      </c>
      <c r="AG28" s="4">
        <v>3768312.2593530398</v>
      </c>
      <c r="AH28" s="4">
        <v>3807463.0042516398</v>
      </c>
      <c r="AI28" s="4">
        <v>3846613.7491502399</v>
      </c>
      <c r="AJ28" s="4">
        <v>3885764.4940488399</v>
      </c>
      <c r="AK28" s="4">
        <v>3924915.2389474399</v>
      </c>
    </row>
    <row r="29" spans="1:37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</row>
    <row r="30" spans="1:37" x14ac:dyDescent="0.35">
      <c r="A30" s="4" t="s">
        <v>27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</row>
    <row r="31" spans="1:37" x14ac:dyDescent="0.35">
      <c r="A31" s="4" t="s">
        <v>16</v>
      </c>
      <c r="B31" s="7">
        <v>2554639.16749642</v>
      </c>
      <c r="C31" s="7">
        <v>2593789.91239502</v>
      </c>
      <c r="D31" s="7">
        <v>2632940.6572936201</v>
      </c>
      <c r="E31" s="7">
        <v>2672091.4021922201</v>
      </c>
      <c r="F31" s="7">
        <v>2711242.1470908201</v>
      </c>
      <c r="G31" s="7">
        <v>2750392.8919894202</v>
      </c>
      <c r="H31" s="7">
        <v>2789543.6368880202</v>
      </c>
      <c r="I31" s="7">
        <v>2828694.3817866198</v>
      </c>
      <c r="J31" s="7">
        <v>2867845.1266852198</v>
      </c>
      <c r="K31" s="7">
        <v>2906995.8715838301</v>
      </c>
      <c r="L31" s="7">
        <v>2946146.6164824301</v>
      </c>
      <c r="M31" s="7">
        <v>2985297.3613810302</v>
      </c>
      <c r="N31" s="7">
        <v>3024448.1062796302</v>
      </c>
      <c r="O31" s="7">
        <v>3063598.8511782298</v>
      </c>
      <c r="P31" s="7">
        <v>3102749.5960768298</v>
      </c>
      <c r="Q31" s="7">
        <v>3141900.3409754299</v>
      </c>
      <c r="R31" s="7">
        <v>3181051.0858740299</v>
      </c>
      <c r="S31" s="7">
        <v>3220201.8307726299</v>
      </c>
      <c r="T31" s="7">
        <v>3259352.57567123</v>
      </c>
      <c r="U31" s="7">
        <v>3298503.32056983</v>
      </c>
      <c r="V31" s="7">
        <v>3337654.0654684301</v>
      </c>
      <c r="W31" s="7">
        <v>3376804.8103670301</v>
      </c>
      <c r="X31" s="7">
        <v>3415955.5552656399</v>
      </c>
      <c r="Y31" s="7">
        <v>3455106.3001642399</v>
      </c>
      <c r="Z31" s="7">
        <v>3494257.04506284</v>
      </c>
      <c r="AA31" s="7">
        <v>3533407.78996144</v>
      </c>
      <c r="AB31" s="7">
        <v>3572558.5348600401</v>
      </c>
      <c r="AC31" s="7">
        <v>3611709.2797586401</v>
      </c>
      <c r="AD31" s="7">
        <v>3650860.0246572401</v>
      </c>
      <c r="AE31" s="7">
        <v>3690010.7695558402</v>
      </c>
      <c r="AF31" s="7">
        <v>3729161.5144544402</v>
      </c>
      <c r="AG31" s="7">
        <v>3768312.2593530398</v>
      </c>
      <c r="AH31" s="7">
        <v>3807463.0042516398</v>
      </c>
      <c r="AI31" s="7">
        <v>3846613.7491502399</v>
      </c>
      <c r="AJ31" s="7">
        <v>3885764.4940488399</v>
      </c>
      <c r="AK31" s="7">
        <v>3924915.2389474399</v>
      </c>
    </row>
    <row r="32" spans="1:37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</row>
    <row r="33" spans="1:37" x14ac:dyDescent="0.35">
      <c r="A33" s="4" t="s">
        <v>28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</row>
    <row r="34" spans="1:37" x14ac:dyDescent="0.35">
      <c r="A34" s="4" t="s">
        <v>16</v>
      </c>
      <c r="B34" s="4">
        <v>2554639.16749642</v>
      </c>
      <c r="C34" s="4">
        <v>2593789.91239502</v>
      </c>
      <c r="D34" s="4">
        <v>2632940.6572936201</v>
      </c>
      <c r="E34" s="4">
        <v>2672091.4021922201</v>
      </c>
      <c r="F34" s="4">
        <v>2711242.1470908201</v>
      </c>
      <c r="G34" s="4">
        <v>2750392.8919894202</v>
      </c>
      <c r="H34" s="4">
        <v>2789543.6368880202</v>
      </c>
      <c r="I34" s="4">
        <v>2828694.3817866198</v>
      </c>
      <c r="J34" s="4">
        <v>2867845.1266852198</v>
      </c>
      <c r="K34" s="4">
        <v>2906995.8715838301</v>
      </c>
      <c r="L34" s="4">
        <v>2946146.6164824301</v>
      </c>
      <c r="M34" s="4">
        <v>2985297.3613810302</v>
      </c>
      <c r="N34" s="4">
        <v>3024448.1062796302</v>
      </c>
      <c r="O34" s="4">
        <v>3063598.8511782298</v>
      </c>
      <c r="P34" s="4">
        <v>3102749.5960768298</v>
      </c>
      <c r="Q34" s="4">
        <v>3141900.3409754299</v>
      </c>
      <c r="R34" s="4">
        <v>3181051.0858740299</v>
      </c>
      <c r="S34" s="4">
        <v>3220201.8307726299</v>
      </c>
      <c r="T34" s="4">
        <v>3259352.57567123</v>
      </c>
      <c r="U34" s="4">
        <v>3298503.32056983</v>
      </c>
      <c r="V34" s="4">
        <v>3337654.0654684301</v>
      </c>
      <c r="W34" s="4">
        <v>3376804.8103670301</v>
      </c>
      <c r="X34" s="4">
        <v>3415955.5552656399</v>
      </c>
      <c r="Y34" s="4">
        <v>3455106.3001642399</v>
      </c>
      <c r="Z34" s="4">
        <v>3494257.04506284</v>
      </c>
      <c r="AA34" s="4">
        <v>3533407.78996144</v>
      </c>
      <c r="AB34" s="4">
        <v>3572558.5348600401</v>
      </c>
      <c r="AC34" s="4">
        <v>3611709.2797586401</v>
      </c>
      <c r="AD34" s="4">
        <v>3650860.0246572401</v>
      </c>
      <c r="AE34" s="4">
        <v>3690010.7695558402</v>
      </c>
      <c r="AF34" s="4">
        <v>3729161.5144544402</v>
      </c>
      <c r="AG34" s="4">
        <v>3768312.2593530398</v>
      </c>
      <c r="AH34" s="4">
        <v>3807463.0042516398</v>
      </c>
      <c r="AI34" s="4">
        <v>3846613.7491502399</v>
      </c>
      <c r="AJ34" s="4">
        <v>3885764.4940488399</v>
      </c>
      <c r="AK34" s="4">
        <v>3924915.2389474399</v>
      </c>
    </row>
    <row r="35" spans="1:37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</row>
    <row r="36" spans="1:37" x14ac:dyDescent="0.35">
      <c r="A36" s="4" t="s">
        <v>29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</row>
    <row r="37" spans="1:37" x14ac:dyDescent="0.35">
      <c r="A37" s="4" t="s">
        <v>16</v>
      </c>
      <c r="B37" s="4">
        <v>2554639.16749642</v>
      </c>
      <c r="C37" s="4">
        <v>2593789.91239502</v>
      </c>
      <c r="D37" s="4">
        <v>2632940.6572936201</v>
      </c>
      <c r="E37" s="4">
        <v>2672091.4021922201</v>
      </c>
      <c r="F37" s="4">
        <v>2711242.1470908201</v>
      </c>
      <c r="G37" s="4">
        <v>2750392.8919894202</v>
      </c>
      <c r="H37" s="4">
        <v>2789543.6368880202</v>
      </c>
      <c r="I37" s="4">
        <v>2828694.3817866198</v>
      </c>
      <c r="J37" s="4">
        <v>2867845.1266852198</v>
      </c>
      <c r="K37" s="4">
        <v>2906995.8715838301</v>
      </c>
      <c r="L37" s="4">
        <v>2946146.6164824301</v>
      </c>
      <c r="M37" s="4">
        <v>2985297.3613810302</v>
      </c>
      <c r="N37" s="4">
        <v>3024448.1062796302</v>
      </c>
      <c r="O37" s="4">
        <v>3063598.8511782298</v>
      </c>
      <c r="P37" s="4">
        <v>3102749.5960768298</v>
      </c>
      <c r="Q37" s="4">
        <v>3141900.3409754299</v>
      </c>
      <c r="R37" s="4">
        <v>3181051.0858740299</v>
      </c>
      <c r="S37" s="4">
        <v>3220201.8307726299</v>
      </c>
      <c r="T37" s="4">
        <v>3259352.57567123</v>
      </c>
      <c r="U37" s="4">
        <v>3298503.32056983</v>
      </c>
      <c r="V37" s="4">
        <v>3337654.0654684301</v>
      </c>
      <c r="W37" s="4">
        <v>3376804.8103670301</v>
      </c>
      <c r="X37" s="4">
        <v>3415955.5552656399</v>
      </c>
      <c r="Y37" s="4">
        <v>3455106.3001642399</v>
      </c>
      <c r="Z37" s="4">
        <v>3494257.04506284</v>
      </c>
      <c r="AA37" s="4">
        <v>3533407.78996144</v>
      </c>
      <c r="AB37" s="4">
        <v>3572558.5348600401</v>
      </c>
      <c r="AC37" s="4">
        <v>3611709.2797586401</v>
      </c>
      <c r="AD37" s="4">
        <v>3650860.0246572401</v>
      </c>
      <c r="AE37" s="4">
        <v>3690010.7695558402</v>
      </c>
      <c r="AF37" s="4">
        <v>3729161.5144544402</v>
      </c>
      <c r="AG37" s="4">
        <v>3768312.2593530398</v>
      </c>
      <c r="AH37" s="4">
        <v>3807463.0042516398</v>
      </c>
      <c r="AI37" s="4">
        <v>3846613.7491502399</v>
      </c>
      <c r="AJ37" s="4">
        <v>3885764.4940488399</v>
      </c>
      <c r="AK37" s="4">
        <v>3924915.2389474399</v>
      </c>
    </row>
    <row r="38" spans="1:37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</row>
    <row r="39" spans="1:37" x14ac:dyDescent="0.35">
      <c r="A39" s="4" t="s">
        <v>31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</row>
    <row r="40" spans="1:37" x14ac:dyDescent="0.35">
      <c r="A40" s="4" t="s">
        <v>16</v>
      </c>
      <c r="B40" s="4">
        <v>2554639.16749642</v>
      </c>
      <c r="C40" s="4">
        <v>2593789.91239502</v>
      </c>
      <c r="D40" s="4">
        <v>2632940.6572936201</v>
      </c>
      <c r="E40" s="4">
        <v>2672091.4021922201</v>
      </c>
      <c r="F40" s="4">
        <v>2711242.1470908201</v>
      </c>
      <c r="G40" s="4">
        <v>2750392.8919894202</v>
      </c>
      <c r="H40" s="4">
        <v>2789543.6368880202</v>
      </c>
      <c r="I40" s="4">
        <v>2828694.3817866198</v>
      </c>
      <c r="J40" s="4">
        <v>2867845.1266852198</v>
      </c>
      <c r="K40" s="4">
        <v>2906995.8715838301</v>
      </c>
      <c r="L40" s="4">
        <v>2946146.6164824301</v>
      </c>
      <c r="M40" s="4">
        <v>2985297.3613810302</v>
      </c>
      <c r="N40" s="4">
        <v>3024448.1062796302</v>
      </c>
      <c r="O40" s="4">
        <v>3063598.8511782298</v>
      </c>
      <c r="P40" s="4">
        <v>3102749.5960768298</v>
      </c>
      <c r="Q40" s="4">
        <v>3141900.3409754299</v>
      </c>
      <c r="R40" s="4">
        <v>3181051.0858740299</v>
      </c>
      <c r="S40" s="4">
        <v>3220201.8307726299</v>
      </c>
      <c r="T40" s="4">
        <v>3259352.57567123</v>
      </c>
      <c r="U40" s="4">
        <v>3298503.32056983</v>
      </c>
      <c r="V40" s="4">
        <v>3337654.0654684301</v>
      </c>
      <c r="W40" s="4">
        <v>3376804.8103670301</v>
      </c>
      <c r="X40" s="4">
        <v>3415955.5552656399</v>
      </c>
      <c r="Y40" s="4">
        <v>3455106.3001642399</v>
      </c>
      <c r="Z40" s="4">
        <v>3494257.04506284</v>
      </c>
      <c r="AA40" s="4">
        <v>3533407.78996144</v>
      </c>
      <c r="AB40" s="4">
        <v>3572558.5348600401</v>
      </c>
      <c r="AC40" s="4">
        <v>3611709.2797586401</v>
      </c>
      <c r="AD40" s="4">
        <v>3650860.0246572401</v>
      </c>
      <c r="AE40" s="4">
        <v>3690010.7695558402</v>
      </c>
      <c r="AF40" s="4">
        <v>3729161.5144544402</v>
      </c>
      <c r="AG40" s="4">
        <v>3768312.2593530398</v>
      </c>
      <c r="AH40" s="4">
        <v>3807463.0042516398</v>
      </c>
      <c r="AI40" s="4">
        <v>3846613.7491502399</v>
      </c>
      <c r="AJ40" s="4">
        <v>3885764.4940488399</v>
      </c>
      <c r="AK40" s="4">
        <v>3924915.2389474399</v>
      </c>
    </row>
    <row r="41" spans="1:37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</row>
    <row r="42" spans="1:37" x14ac:dyDescent="0.35">
      <c r="A42" s="4" t="s">
        <v>32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</row>
    <row r="43" spans="1:37" x14ac:dyDescent="0.35">
      <c r="A43" s="4" t="s">
        <v>16</v>
      </c>
      <c r="B43" s="4">
        <v>2554639.16749642</v>
      </c>
      <c r="C43" s="4">
        <v>2593789.91239502</v>
      </c>
      <c r="D43" s="4">
        <v>2632940.6572936201</v>
      </c>
      <c r="E43" s="4">
        <v>2672091.4021922201</v>
      </c>
      <c r="F43" s="4">
        <v>2711242.1470908201</v>
      </c>
      <c r="G43" s="4">
        <v>2750392.8919894202</v>
      </c>
      <c r="H43" s="4">
        <v>2789543.6368880202</v>
      </c>
      <c r="I43" s="4">
        <v>2828694.3817866198</v>
      </c>
      <c r="J43" s="4">
        <v>2867845.1266852198</v>
      </c>
      <c r="K43" s="4">
        <v>2906995.8715838301</v>
      </c>
      <c r="L43" s="4">
        <v>2946146.6164824301</v>
      </c>
      <c r="M43" s="4">
        <v>2985297.3613810302</v>
      </c>
      <c r="N43" s="4">
        <v>3024448.1062796302</v>
      </c>
      <c r="O43" s="4">
        <v>3063598.8511782298</v>
      </c>
      <c r="P43" s="4">
        <v>3102749.5960768298</v>
      </c>
      <c r="Q43" s="4">
        <v>3141900.3409754299</v>
      </c>
      <c r="R43" s="4">
        <v>3181051.0858740299</v>
      </c>
      <c r="S43" s="4">
        <v>3220201.8307726299</v>
      </c>
      <c r="T43" s="4">
        <v>3259352.57567123</v>
      </c>
      <c r="U43" s="4">
        <v>3298503.32056983</v>
      </c>
      <c r="V43" s="4">
        <v>3337654.0654684301</v>
      </c>
      <c r="W43" s="4">
        <v>3376804.8103670301</v>
      </c>
      <c r="X43" s="4">
        <v>3415955.5552656399</v>
      </c>
      <c r="Y43" s="4">
        <v>3455106.3001642399</v>
      </c>
      <c r="Z43" s="4">
        <v>3494257.04506284</v>
      </c>
      <c r="AA43" s="4">
        <v>3533407.78996144</v>
      </c>
      <c r="AB43" s="4">
        <v>3572558.5348600401</v>
      </c>
      <c r="AC43" s="4">
        <v>3611709.2797586401</v>
      </c>
      <c r="AD43" s="4">
        <v>3650860.0246572401</v>
      </c>
      <c r="AE43" s="4">
        <v>3690010.7695558402</v>
      </c>
      <c r="AF43" s="4">
        <v>3729161.5144544402</v>
      </c>
      <c r="AG43" s="4">
        <v>3768312.2593530398</v>
      </c>
      <c r="AH43" s="4">
        <v>3807463.0042516398</v>
      </c>
      <c r="AI43" s="4">
        <v>3846613.7491502399</v>
      </c>
      <c r="AJ43" s="4">
        <v>3885764.4940488399</v>
      </c>
      <c r="AK43" s="4">
        <v>3924915.2389474399</v>
      </c>
    </row>
    <row r="44" spans="1:37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</row>
    <row r="45" spans="1:37" x14ac:dyDescent="0.35">
      <c r="A45" s="4" t="s">
        <v>33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</row>
    <row r="46" spans="1:37" x14ac:dyDescent="0.35">
      <c r="A46" s="4" t="s">
        <v>16</v>
      </c>
      <c r="B46" s="4">
        <v>2554639.16749642</v>
      </c>
      <c r="C46" s="4">
        <v>2593789.91239502</v>
      </c>
      <c r="D46" s="4">
        <v>2632940.6572936201</v>
      </c>
      <c r="E46" s="4">
        <v>2672091.4021922201</v>
      </c>
      <c r="F46" s="4">
        <v>2711242.1470908201</v>
      </c>
      <c r="G46" s="4">
        <v>2750392.8919894202</v>
      </c>
      <c r="H46" s="4">
        <v>2789543.6368880202</v>
      </c>
      <c r="I46" s="4">
        <v>2828694.3817866198</v>
      </c>
      <c r="J46" s="4">
        <v>2867845.1266852198</v>
      </c>
      <c r="K46" s="4">
        <v>2906995.8715838301</v>
      </c>
      <c r="L46" s="4">
        <v>2946146.6164824301</v>
      </c>
      <c r="M46" s="4">
        <v>2985297.3613810302</v>
      </c>
      <c r="N46" s="4">
        <v>3024448.1062796302</v>
      </c>
      <c r="O46" s="4">
        <v>3063598.8511782298</v>
      </c>
      <c r="P46" s="4">
        <v>3102749.5960768298</v>
      </c>
      <c r="Q46" s="4">
        <v>3141900.3409754299</v>
      </c>
      <c r="R46" s="4">
        <v>3181051.0858740299</v>
      </c>
      <c r="S46" s="4">
        <v>3220201.8307726299</v>
      </c>
      <c r="T46" s="4">
        <v>3259352.57567123</v>
      </c>
      <c r="U46" s="4">
        <v>3298503.32056983</v>
      </c>
      <c r="V46" s="4">
        <v>3337654.0654684301</v>
      </c>
      <c r="W46" s="4">
        <v>3376804.8103670301</v>
      </c>
      <c r="X46" s="4">
        <v>3415955.5552656399</v>
      </c>
      <c r="Y46" s="4">
        <v>3455106.3001642399</v>
      </c>
      <c r="Z46" s="4">
        <v>3494257.04506284</v>
      </c>
      <c r="AA46" s="4">
        <v>3533407.78996144</v>
      </c>
      <c r="AB46" s="4">
        <v>3572558.5348600401</v>
      </c>
      <c r="AC46" s="4">
        <v>3611709.2797586401</v>
      </c>
      <c r="AD46" s="4">
        <v>3650860.0246572401</v>
      </c>
      <c r="AE46" s="4">
        <v>3690010.7695558402</v>
      </c>
      <c r="AF46" s="4">
        <v>3729161.5144544402</v>
      </c>
      <c r="AG46" s="4">
        <v>3768312.2593530398</v>
      </c>
      <c r="AH46" s="4">
        <v>3807463.0042516398</v>
      </c>
      <c r="AI46" s="4">
        <v>3846613.7491502399</v>
      </c>
      <c r="AJ46" s="4">
        <v>3885764.4940488399</v>
      </c>
      <c r="AK46" s="4">
        <v>3924915.2389474399</v>
      </c>
    </row>
    <row r="47" spans="1:37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</row>
    <row r="48" spans="1:37" x14ac:dyDescent="0.35">
      <c r="A48" s="4" t="s">
        <v>35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</row>
    <row r="49" spans="1:37" x14ac:dyDescent="0.35">
      <c r="A49" s="4" t="s">
        <v>16</v>
      </c>
      <c r="B49" s="4">
        <v>2554639.16749642</v>
      </c>
      <c r="C49" s="4">
        <v>2593789.91239502</v>
      </c>
      <c r="D49" s="4">
        <v>2632940.6572936201</v>
      </c>
      <c r="E49" s="4">
        <v>2672091.4021922201</v>
      </c>
      <c r="F49" s="4">
        <v>2711242.1470908201</v>
      </c>
      <c r="G49" s="4">
        <v>2750392.8919894202</v>
      </c>
      <c r="H49" s="4">
        <v>2789543.6368880202</v>
      </c>
      <c r="I49" s="4">
        <v>2828694.3817866198</v>
      </c>
      <c r="J49" s="4">
        <v>2867845.1266852198</v>
      </c>
      <c r="K49" s="4">
        <v>2906995.8715838301</v>
      </c>
      <c r="L49" s="4">
        <v>2946146.6164824301</v>
      </c>
      <c r="M49" s="4">
        <v>2985297.3613810302</v>
      </c>
      <c r="N49" s="4">
        <v>3024448.1062796302</v>
      </c>
      <c r="O49" s="4">
        <v>3063598.8511782298</v>
      </c>
      <c r="P49" s="4">
        <v>3102749.5960768298</v>
      </c>
      <c r="Q49" s="4">
        <v>3141900.3409754299</v>
      </c>
      <c r="R49" s="4">
        <v>3181051.0858740299</v>
      </c>
      <c r="S49" s="4">
        <v>3220201.8307726299</v>
      </c>
      <c r="T49" s="4">
        <v>3259352.57567123</v>
      </c>
      <c r="U49" s="4">
        <v>3298503.32056983</v>
      </c>
      <c r="V49" s="4">
        <v>3337654.0654684301</v>
      </c>
      <c r="W49" s="4">
        <v>3376804.8103670301</v>
      </c>
      <c r="X49" s="4">
        <v>3415955.5552656399</v>
      </c>
      <c r="Y49" s="4">
        <v>3455106.3001642399</v>
      </c>
      <c r="Z49" s="4">
        <v>3494257.04506284</v>
      </c>
      <c r="AA49" s="4">
        <v>3533407.78996144</v>
      </c>
      <c r="AB49" s="4">
        <v>3572558.5348600401</v>
      </c>
      <c r="AC49" s="4">
        <v>3611709.2797586401</v>
      </c>
      <c r="AD49" s="4">
        <v>3650860.0246572401</v>
      </c>
      <c r="AE49" s="4">
        <v>3690010.7695558402</v>
      </c>
      <c r="AF49" s="4">
        <v>3729161.5144544402</v>
      </c>
      <c r="AG49" s="4">
        <v>3768312.2593530398</v>
      </c>
      <c r="AH49" s="4">
        <v>3807463.0042516398</v>
      </c>
      <c r="AI49" s="4">
        <v>3846613.7491502399</v>
      </c>
      <c r="AJ49" s="4">
        <v>3885764.4940488399</v>
      </c>
      <c r="AK49" s="4">
        <v>3924915.2389474399</v>
      </c>
    </row>
    <row r="50" spans="1:37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</row>
    <row r="51" spans="1:37" x14ac:dyDescent="0.35">
      <c r="A51" s="4" t="s">
        <v>36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</row>
    <row r="52" spans="1:37" x14ac:dyDescent="0.35">
      <c r="A52" s="4" t="s">
        <v>16</v>
      </c>
      <c r="B52" s="4">
        <v>2554639.16749642</v>
      </c>
      <c r="C52" s="4">
        <v>2593789.91239502</v>
      </c>
      <c r="D52" s="4">
        <v>2632940.6572936201</v>
      </c>
      <c r="E52" s="4">
        <v>2672091.4021922201</v>
      </c>
      <c r="F52" s="4">
        <v>2711242.1470908201</v>
      </c>
      <c r="G52" s="4">
        <v>2750392.8919894202</v>
      </c>
      <c r="H52" s="4">
        <v>2789543.6368880202</v>
      </c>
      <c r="I52" s="4">
        <v>2828694.3817866198</v>
      </c>
      <c r="J52" s="4">
        <v>2867845.1266852198</v>
      </c>
      <c r="K52" s="4">
        <v>2906995.8715838301</v>
      </c>
      <c r="L52" s="4">
        <v>2946146.6164824301</v>
      </c>
      <c r="M52" s="4">
        <v>2985297.3613810302</v>
      </c>
      <c r="N52" s="4">
        <v>3024448.1062796302</v>
      </c>
      <c r="O52" s="4">
        <v>3063598.8511782298</v>
      </c>
      <c r="P52" s="4">
        <v>3102749.5960768298</v>
      </c>
      <c r="Q52" s="4">
        <v>3141900.3409754299</v>
      </c>
      <c r="R52" s="4">
        <v>3181051.0858740299</v>
      </c>
      <c r="S52" s="4">
        <v>3220201.8307726299</v>
      </c>
      <c r="T52" s="4">
        <v>3259352.57567123</v>
      </c>
      <c r="U52" s="4">
        <v>3298503.32056983</v>
      </c>
      <c r="V52" s="4">
        <v>3337654.0654684301</v>
      </c>
      <c r="W52" s="4">
        <v>3376804.8103670301</v>
      </c>
      <c r="X52" s="4">
        <v>3415955.5552656399</v>
      </c>
      <c r="Y52" s="4">
        <v>3455106.3001642399</v>
      </c>
      <c r="Z52" s="4">
        <v>3494257.04506284</v>
      </c>
      <c r="AA52" s="4">
        <v>3533407.78996144</v>
      </c>
      <c r="AB52" s="4">
        <v>3572558.5348600401</v>
      </c>
      <c r="AC52" s="4">
        <v>3611709.2797586401</v>
      </c>
      <c r="AD52" s="4">
        <v>3650860.0246572401</v>
      </c>
      <c r="AE52" s="4">
        <v>3690010.7695558402</v>
      </c>
      <c r="AF52" s="4">
        <v>3729161.5144544402</v>
      </c>
      <c r="AG52" s="4">
        <v>3768312.2593530398</v>
      </c>
      <c r="AH52" s="4">
        <v>3807463.0042516398</v>
      </c>
      <c r="AI52" s="4">
        <v>3846613.7491502399</v>
      </c>
      <c r="AJ52" s="4">
        <v>3885764.4940488399</v>
      </c>
      <c r="AK52" s="4">
        <v>3924915.2389474399</v>
      </c>
    </row>
    <row r="53" spans="1:37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</row>
    <row r="54" spans="1:37" x14ac:dyDescent="0.35">
      <c r="A54" s="4" t="s">
        <v>37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</row>
    <row r="55" spans="1:37" x14ac:dyDescent="0.35">
      <c r="A55" s="4" t="s">
        <v>16</v>
      </c>
      <c r="B55" s="4">
        <v>2554639.16749642</v>
      </c>
      <c r="C55" s="4">
        <v>2593789.91239502</v>
      </c>
      <c r="D55" s="4">
        <v>2632940.6572936201</v>
      </c>
      <c r="E55" s="4">
        <v>2672091.4021922201</v>
      </c>
      <c r="F55" s="4">
        <v>2711242.1470908201</v>
      </c>
      <c r="G55" s="4">
        <v>2750392.8919894202</v>
      </c>
      <c r="H55" s="4">
        <v>2789543.6368880202</v>
      </c>
      <c r="I55" s="4">
        <v>2828694.3817866198</v>
      </c>
      <c r="J55" s="4">
        <v>2867845.1266852198</v>
      </c>
      <c r="K55" s="4">
        <v>2906995.8715838301</v>
      </c>
      <c r="L55" s="4">
        <v>2946146.6164824301</v>
      </c>
      <c r="M55" s="4">
        <v>2985297.3613810302</v>
      </c>
      <c r="N55" s="4">
        <v>3024448.1062796302</v>
      </c>
      <c r="O55" s="4">
        <v>3063598.8511782298</v>
      </c>
      <c r="P55" s="4">
        <v>3102749.5960768298</v>
      </c>
      <c r="Q55" s="4">
        <v>3141900.3409754299</v>
      </c>
      <c r="R55" s="4">
        <v>3181051.0858740299</v>
      </c>
      <c r="S55" s="4">
        <v>3220201.8307726299</v>
      </c>
      <c r="T55" s="4">
        <v>3259352.57567123</v>
      </c>
      <c r="U55" s="4">
        <v>3298503.32056983</v>
      </c>
      <c r="V55" s="4">
        <v>3337654.0654684301</v>
      </c>
      <c r="W55" s="4">
        <v>3376804.8103670301</v>
      </c>
      <c r="X55" s="4">
        <v>3415955.5552656399</v>
      </c>
      <c r="Y55" s="4">
        <v>3455106.3001642399</v>
      </c>
      <c r="Z55" s="4">
        <v>3494257.04506284</v>
      </c>
      <c r="AA55" s="4">
        <v>3533407.78996144</v>
      </c>
      <c r="AB55" s="4">
        <v>3572558.5348600401</v>
      </c>
      <c r="AC55" s="4">
        <v>3611709.2797586401</v>
      </c>
      <c r="AD55" s="4">
        <v>3650860.0246572401</v>
      </c>
      <c r="AE55" s="4">
        <v>3690010.7695558402</v>
      </c>
      <c r="AF55" s="4">
        <v>3729161.5144544402</v>
      </c>
      <c r="AG55" s="4">
        <v>3768312.2593530398</v>
      </c>
      <c r="AH55" s="4">
        <v>3807463.0042516398</v>
      </c>
      <c r="AI55" s="4">
        <v>3846613.7491502399</v>
      </c>
      <c r="AJ55" s="4">
        <v>3885764.4940488399</v>
      </c>
      <c r="AK55" s="4">
        <v>3924915.2389474399</v>
      </c>
    </row>
    <row r="56" spans="1:37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</row>
    <row r="57" spans="1:37" x14ac:dyDescent="0.35">
      <c r="A57" s="4" t="s">
        <v>40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</row>
    <row r="58" spans="1:37" x14ac:dyDescent="0.35">
      <c r="A58" s="4" t="s">
        <v>16</v>
      </c>
      <c r="B58" s="4">
        <v>2554639.16749642</v>
      </c>
      <c r="C58" s="4">
        <v>2593789.91239502</v>
      </c>
      <c r="D58" s="4">
        <v>2632940.6572936201</v>
      </c>
      <c r="E58" s="4">
        <v>2672091.4021922201</v>
      </c>
      <c r="F58" s="4">
        <v>2711242.1470908201</v>
      </c>
      <c r="G58" s="4">
        <v>2750392.8919894202</v>
      </c>
      <c r="H58" s="4">
        <v>2789543.6368880202</v>
      </c>
      <c r="I58" s="4">
        <v>2828694.3817866198</v>
      </c>
      <c r="J58" s="4">
        <v>2867845.1266852198</v>
      </c>
      <c r="K58" s="4">
        <v>2906995.8715838301</v>
      </c>
      <c r="L58" s="4">
        <v>2946146.6164824301</v>
      </c>
      <c r="M58" s="4">
        <v>2985297.3613810302</v>
      </c>
      <c r="N58" s="4">
        <v>3024448.1062796302</v>
      </c>
      <c r="O58" s="4">
        <v>3063598.8511782298</v>
      </c>
      <c r="P58" s="4">
        <v>3102749.5960768298</v>
      </c>
      <c r="Q58" s="4">
        <v>3141900.3409754299</v>
      </c>
      <c r="R58" s="4">
        <v>3181051.0858740299</v>
      </c>
      <c r="S58" s="4">
        <v>3220201.8307726299</v>
      </c>
      <c r="T58" s="4">
        <v>3259352.57567123</v>
      </c>
      <c r="U58" s="4">
        <v>3298503.32056983</v>
      </c>
      <c r="V58" s="4">
        <v>3337654.0654684301</v>
      </c>
      <c r="W58" s="4">
        <v>3376804.8103670301</v>
      </c>
      <c r="X58" s="4">
        <v>3415955.5552656399</v>
      </c>
      <c r="Y58" s="4">
        <v>3455106.3001642399</v>
      </c>
      <c r="Z58" s="4">
        <v>3494257.04506284</v>
      </c>
      <c r="AA58" s="4">
        <v>3533407.78996144</v>
      </c>
      <c r="AB58" s="4">
        <v>3572558.5348600401</v>
      </c>
      <c r="AC58" s="4">
        <v>3611709.2797586401</v>
      </c>
      <c r="AD58" s="4">
        <v>3650860.0246572401</v>
      </c>
      <c r="AE58" s="4">
        <v>3690010.7695558402</v>
      </c>
      <c r="AF58" s="4">
        <v>3729161.5144544402</v>
      </c>
      <c r="AG58" s="4">
        <v>3768312.2593530398</v>
      </c>
      <c r="AH58" s="4">
        <v>3807463.0042516398</v>
      </c>
      <c r="AI58" s="4">
        <v>3846613.7491502399</v>
      </c>
      <c r="AJ58" s="4">
        <v>3885764.4940488399</v>
      </c>
      <c r="AK58" s="4">
        <v>3924915.2389474399</v>
      </c>
    </row>
    <row r="59" spans="1:37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</row>
    <row r="60" spans="1:37" x14ac:dyDescent="0.35">
      <c r="A60" s="4" t="s">
        <v>41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</row>
    <row r="61" spans="1:37" x14ac:dyDescent="0.35">
      <c r="A61" s="4" t="s">
        <v>16</v>
      </c>
      <c r="B61" s="4">
        <v>2554639.16749642</v>
      </c>
      <c r="C61" s="4">
        <v>2593789.91239502</v>
      </c>
      <c r="D61" s="4">
        <v>2632940.6572936201</v>
      </c>
      <c r="E61" s="4">
        <v>2672091.4021922201</v>
      </c>
      <c r="F61" s="4">
        <v>2711242.1470908201</v>
      </c>
      <c r="G61" s="4">
        <v>2750392.8919894202</v>
      </c>
      <c r="H61" s="4">
        <v>2789543.6368880202</v>
      </c>
      <c r="I61" s="4">
        <v>2828694.3817866198</v>
      </c>
      <c r="J61" s="4">
        <v>2867845.1266852198</v>
      </c>
      <c r="K61" s="4">
        <v>2906995.8715838301</v>
      </c>
      <c r="L61" s="4">
        <v>2946146.6164824301</v>
      </c>
      <c r="M61" s="4">
        <v>2985297.3613810302</v>
      </c>
      <c r="N61" s="4">
        <v>3024448.1062796302</v>
      </c>
      <c r="O61" s="4">
        <v>3063598.8511782298</v>
      </c>
      <c r="P61" s="4">
        <v>3102749.5960768298</v>
      </c>
      <c r="Q61" s="4">
        <v>3141900.3409754299</v>
      </c>
      <c r="R61" s="4">
        <v>3181051.0858740299</v>
      </c>
      <c r="S61" s="4">
        <v>3220201.8307726299</v>
      </c>
      <c r="T61" s="4">
        <v>3259352.57567123</v>
      </c>
      <c r="U61" s="4">
        <v>3298503.32056983</v>
      </c>
      <c r="V61" s="4">
        <v>3337654.0654684301</v>
      </c>
      <c r="W61" s="4">
        <v>3376804.8103670301</v>
      </c>
      <c r="X61" s="4">
        <v>3415955.5552656399</v>
      </c>
      <c r="Y61" s="4">
        <v>3455106.3001642399</v>
      </c>
      <c r="Z61" s="4">
        <v>3494257.04506284</v>
      </c>
      <c r="AA61" s="4">
        <v>3533407.78996144</v>
      </c>
      <c r="AB61" s="4">
        <v>3572558.5348600401</v>
      </c>
      <c r="AC61" s="4">
        <v>3611709.2797586401</v>
      </c>
      <c r="AD61" s="4">
        <v>3650860.0246572401</v>
      </c>
      <c r="AE61" s="4">
        <v>3690010.7695558402</v>
      </c>
      <c r="AF61" s="4">
        <v>3729161.5144544402</v>
      </c>
      <c r="AG61" s="4">
        <v>3768312.2593530398</v>
      </c>
      <c r="AH61" s="4">
        <v>3807463.0042516398</v>
      </c>
      <c r="AI61" s="4">
        <v>3846613.7491502399</v>
      </c>
      <c r="AJ61" s="4">
        <v>3885764.4940488399</v>
      </c>
      <c r="AK61" s="4">
        <v>3924915.2389474399</v>
      </c>
    </row>
    <row r="62" spans="1:37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</row>
    <row r="63" spans="1:37" x14ac:dyDescent="0.35">
      <c r="A63" s="4" t="s">
        <v>42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</row>
    <row r="64" spans="1:37" x14ac:dyDescent="0.35">
      <c r="A64" s="4" t="s">
        <v>16</v>
      </c>
      <c r="B64" s="4">
        <v>2554639.16749642</v>
      </c>
      <c r="C64" s="4">
        <v>2593789.91239502</v>
      </c>
      <c r="D64" s="4">
        <v>2632940.6572936201</v>
      </c>
      <c r="E64" s="4">
        <v>2672091.4021922201</v>
      </c>
      <c r="F64" s="4">
        <v>2711242.1470908201</v>
      </c>
      <c r="G64" s="4">
        <v>2750392.8919894202</v>
      </c>
      <c r="H64" s="4">
        <v>2789543.6368880202</v>
      </c>
      <c r="I64" s="4">
        <v>2828694.3817866198</v>
      </c>
      <c r="J64" s="4">
        <v>2867845.1266852198</v>
      </c>
      <c r="K64" s="4">
        <v>2906995.8715838301</v>
      </c>
      <c r="L64" s="4">
        <v>2946146.6164824301</v>
      </c>
      <c r="M64" s="4">
        <v>2985297.3613810302</v>
      </c>
      <c r="N64" s="4">
        <v>3024448.1062796302</v>
      </c>
      <c r="O64" s="4">
        <v>3063598.8511782298</v>
      </c>
      <c r="P64" s="4">
        <v>3102749.5960768298</v>
      </c>
      <c r="Q64" s="4">
        <v>3141900.3409754299</v>
      </c>
      <c r="R64" s="4">
        <v>3181051.0858740299</v>
      </c>
      <c r="S64" s="4">
        <v>3220201.8307726299</v>
      </c>
      <c r="T64" s="4">
        <v>3259352.57567123</v>
      </c>
      <c r="U64" s="4">
        <v>3298503.32056983</v>
      </c>
      <c r="V64" s="4">
        <v>3337654.0654684301</v>
      </c>
      <c r="W64" s="4">
        <v>3376804.8103670301</v>
      </c>
      <c r="X64" s="4">
        <v>3415955.5552656399</v>
      </c>
      <c r="Y64" s="4">
        <v>3455106.3001642399</v>
      </c>
      <c r="Z64" s="4">
        <v>3494257.04506284</v>
      </c>
      <c r="AA64" s="4">
        <v>3533407.78996144</v>
      </c>
      <c r="AB64" s="4">
        <v>3572558.5348600401</v>
      </c>
      <c r="AC64" s="4">
        <v>3611709.2797586401</v>
      </c>
      <c r="AD64" s="4">
        <v>3650860.0246572401</v>
      </c>
      <c r="AE64" s="4">
        <v>3690010.7695558402</v>
      </c>
      <c r="AF64" s="4">
        <v>3729161.5144544402</v>
      </c>
      <c r="AG64" s="4">
        <v>3768312.2593530398</v>
      </c>
      <c r="AH64" s="4">
        <v>3807463.0042516398</v>
      </c>
      <c r="AI64" s="4">
        <v>3846613.7491502399</v>
      </c>
      <c r="AJ64" s="4">
        <v>3885764.4940488399</v>
      </c>
      <c r="AK64" s="4">
        <v>3924915.2389474399</v>
      </c>
    </row>
    <row r="65" spans="1:37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</row>
    <row r="66" spans="1:37" x14ac:dyDescent="0.35">
      <c r="A66" s="4" t="s">
        <v>43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</row>
    <row r="67" spans="1:37" x14ac:dyDescent="0.35">
      <c r="A67" s="4" t="s">
        <v>16</v>
      </c>
      <c r="B67" s="7">
        <v>2554639.16749642</v>
      </c>
      <c r="C67" s="7">
        <v>2593789.91239502</v>
      </c>
      <c r="D67" s="7">
        <v>2632940.6572936201</v>
      </c>
      <c r="E67" s="7">
        <v>2672091.4021922201</v>
      </c>
      <c r="F67" s="7">
        <v>2711242.1470908201</v>
      </c>
      <c r="G67" s="7">
        <v>2750392.8919894202</v>
      </c>
      <c r="H67" s="7">
        <v>2789543.6368880202</v>
      </c>
      <c r="I67" s="7">
        <v>2828694.3817866198</v>
      </c>
      <c r="J67" s="7">
        <v>2867845.1266852198</v>
      </c>
      <c r="K67" s="7">
        <v>2906995.8715838301</v>
      </c>
      <c r="L67" s="7">
        <v>2946146.6164824301</v>
      </c>
      <c r="M67" s="7">
        <v>2985297.3613810302</v>
      </c>
      <c r="N67" s="7">
        <v>3024448.1062796302</v>
      </c>
      <c r="O67" s="7">
        <v>3063598.8511782298</v>
      </c>
      <c r="P67" s="7">
        <v>3102749.5960768298</v>
      </c>
      <c r="Q67" s="7">
        <v>3141900.3409754299</v>
      </c>
      <c r="R67" s="7">
        <v>3181051.0858740299</v>
      </c>
      <c r="S67" s="7">
        <v>3220201.8307726299</v>
      </c>
      <c r="T67" s="7">
        <v>3259352.57567123</v>
      </c>
      <c r="U67" s="7">
        <v>3298503.32056983</v>
      </c>
      <c r="V67" s="7">
        <v>3337654.0654684301</v>
      </c>
      <c r="W67" s="7">
        <v>3376804.8103670301</v>
      </c>
      <c r="X67" s="7">
        <v>3415955.5552656399</v>
      </c>
      <c r="Y67" s="7">
        <v>3455106.3001642399</v>
      </c>
      <c r="Z67" s="7">
        <v>3494257.04506284</v>
      </c>
      <c r="AA67" s="7">
        <v>3533407.78996144</v>
      </c>
      <c r="AB67" s="7">
        <v>3572558.5348600401</v>
      </c>
      <c r="AC67" s="7">
        <v>3611709.2797586401</v>
      </c>
      <c r="AD67" s="7">
        <v>3650860.0246572401</v>
      </c>
      <c r="AE67" s="7">
        <v>3690010.7695558402</v>
      </c>
      <c r="AF67" s="7">
        <v>3729161.5144544402</v>
      </c>
      <c r="AG67" s="7">
        <v>3768312.2593530398</v>
      </c>
      <c r="AH67" s="7">
        <v>3807463.0042516398</v>
      </c>
      <c r="AI67" s="7">
        <v>3846613.7491502399</v>
      </c>
      <c r="AJ67" s="7">
        <v>3885764.4940488399</v>
      </c>
      <c r="AK67" s="7">
        <v>3924915.2389474399</v>
      </c>
    </row>
    <row r="68" spans="1:37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</row>
    <row r="69" spans="1:37" x14ac:dyDescent="0.35">
      <c r="A69" s="4" t="s">
        <v>45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</row>
    <row r="70" spans="1:37" x14ac:dyDescent="0.35">
      <c r="A70" s="4" t="s">
        <v>16</v>
      </c>
      <c r="B70" s="7">
        <v>2554639.16749642</v>
      </c>
      <c r="C70" s="7">
        <v>2593789.91239502</v>
      </c>
      <c r="D70" s="7">
        <v>2632940.6572936201</v>
      </c>
      <c r="E70" s="7">
        <v>2672091.4021922201</v>
      </c>
      <c r="F70" s="7">
        <v>2711242.1470908201</v>
      </c>
      <c r="G70" s="7">
        <v>2750392.8919894202</v>
      </c>
      <c r="H70" s="7">
        <v>2789543.6368880202</v>
      </c>
      <c r="I70" s="7">
        <v>2828694.3817866198</v>
      </c>
      <c r="J70" s="7">
        <v>2867845.1266852198</v>
      </c>
      <c r="K70" s="7">
        <v>2906995.8715838301</v>
      </c>
      <c r="L70" s="7">
        <v>2946146.6164824301</v>
      </c>
      <c r="M70" s="7">
        <v>2985297.3613810302</v>
      </c>
      <c r="N70" s="7">
        <v>3024448.1062796302</v>
      </c>
      <c r="O70" s="7">
        <v>3063598.8511782298</v>
      </c>
      <c r="P70" s="7">
        <v>3102749.5960768298</v>
      </c>
      <c r="Q70" s="7">
        <v>3141900.3409754299</v>
      </c>
      <c r="R70" s="7">
        <v>3181051.0858740299</v>
      </c>
      <c r="S70" s="7">
        <v>3220201.8307726299</v>
      </c>
      <c r="T70" s="7">
        <v>3259352.57567123</v>
      </c>
      <c r="U70" s="7">
        <v>3298503.32056983</v>
      </c>
      <c r="V70" s="7">
        <v>3337654.0654684301</v>
      </c>
      <c r="W70" s="7">
        <v>3376804.8103670301</v>
      </c>
      <c r="X70" s="7">
        <v>3415955.5552656399</v>
      </c>
      <c r="Y70" s="7">
        <v>3455106.3001642399</v>
      </c>
      <c r="Z70" s="7">
        <v>3494257.04506284</v>
      </c>
      <c r="AA70" s="7">
        <v>3533407.78996144</v>
      </c>
      <c r="AB70" s="7">
        <v>3572558.5348600401</v>
      </c>
      <c r="AC70" s="7">
        <v>3611709.2797586401</v>
      </c>
      <c r="AD70" s="7">
        <v>3650860.0246572401</v>
      </c>
      <c r="AE70" s="7">
        <v>3690010.7695558402</v>
      </c>
      <c r="AF70" s="7">
        <v>3729161.5144544402</v>
      </c>
      <c r="AG70" s="7">
        <v>3768312.2593530398</v>
      </c>
      <c r="AH70" s="7">
        <v>3807463.0042516398</v>
      </c>
      <c r="AI70" s="7">
        <v>3846613.7491502399</v>
      </c>
      <c r="AJ70" s="7">
        <v>3885764.4940488399</v>
      </c>
      <c r="AK70" s="7">
        <v>3924915.2389474399</v>
      </c>
    </row>
    <row r="71" spans="1:37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</row>
    <row r="72" spans="1:37" x14ac:dyDescent="0.35">
      <c r="A72" s="4" t="s">
        <v>46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</row>
    <row r="73" spans="1:37" x14ac:dyDescent="0.35">
      <c r="A73" s="4" t="s">
        <v>16</v>
      </c>
      <c r="B73" s="7">
        <v>2554639.16749642</v>
      </c>
      <c r="C73" s="7">
        <v>2593789.91239502</v>
      </c>
      <c r="D73" s="7">
        <v>2632940.6572936201</v>
      </c>
      <c r="E73" s="7">
        <v>2672091.4021922201</v>
      </c>
      <c r="F73" s="7">
        <v>2711242.1470908201</v>
      </c>
      <c r="G73" s="7">
        <v>2750392.8919894202</v>
      </c>
      <c r="H73" s="7">
        <v>2789543.6368880202</v>
      </c>
      <c r="I73" s="7">
        <v>2828694.3817866198</v>
      </c>
      <c r="J73" s="7">
        <v>2867845.1266852198</v>
      </c>
      <c r="K73" s="7">
        <v>2906995.8715838301</v>
      </c>
      <c r="L73" s="7">
        <v>2946146.6164824301</v>
      </c>
      <c r="M73" s="7">
        <v>2985297.3613810302</v>
      </c>
      <c r="N73" s="7">
        <v>3024448.1062796302</v>
      </c>
      <c r="O73" s="7">
        <v>3063598.8511782298</v>
      </c>
      <c r="P73" s="7">
        <v>3102749.5960768298</v>
      </c>
      <c r="Q73" s="7">
        <v>3141900.3409754299</v>
      </c>
      <c r="R73" s="7">
        <v>3181051.0858740299</v>
      </c>
      <c r="S73" s="7">
        <v>3220201.8307726299</v>
      </c>
      <c r="T73" s="7">
        <v>3259352.57567123</v>
      </c>
      <c r="U73" s="7">
        <v>3298503.32056983</v>
      </c>
      <c r="V73" s="7">
        <v>3337654.0654684301</v>
      </c>
      <c r="W73" s="7">
        <v>3376804.8103670301</v>
      </c>
      <c r="X73" s="7">
        <v>3415955.5552656399</v>
      </c>
      <c r="Y73" s="7">
        <v>3455106.3001642399</v>
      </c>
      <c r="Z73" s="7">
        <v>3494257.04506284</v>
      </c>
      <c r="AA73" s="7">
        <v>3533407.78996144</v>
      </c>
      <c r="AB73" s="7">
        <v>3572558.5348600401</v>
      </c>
      <c r="AC73" s="7">
        <v>3611709.2797586401</v>
      </c>
      <c r="AD73" s="7">
        <v>3650860.0246572401</v>
      </c>
      <c r="AE73" s="7">
        <v>3690010.7695558402</v>
      </c>
      <c r="AF73" s="7">
        <v>3729161.5144544402</v>
      </c>
      <c r="AG73" s="7">
        <v>3768312.2593530398</v>
      </c>
      <c r="AH73" s="7">
        <v>3807463.0042516398</v>
      </c>
      <c r="AI73" s="7">
        <v>3846613.7491502399</v>
      </c>
      <c r="AJ73" s="7">
        <v>3885764.4940488399</v>
      </c>
      <c r="AK73" s="7">
        <v>3924915.2389474399</v>
      </c>
    </row>
    <row r="74" spans="1:37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</row>
    <row r="75" spans="1:37" x14ac:dyDescent="0.35">
      <c r="A75" s="4" t="s">
        <v>47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</row>
    <row r="76" spans="1:37" x14ac:dyDescent="0.35">
      <c r="A76" s="4" t="s">
        <v>16</v>
      </c>
      <c r="B76" s="7">
        <v>5109278.33499284</v>
      </c>
      <c r="C76" s="7">
        <v>5187579.82479004</v>
      </c>
      <c r="D76" s="7">
        <v>5265881.3145872401</v>
      </c>
      <c r="E76" s="7">
        <v>5344182.8043844504</v>
      </c>
      <c r="F76" s="7">
        <v>5422484.2941816496</v>
      </c>
      <c r="G76" s="7">
        <v>5500785.7839788496</v>
      </c>
      <c r="H76" s="7">
        <v>5579087.2737760497</v>
      </c>
      <c r="I76" s="7">
        <v>5657388.7635732498</v>
      </c>
      <c r="J76" s="7">
        <v>5735690.2533704499</v>
      </c>
      <c r="K76" s="7">
        <v>5813991.7431676602</v>
      </c>
      <c r="L76" s="7">
        <v>5892293.2329648603</v>
      </c>
      <c r="M76" s="7">
        <v>5970594.7227620604</v>
      </c>
      <c r="N76" s="7">
        <v>6048896.2125592604</v>
      </c>
      <c r="O76" s="7">
        <v>6127197.7023564596</v>
      </c>
      <c r="P76" s="7">
        <v>6205499.1921536596</v>
      </c>
      <c r="Q76" s="7">
        <v>6283800.6819508597</v>
      </c>
      <c r="R76" s="7">
        <v>6362102.17174807</v>
      </c>
      <c r="S76" s="7">
        <v>6440403.6615452701</v>
      </c>
      <c r="T76" s="7">
        <v>6518705.1513424702</v>
      </c>
      <c r="U76" s="7">
        <v>6597006.6411396703</v>
      </c>
      <c r="V76" s="7">
        <v>6675308.1309368704</v>
      </c>
      <c r="W76" s="7">
        <v>6753609.6207340704</v>
      </c>
      <c r="X76" s="7">
        <v>6831911.1105312798</v>
      </c>
      <c r="Y76" s="7">
        <v>6910212.6003284799</v>
      </c>
      <c r="Z76" s="7">
        <v>6988514.09012568</v>
      </c>
      <c r="AA76" s="7">
        <v>7066815.57992288</v>
      </c>
      <c r="AB76" s="7">
        <v>7145117.0697200801</v>
      </c>
      <c r="AC76" s="7">
        <v>7223418.5595172802</v>
      </c>
      <c r="AD76" s="7">
        <v>7301720.0493144803</v>
      </c>
      <c r="AE76" s="7">
        <v>7380021.5391116804</v>
      </c>
      <c r="AF76" s="7">
        <v>7458323.0289088897</v>
      </c>
      <c r="AG76" s="7">
        <v>7536624.5187060898</v>
      </c>
      <c r="AH76" s="7">
        <v>7614926.0085032899</v>
      </c>
      <c r="AI76" s="7">
        <v>7693227.49830049</v>
      </c>
      <c r="AJ76" s="7">
        <v>7771528.98809769</v>
      </c>
      <c r="AK76" s="7">
        <v>7849830.4778948901</v>
      </c>
    </row>
    <row r="77" spans="1:37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</row>
    <row r="78" spans="1:37" x14ac:dyDescent="0.35">
      <c r="A78" s="4" t="s">
        <v>48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</row>
    <row r="79" spans="1:37" x14ac:dyDescent="0.35">
      <c r="A79" s="4" t="s">
        <v>16</v>
      </c>
      <c r="B79" s="7">
        <v>2554639.16749642</v>
      </c>
      <c r="C79" s="7">
        <v>2593789.91239502</v>
      </c>
      <c r="D79" s="7">
        <v>2632940.6572936201</v>
      </c>
      <c r="E79" s="7">
        <v>2672091.4021922201</v>
      </c>
      <c r="F79" s="7">
        <v>2711242.1470908201</v>
      </c>
      <c r="G79" s="7">
        <v>2750392.8919894202</v>
      </c>
      <c r="H79" s="7">
        <v>2789543.6368880202</v>
      </c>
      <c r="I79" s="7">
        <v>2828694.3817866198</v>
      </c>
      <c r="J79" s="7">
        <v>2867845.1266852198</v>
      </c>
      <c r="K79" s="7">
        <v>2906995.8715838301</v>
      </c>
      <c r="L79" s="7">
        <v>2946146.6164824301</v>
      </c>
      <c r="M79" s="7">
        <v>2985297.3613810302</v>
      </c>
      <c r="N79" s="7">
        <v>3024448.1062796302</v>
      </c>
      <c r="O79" s="7">
        <v>3063598.8511782298</v>
      </c>
      <c r="P79" s="7">
        <v>3102749.5960768298</v>
      </c>
      <c r="Q79" s="7">
        <v>3141900.3409754299</v>
      </c>
      <c r="R79" s="7">
        <v>3181051.0858740299</v>
      </c>
      <c r="S79" s="7">
        <v>3220201.8307726299</v>
      </c>
      <c r="T79" s="7">
        <v>3259352.57567123</v>
      </c>
      <c r="U79" s="7">
        <v>3298503.32056983</v>
      </c>
      <c r="V79" s="7">
        <v>3337654.0654684301</v>
      </c>
      <c r="W79" s="7">
        <v>3376804.8103670301</v>
      </c>
      <c r="X79" s="7">
        <v>3415955.5552656399</v>
      </c>
      <c r="Y79" s="7">
        <v>3455106.3001642399</v>
      </c>
      <c r="Z79" s="7">
        <v>3494257.04506284</v>
      </c>
      <c r="AA79" s="7">
        <v>3533407.78996144</v>
      </c>
      <c r="AB79" s="7">
        <v>3572558.5348600401</v>
      </c>
      <c r="AC79" s="7">
        <v>3611709.2797586401</v>
      </c>
      <c r="AD79" s="7">
        <v>3650860.0246572401</v>
      </c>
      <c r="AE79" s="7">
        <v>3690010.7695558402</v>
      </c>
      <c r="AF79" s="7">
        <v>3729161.5144544402</v>
      </c>
      <c r="AG79" s="7">
        <v>3768312.2593530398</v>
      </c>
      <c r="AH79" s="7">
        <v>3807463.0042516398</v>
      </c>
      <c r="AI79" s="7">
        <v>3846613.7491502399</v>
      </c>
      <c r="AJ79" s="7">
        <v>3885764.4940488399</v>
      </c>
      <c r="AK79" s="7">
        <v>3924915.2389474399</v>
      </c>
    </row>
    <row r="81" spans="1:37" x14ac:dyDescent="0.35">
      <c r="A81" t="s">
        <v>294</v>
      </c>
    </row>
    <row r="82" spans="1:37" x14ac:dyDescent="0.35">
      <c r="A82" t="s">
        <v>295</v>
      </c>
    </row>
    <row r="83" spans="1:37" s="4" customFormat="1" x14ac:dyDescent="0.35"/>
    <row r="84" spans="1:37" x14ac:dyDescent="0.35">
      <c r="A84" s="4" t="s">
        <v>87</v>
      </c>
      <c r="B84" s="4">
        <v>2015</v>
      </c>
      <c r="C84" s="4">
        <v>2016</v>
      </c>
      <c r="D84" s="4">
        <v>2017</v>
      </c>
      <c r="E84" s="4">
        <v>2018</v>
      </c>
      <c r="F84" s="4">
        <v>2019</v>
      </c>
      <c r="G84" s="4">
        <v>2020</v>
      </c>
      <c r="H84" s="4">
        <v>2021</v>
      </c>
      <c r="I84" s="4">
        <v>2022</v>
      </c>
      <c r="J84" s="4">
        <v>2023</v>
      </c>
      <c r="K84" s="4">
        <v>2024</v>
      </c>
      <c r="L84" s="4">
        <v>2025</v>
      </c>
      <c r="M84" s="4">
        <v>2026</v>
      </c>
      <c r="N84" s="4">
        <v>2027</v>
      </c>
      <c r="O84" s="4">
        <v>2028</v>
      </c>
      <c r="P84" s="4">
        <v>2029</v>
      </c>
      <c r="Q84" s="4">
        <v>2030</v>
      </c>
      <c r="R84" s="4">
        <v>2031</v>
      </c>
      <c r="S84" s="4">
        <v>2032</v>
      </c>
      <c r="T84" s="4">
        <v>2033</v>
      </c>
      <c r="U84" s="4">
        <v>2034</v>
      </c>
      <c r="V84" s="4">
        <v>2035</v>
      </c>
      <c r="W84" s="4">
        <v>2036</v>
      </c>
      <c r="X84" s="4">
        <v>2037</v>
      </c>
      <c r="Y84" s="4">
        <v>2038</v>
      </c>
      <c r="Z84" s="4">
        <v>2039</v>
      </c>
      <c r="AA84" s="4">
        <v>2040</v>
      </c>
      <c r="AB84" s="4">
        <v>2041</v>
      </c>
      <c r="AC84" s="4">
        <v>2042</v>
      </c>
      <c r="AD84" s="4">
        <v>2043</v>
      </c>
      <c r="AE84" s="4">
        <v>2044</v>
      </c>
      <c r="AF84" s="4">
        <v>2045</v>
      </c>
      <c r="AG84" s="4">
        <v>2046</v>
      </c>
      <c r="AH84" s="4">
        <v>2047</v>
      </c>
      <c r="AI84" s="4">
        <v>2048</v>
      </c>
      <c r="AJ84" s="4">
        <v>2049</v>
      </c>
      <c r="AK84" s="4">
        <v>2050</v>
      </c>
    </row>
    <row r="85" spans="1:37" x14ac:dyDescent="0.35">
      <c r="A85" s="4" t="s">
        <v>88</v>
      </c>
      <c r="B85" s="7">
        <v>271129321.04833603</v>
      </c>
      <c r="C85" s="7">
        <v>271577413.88502502</v>
      </c>
      <c r="D85" s="7">
        <v>272025506.72171497</v>
      </c>
      <c r="E85" s="7">
        <v>272473599.55840498</v>
      </c>
      <c r="F85" s="7">
        <v>272921692.39509398</v>
      </c>
      <c r="G85" s="7">
        <v>273369785.23178399</v>
      </c>
      <c r="H85" s="7">
        <v>273817878.06847298</v>
      </c>
      <c r="I85" s="7">
        <v>274265970.90516299</v>
      </c>
      <c r="J85" s="7">
        <v>274714063.74185199</v>
      </c>
      <c r="K85" s="7">
        <v>275162156.57854199</v>
      </c>
      <c r="L85" s="7">
        <v>275610249.415232</v>
      </c>
      <c r="M85" s="7">
        <v>276058342.251921</v>
      </c>
      <c r="N85" s="7">
        <v>276506435.08861101</v>
      </c>
      <c r="O85" s="7">
        <v>276954527.9253</v>
      </c>
      <c r="P85" s="7">
        <v>277402620.76199001</v>
      </c>
      <c r="Q85" s="7">
        <v>277850713.59867901</v>
      </c>
      <c r="R85" s="7">
        <v>278298806.43536901</v>
      </c>
      <c r="S85" s="7">
        <v>278746899.27205902</v>
      </c>
      <c r="T85" s="7">
        <v>279194992.10874802</v>
      </c>
      <c r="U85" s="7">
        <v>279643084.94543803</v>
      </c>
      <c r="V85" s="7">
        <v>280091177.78212702</v>
      </c>
      <c r="W85" s="7">
        <v>280539270.61881697</v>
      </c>
      <c r="X85" s="7">
        <v>280987363.45550603</v>
      </c>
      <c r="Y85" s="7">
        <v>281435456.29219598</v>
      </c>
      <c r="Z85" s="7">
        <v>281883549.12888598</v>
      </c>
      <c r="AA85" s="7">
        <v>282331641.96557498</v>
      </c>
      <c r="AB85" s="7">
        <v>282779734.80226499</v>
      </c>
      <c r="AC85" s="7">
        <v>283227827.63895398</v>
      </c>
      <c r="AD85" s="7">
        <v>283675920.47564399</v>
      </c>
      <c r="AE85" s="7">
        <v>284124013.31233299</v>
      </c>
      <c r="AF85" s="7">
        <v>284572106.149023</v>
      </c>
      <c r="AG85" s="7">
        <v>285020198.98571301</v>
      </c>
      <c r="AH85" s="7">
        <v>285468291.822402</v>
      </c>
      <c r="AI85" s="7">
        <v>285916384.65909201</v>
      </c>
      <c r="AJ85" s="7">
        <v>286364477.495781</v>
      </c>
      <c r="AK85" s="7">
        <v>286812570.33247101</v>
      </c>
    </row>
    <row r="86" spans="1:37" x14ac:dyDescent="0.35">
      <c r="A86" s="4" t="s">
        <v>90</v>
      </c>
      <c r="B86" s="4" t="s">
        <v>89</v>
      </c>
      <c r="C86" s="4" t="s">
        <v>89</v>
      </c>
      <c r="D86" s="4" t="s">
        <v>89</v>
      </c>
      <c r="E86" s="4" t="s">
        <v>89</v>
      </c>
      <c r="F86" s="4" t="s">
        <v>89</v>
      </c>
      <c r="G86" s="4" t="s">
        <v>89</v>
      </c>
      <c r="H86" s="4" t="s">
        <v>89</v>
      </c>
      <c r="I86" s="4" t="s">
        <v>89</v>
      </c>
      <c r="J86" s="4" t="s">
        <v>89</v>
      </c>
      <c r="K86" s="4" t="s">
        <v>89</v>
      </c>
      <c r="L86" s="4" t="s">
        <v>89</v>
      </c>
      <c r="M86" s="4" t="s">
        <v>89</v>
      </c>
      <c r="N86" s="4" t="s">
        <v>89</v>
      </c>
      <c r="O86" s="4" t="s">
        <v>89</v>
      </c>
      <c r="P86" s="4" t="s">
        <v>89</v>
      </c>
      <c r="Q86" s="4" t="s">
        <v>89</v>
      </c>
      <c r="R86" s="4" t="s">
        <v>89</v>
      </c>
      <c r="S86" s="4" t="s">
        <v>89</v>
      </c>
      <c r="T86" s="4" t="s">
        <v>89</v>
      </c>
      <c r="U86" s="4" t="s">
        <v>89</v>
      </c>
      <c r="V86" s="4" t="s">
        <v>89</v>
      </c>
      <c r="W86" s="4" t="s">
        <v>89</v>
      </c>
      <c r="X86" s="4" t="s">
        <v>89</v>
      </c>
      <c r="Y86" s="4" t="s">
        <v>89</v>
      </c>
      <c r="Z86" s="4" t="s">
        <v>89</v>
      </c>
      <c r="AA86" s="4" t="s">
        <v>89</v>
      </c>
      <c r="AB86" s="4" t="s">
        <v>89</v>
      </c>
      <c r="AC86" s="4" t="s">
        <v>89</v>
      </c>
      <c r="AD86" s="4" t="s">
        <v>89</v>
      </c>
      <c r="AE86" s="4" t="s">
        <v>89</v>
      </c>
      <c r="AF86" s="4" t="s">
        <v>89</v>
      </c>
      <c r="AG86" s="4" t="s">
        <v>89</v>
      </c>
      <c r="AH86" s="4" t="s">
        <v>89</v>
      </c>
      <c r="AI86" s="4" t="s">
        <v>89</v>
      </c>
      <c r="AJ86" s="4" t="s">
        <v>89</v>
      </c>
      <c r="AK86" s="4" t="s">
        <v>89</v>
      </c>
    </row>
    <row r="87" spans="1:37" x14ac:dyDescent="0.35">
      <c r="A87" s="4" t="s">
        <v>91</v>
      </c>
      <c r="B87" s="4" t="s">
        <v>89</v>
      </c>
      <c r="C87" s="4" t="s">
        <v>89</v>
      </c>
      <c r="D87" s="4" t="s">
        <v>89</v>
      </c>
      <c r="E87" s="4" t="s">
        <v>89</v>
      </c>
      <c r="F87" s="4" t="s">
        <v>89</v>
      </c>
      <c r="G87" s="4" t="s">
        <v>89</v>
      </c>
      <c r="H87" s="4" t="s">
        <v>89</v>
      </c>
      <c r="I87" s="4" t="s">
        <v>89</v>
      </c>
      <c r="J87" s="4" t="s">
        <v>89</v>
      </c>
      <c r="K87" s="4" t="s">
        <v>89</v>
      </c>
      <c r="L87" s="4" t="s">
        <v>89</v>
      </c>
      <c r="M87" s="4" t="s">
        <v>89</v>
      </c>
      <c r="N87" s="4" t="s">
        <v>89</v>
      </c>
      <c r="O87" s="4" t="s">
        <v>89</v>
      </c>
      <c r="P87" s="4" t="s">
        <v>89</v>
      </c>
      <c r="Q87" s="4" t="s">
        <v>89</v>
      </c>
      <c r="R87" s="4" t="s">
        <v>89</v>
      </c>
      <c r="S87" s="4" t="s">
        <v>89</v>
      </c>
      <c r="T87" s="4" t="s">
        <v>89</v>
      </c>
      <c r="U87" s="4" t="s">
        <v>89</v>
      </c>
      <c r="V87" s="4" t="s">
        <v>89</v>
      </c>
      <c r="W87" s="4" t="s">
        <v>89</v>
      </c>
      <c r="X87" s="4" t="s">
        <v>89</v>
      </c>
      <c r="Y87" s="4" t="s">
        <v>89</v>
      </c>
      <c r="Z87" s="4" t="s">
        <v>89</v>
      </c>
      <c r="AA87" s="4" t="s">
        <v>89</v>
      </c>
      <c r="AB87" s="4" t="s">
        <v>89</v>
      </c>
      <c r="AC87" s="4" t="s">
        <v>89</v>
      </c>
      <c r="AD87" s="4" t="s">
        <v>89</v>
      </c>
      <c r="AE87" s="4" t="s">
        <v>89</v>
      </c>
      <c r="AF87" s="4" t="s">
        <v>89</v>
      </c>
      <c r="AG87" s="4" t="s">
        <v>89</v>
      </c>
      <c r="AH87" s="4" t="s">
        <v>89</v>
      </c>
      <c r="AI87" s="4" t="s">
        <v>89</v>
      </c>
      <c r="AJ87" s="4" t="s">
        <v>89</v>
      </c>
      <c r="AK87" s="4" t="s">
        <v>89</v>
      </c>
    </row>
    <row r="88" spans="1:37" x14ac:dyDescent="0.35">
      <c r="A88" s="4" t="s">
        <v>92</v>
      </c>
      <c r="B88" s="4" t="s">
        <v>89</v>
      </c>
      <c r="C88" s="4" t="s">
        <v>89</v>
      </c>
      <c r="D88" s="4" t="s">
        <v>89</v>
      </c>
      <c r="E88" s="4" t="s">
        <v>89</v>
      </c>
      <c r="F88" s="4" t="s">
        <v>89</v>
      </c>
      <c r="G88" s="4" t="s">
        <v>89</v>
      </c>
      <c r="H88" s="4" t="s">
        <v>89</v>
      </c>
      <c r="I88" s="4" t="s">
        <v>89</v>
      </c>
      <c r="J88" s="4" t="s">
        <v>89</v>
      </c>
      <c r="K88" s="4" t="s">
        <v>89</v>
      </c>
      <c r="L88" s="4" t="s">
        <v>89</v>
      </c>
      <c r="M88" s="4" t="s">
        <v>89</v>
      </c>
      <c r="N88" s="4" t="s">
        <v>89</v>
      </c>
      <c r="O88" s="4" t="s">
        <v>89</v>
      </c>
      <c r="P88" s="4" t="s">
        <v>89</v>
      </c>
      <c r="Q88" s="4" t="s">
        <v>89</v>
      </c>
      <c r="R88" s="4" t="s">
        <v>89</v>
      </c>
      <c r="S88" s="4" t="s">
        <v>89</v>
      </c>
      <c r="T88" s="4" t="s">
        <v>89</v>
      </c>
      <c r="U88" s="4" t="s">
        <v>89</v>
      </c>
      <c r="V88" s="4" t="s">
        <v>89</v>
      </c>
      <c r="W88" s="4" t="s">
        <v>89</v>
      </c>
      <c r="X88" s="4" t="s">
        <v>89</v>
      </c>
      <c r="Y88" s="4" t="s">
        <v>89</v>
      </c>
      <c r="Z88" s="4" t="s">
        <v>89</v>
      </c>
      <c r="AA88" s="4" t="s">
        <v>89</v>
      </c>
      <c r="AB88" s="4" t="s">
        <v>89</v>
      </c>
      <c r="AC88" s="4" t="s">
        <v>89</v>
      </c>
      <c r="AD88" s="4" t="s">
        <v>89</v>
      </c>
      <c r="AE88" s="4" t="s">
        <v>89</v>
      </c>
      <c r="AF88" s="4" t="s">
        <v>89</v>
      </c>
      <c r="AG88" s="4" t="s">
        <v>89</v>
      </c>
      <c r="AH88" s="4" t="s">
        <v>89</v>
      </c>
      <c r="AI88" s="4" t="s">
        <v>89</v>
      </c>
      <c r="AJ88" s="4" t="s">
        <v>89</v>
      </c>
      <c r="AK88" s="4" t="s">
        <v>89</v>
      </c>
    </row>
    <row r="89" spans="1:37" x14ac:dyDescent="0.35">
      <c r="A89" s="4" t="s">
        <v>93</v>
      </c>
      <c r="B89" s="4" t="s">
        <v>89</v>
      </c>
      <c r="C89" s="4" t="s">
        <v>89</v>
      </c>
      <c r="D89" s="4" t="s">
        <v>89</v>
      </c>
      <c r="E89" s="4" t="s">
        <v>89</v>
      </c>
      <c r="F89" s="4" t="s">
        <v>89</v>
      </c>
      <c r="G89" s="4" t="s">
        <v>89</v>
      </c>
      <c r="H89" s="4" t="s">
        <v>89</v>
      </c>
      <c r="I89" s="4" t="s">
        <v>89</v>
      </c>
      <c r="J89" s="4" t="s">
        <v>89</v>
      </c>
      <c r="K89" s="4" t="s">
        <v>89</v>
      </c>
      <c r="L89" s="4" t="s">
        <v>89</v>
      </c>
      <c r="M89" s="4" t="s">
        <v>89</v>
      </c>
      <c r="N89" s="4" t="s">
        <v>89</v>
      </c>
      <c r="O89" s="4" t="s">
        <v>89</v>
      </c>
      <c r="P89" s="4" t="s">
        <v>89</v>
      </c>
      <c r="Q89" s="4" t="s">
        <v>89</v>
      </c>
      <c r="R89" s="4" t="s">
        <v>89</v>
      </c>
      <c r="S89" s="4" t="s">
        <v>89</v>
      </c>
      <c r="T89" s="4" t="s">
        <v>89</v>
      </c>
      <c r="U89" s="4" t="s">
        <v>89</v>
      </c>
      <c r="V89" s="4" t="s">
        <v>89</v>
      </c>
      <c r="W89" s="4" t="s">
        <v>89</v>
      </c>
      <c r="X89" s="4" t="s">
        <v>89</v>
      </c>
      <c r="Y89" s="4" t="s">
        <v>89</v>
      </c>
      <c r="Z89" s="4" t="s">
        <v>89</v>
      </c>
      <c r="AA89" s="4" t="s">
        <v>89</v>
      </c>
      <c r="AB89" s="4" t="s">
        <v>89</v>
      </c>
      <c r="AC89" s="4" t="s">
        <v>89</v>
      </c>
      <c r="AD89" s="4" t="s">
        <v>89</v>
      </c>
      <c r="AE89" s="4" t="s">
        <v>89</v>
      </c>
      <c r="AF89" s="4" t="s">
        <v>89</v>
      </c>
      <c r="AG89" s="4" t="s">
        <v>89</v>
      </c>
      <c r="AH89" s="4" t="s">
        <v>89</v>
      </c>
      <c r="AI89" s="4" t="s">
        <v>89</v>
      </c>
      <c r="AJ89" s="4" t="s">
        <v>89</v>
      </c>
      <c r="AK89" s="4" t="s">
        <v>89</v>
      </c>
    </row>
    <row r="90" spans="1:37" x14ac:dyDescent="0.35">
      <c r="A90" s="4" t="s">
        <v>94</v>
      </c>
      <c r="B90" s="4" t="s">
        <v>89</v>
      </c>
      <c r="C90" s="4" t="s">
        <v>89</v>
      </c>
      <c r="D90" s="4" t="s">
        <v>89</v>
      </c>
      <c r="E90" s="4" t="s">
        <v>89</v>
      </c>
      <c r="F90" s="4" t="s">
        <v>89</v>
      </c>
      <c r="G90" s="4" t="s">
        <v>89</v>
      </c>
      <c r="H90" s="4" t="s">
        <v>89</v>
      </c>
      <c r="I90" s="4" t="s">
        <v>89</v>
      </c>
      <c r="J90" s="4" t="s">
        <v>89</v>
      </c>
      <c r="K90" s="4" t="s">
        <v>89</v>
      </c>
      <c r="L90" s="4" t="s">
        <v>89</v>
      </c>
      <c r="M90" s="4" t="s">
        <v>89</v>
      </c>
      <c r="N90" s="4" t="s">
        <v>89</v>
      </c>
      <c r="O90" s="4" t="s">
        <v>89</v>
      </c>
      <c r="P90" s="4" t="s">
        <v>89</v>
      </c>
      <c r="Q90" s="4" t="s">
        <v>89</v>
      </c>
      <c r="R90" s="4" t="s">
        <v>89</v>
      </c>
      <c r="S90" s="4" t="s">
        <v>89</v>
      </c>
      <c r="T90" s="4" t="s">
        <v>89</v>
      </c>
      <c r="U90" s="4" t="s">
        <v>89</v>
      </c>
      <c r="V90" s="4" t="s">
        <v>89</v>
      </c>
      <c r="W90" s="4" t="s">
        <v>89</v>
      </c>
      <c r="X90" s="4" t="s">
        <v>89</v>
      </c>
      <c r="Y90" s="4" t="s">
        <v>89</v>
      </c>
      <c r="Z90" s="4" t="s">
        <v>89</v>
      </c>
      <c r="AA90" s="4" t="s">
        <v>89</v>
      </c>
      <c r="AB90" s="4" t="s">
        <v>89</v>
      </c>
      <c r="AC90" s="4" t="s">
        <v>89</v>
      </c>
      <c r="AD90" s="4" t="s">
        <v>89</v>
      </c>
      <c r="AE90" s="4" t="s">
        <v>89</v>
      </c>
      <c r="AF90" s="4" t="s">
        <v>89</v>
      </c>
      <c r="AG90" s="4" t="s">
        <v>89</v>
      </c>
      <c r="AH90" s="4" t="s">
        <v>89</v>
      </c>
      <c r="AI90" s="4" t="s">
        <v>89</v>
      </c>
      <c r="AJ90" s="4" t="s">
        <v>89</v>
      </c>
      <c r="AK90" s="4" t="s">
        <v>89</v>
      </c>
    </row>
    <row r="91" spans="1:37" x14ac:dyDescent="0.35">
      <c r="A91" s="4" t="s">
        <v>95</v>
      </c>
      <c r="B91" s="4" t="s">
        <v>89</v>
      </c>
      <c r="C91" s="4" t="s">
        <v>89</v>
      </c>
      <c r="D91" s="4" t="s">
        <v>89</v>
      </c>
      <c r="E91" s="4" t="s">
        <v>89</v>
      </c>
      <c r="F91" s="4" t="s">
        <v>89</v>
      </c>
      <c r="G91" s="4" t="s">
        <v>89</v>
      </c>
      <c r="H91" s="4" t="s">
        <v>89</v>
      </c>
      <c r="I91" s="4" t="s">
        <v>89</v>
      </c>
      <c r="J91" s="4" t="s">
        <v>89</v>
      </c>
      <c r="K91" s="4" t="s">
        <v>89</v>
      </c>
      <c r="L91" s="4" t="s">
        <v>89</v>
      </c>
      <c r="M91" s="4" t="s">
        <v>89</v>
      </c>
      <c r="N91" s="4" t="s">
        <v>89</v>
      </c>
      <c r="O91" s="4" t="s">
        <v>89</v>
      </c>
      <c r="P91" s="4" t="s">
        <v>89</v>
      </c>
      <c r="Q91" s="4" t="s">
        <v>89</v>
      </c>
      <c r="R91" s="4" t="s">
        <v>89</v>
      </c>
      <c r="S91" s="4" t="s">
        <v>89</v>
      </c>
      <c r="T91" s="4" t="s">
        <v>89</v>
      </c>
      <c r="U91" s="4" t="s">
        <v>89</v>
      </c>
      <c r="V91" s="4" t="s">
        <v>89</v>
      </c>
      <c r="W91" s="4" t="s">
        <v>89</v>
      </c>
      <c r="X91" s="4" t="s">
        <v>89</v>
      </c>
      <c r="Y91" s="4" t="s">
        <v>89</v>
      </c>
      <c r="Z91" s="4" t="s">
        <v>89</v>
      </c>
      <c r="AA91" s="4" t="s">
        <v>89</v>
      </c>
      <c r="AB91" s="4" t="s">
        <v>89</v>
      </c>
      <c r="AC91" s="4" t="s">
        <v>89</v>
      </c>
      <c r="AD91" s="4" t="s">
        <v>89</v>
      </c>
      <c r="AE91" s="4" t="s">
        <v>89</v>
      </c>
      <c r="AF91" s="4" t="s">
        <v>89</v>
      </c>
      <c r="AG91" s="4" t="s">
        <v>89</v>
      </c>
      <c r="AH91" s="4" t="s">
        <v>89</v>
      </c>
      <c r="AI91" s="4" t="s">
        <v>89</v>
      </c>
      <c r="AJ91" s="4" t="s">
        <v>89</v>
      </c>
      <c r="AK91" s="4" t="s">
        <v>89</v>
      </c>
    </row>
    <row r="92" spans="1:37" x14ac:dyDescent="0.35">
      <c r="A92" s="4" t="s">
        <v>96</v>
      </c>
      <c r="B92" s="4" t="s">
        <v>89</v>
      </c>
      <c r="C92" s="4" t="s">
        <v>89</v>
      </c>
      <c r="D92" s="4" t="s">
        <v>89</v>
      </c>
      <c r="E92" s="4" t="s">
        <v>89</v>
      </c>
      <c r="F92" s="4" t="s">
        <v>89</v>
      </c>
      <c r="G92" s="4" t="s">
        <v>89</v>
      </c>
      <c r="H92" s="4" t="s">
        <v>89</v>
      </c>
      <c r="I92" s="4" t="s">
        <v>89</v>
      </c>
      <c r="J92" s="4" t="s">
        <v>89</v>
      </c>
      <c r="K92" s="4" t="s">
        <v>89</v>
      </c>
      <c r="L92" s="4" t="s">
        <v>89</v>
      </c>
      <c r="M92" s="4" t="s">
        <v>89</v>
      </c>
      <c r="N92" s="4" t="s">
        <v>89</v>
      </c>
      <c r="O92" s="4" t="s">
        <v>89</v>
      </c>
      <c r="P92" s="4" t="s">
        <v>89</v>
      </c>
      <c r="Q92" s="4" t="s">
        <v>89</v>
      </c>
      <c r="R92" s="4" t="s">
        <v>89</v>
      </c>
      <c r="S92" s="4" t="s">
        <v>89</v>
      </c>
      <c r="T92" s="4" t="s">
        <v>89</v>
      </c>
      <c r="U92" s="4" t="s">
        <v>89</v>
      </c>
      <c r="V92" s="4" t="s">
        <v>89</v>
      </c>
      <c r="W92" s="4" t="s">
        <v>89</v>
      </c>
      <c r="X92" s="4" t="s">
        <v>89</v>
      </c>
      <c r="Y92" s="4" t="s">
        <v>89</v>
      </c>
      <c r="Z92" s="4" t="s">
        <v>89</v>
      </c>
      <c r="AA92" s="4" t="s">
        <v>89</v>
      </c>
      <c r="AB92" s="4" t="s">
        <v>89</v>
      </c>
      <c r="AC92" s="4" t="s">
        <v>89</v>
      </c>
      <c r="AD92" s="4" t="s">
        <v>89</v>
      </c>
      <c r="AE92" s="4" t="s">
        <v>89</v>
      </c>
      <c r="AF92" s="4" t="s">
        <v>89</v>
      </c>
      <c r="AG92" s="4" t="s">
        <v>89</v>
      </c>
      <c r="AH92" s="4" t="s">
        <v>89</v>
      </c>
      <c r="AI92" s="4" t="s">
        <v>89</v>
      </c>
      <c r="AJ92" s="4" t="s">
        <v>89</v>
      </c>
      <c r="AK92" s="4" t="s">
        <v>89</v>
      </c>
    </row>
    <row r="93" spans="1:37" x14ac:dyDescent="0.35">
      <c r="A93" s="4" t="s">
        <v>97</v>
      </c>
      <c r="B93" s="4" t="s">
        <v>89</v>
      </c>
      <c r="C93" s="4" t="s">
        <v>89</v>
      </c>
      <c r="D93" s="4" t="s">
        <v>89</v>
      </c>
      <c r="E93" s="4" t="s">
        <v>89</v>
      </c>
      <c r="F93" s="4" t="s">
        <v>89</v>
      </c>
      <c r="G93" s="4" t="s">
        <v>89</v>
      </c>
      <c r="H93" s="4" t="s">
        <v>89</v>
      </c>
      <c r="I93" s="4" t="s">
        <v>89</v>
      </c>
      <c r="J93" s="4" t="s">
        <v>89</v>
      </c>
      <c r="K93" s="4" t="s">
        <v>89</v>
      </c>
      <c r="L93" s="4" t="s">
        <v>89</v>
      </c>
      <c r="M93" s="4" t="s">
        <v>89</v>
      </c>
      <c r="N93" s="4" t="s">
        <v>89</v>
      </c>
      <c r="O93" s="4" t="s">
        <v>89</v>
      </c>
      <c r="P93" s="4" t="s">
        <v>89</v>
      </c>
      <c r="Q93" s="4" t="s">
        <v>89</v>
      </c>
      <c r="R93" s="4" t="s">
        <v>89</v>
      </c>
      <c r="S93" s="4" t="s">
        <v>89</v>
      </c>
      <c r="T93" s="4" t="s">
        <v>89</v>
      </c>
      <c r="U93" s="4" t="s">
        <v>89</v>
      </c>
      <c r="V93" s="4" t="s">
        <v>89</v>
      </c>
      <c r="W93" s="4" t="s">
        <v>89</v>
      </c>
      <c r="X93" s="4" t="s">
        <v>89</v>
      </c>
      <c r="Y93" s="4" t="s">
        <v>89</v>
      </c>
      <c r="Z93" s="4" t="s">
        <v>89</v>
      </c>
      <c r="AA93" s="4" t="s">
        <v>89</v>
      </c>
      <c r="AB93" s="4" t="s">
        <v>89</v>
      </c>
      <c r="AC93" s="4" t="s">
        <v>89</v>
      </c>
      <c r="AD93" s="4" t="s">
        <v>89</v>
      </c>
      <c r="AE93" s="4" t="s">
        <v>89</v>
      </c>
      <c r="AF93" s="4" t="s">
        <v>89</v>
      </c>
      <c r="AG93" s="4" t="s">
        <v>89</v>
      </c>
      <c r="AH93" s="4" t="s">
        <v>89</v>
      </c>
      <c r="AI93" s="4" t="s">
        <v>89</v>
      </c>
      <c r="AJ93" s="4" t="s">
        <v>89</v>
      </c>
      <c r="AK93" s="4" t="s">
        <v>89</v>
      </c>
    </row>
    <row r="94" spans="1:37" x14ac:dyDescent="0.35">
      <c r="A94" s="4" t="s">
        <v>98</v>
      </c>
      <c r="B94" s="7">
        <v>109104232.268813</v>
      </c>
      <c r="C94" s="7">
        <v>113626051.979139</v>
      </c>
      <c r="D94" s="7">
        <v>117803050.999817</v>
      </c>
      <c r="E94" s="7">
        <v>122324870.710144</v>
      </c>
      <c r="F94" s="7">
        <v>126846690.42047</v>
      </c>
      <c r="G94" s="7">
        <v>131023689.441148</v>
      </c>
      <c r="H94" s="7">
        <v>135545509.151474</v>
      </c>
      <c r="I94" s="7">
        <v>140067328.86179999</v>
      </c>
      <c r="J94" s="7">
        <v>144589148.572126</v>
      </c>
      <c r="K94" s="7">
        <v>148766147.59280401</v>
      </c>
      <c r="L94" s="7">
        <v>150874222.47559199</v>
      </c>
      <c r="M94" s="7">
        <v>152637476.66873199</v>
      </c>
      <c r="N94" s="7">
        <v>154400730.86187199</v>
      </c>
      <c r="O94" s="7">
        <v>156163985.05501199</v>
      </c>
      <c r="P94" s="7">
        <v>157927239.24815199</v>
      </c>
      <c r="Q94" s="7">
        <v>159690493.44129199</v>
      </c>
      <c r="R94" s="7">
        <v>161453747.63443199</v>
      </c>
      <c r="S94" s="7">
        <v>163217001.82757199</v>
      </c>
      <c r="T94" s="7">
        <v>164980256.02071199</v>
      </c>
      <c r="U94" s="7">
        <v>166743510.21385199</v>
      </c>
      <c r="V94" s="7">
        <v>168506764.40699199</v>
      </c>
      <c r="W94" s="7">
        <v>170270018.60013199</v>
      </c>
      <c r="X94" s="7">
        <v>172033272.79327199</v>
      </c>
      <c r="Y94" s="7">
        <v>173796526.98641199</v>
      </c>
      <c r="Z94" s="7">
        <v>175559781.17955199</v>
      </c>
      <c r="AA94" s="7">
        <v>177323035.37269199</v>
      </c>
      <c r="AB94" s="7">
        <v>179086289.56583199</v>
      </c>
      <c r="AC94" s="7">
        <v>180849543.75897199</v>
      </c>
      <c r="AD94" s="7">
        <v>182612797.95211199</v>
      </c>
      <c r="AE94" s="7">
        <v>184376052.14525199</v>
      </c>
      <c r="AF94" s="7">
        <v>186139306.33839199</v>
      </c>
      <c r="AG94" s="7">
        <v>187902560.53153199</v>
      </c>
      <c r="AH94" s="7">
        <v>189665814.72467199</v>
      </c>
      <c r="AI94" s="7">
        <v>191429068.91781199</v>
      </c>
      <c r="AJ94" s="7">
        <v>193192323.11095199</v>
      </c>
      <c r="AK94" s="7">
        <v>194955577.30409199</v>
      </c>
    </row>
    <row r="95" spans="1:37" x14ac:dyDescent="0.35">
      <c r="A95" s="4" t="s">
        <v>23</v>
      </c>
      <c r="B95" s="7">
        <v>109104232.268813</v>
      </c>
      <c r="C95" s="7">
        <v>113626051.979139</v>
      </c>
      <c r="D95" s="7">
        <v>117803050.999817</v>
      </c>
      <c r="E95" s="7">
        <v>122324870.710144</v>
      </c>
      <c r="F95" s="7">
        <v>126846690.42047</v>
      </c>
      <c r="G95" s="7">
        <v>131023689.441148</v>
      </c>
      <c r="H95" s="7">
        <v>135545509.151474</v>
      </c>
      <c r="I95" s="7">
        <v>140067328.86179999</v>
      </c>
      <c r="J95" s="7">
        <v>144589148.572126</v>
      </c>
      <c r="K95" s="7">
        <v>148766147.59280401</v>
      </c>
      <c r="L95" s="7">
        <v>150874222.47559199</v>
      </c>
      <c r="M95" s="7">
        <v>152637476.66873199</v>
      </c>
      <c r="N95" s="7">
        <v>154400730.86187199</v>
      </c>
      <c r="O95" s="7">
        <v>156163985.05501199</v>
      </c>
      <c r="P95" s="7">
        <v>157927239.24815199</v>
      </c>
      <c r="Q95" s="7">
        <v>159690493.44129199</v>
      </c>
      <c r="R95" s="7">
        <v>161453747.63443199</v>
      </c>
      <c r="S95" s="7">
        <v>163217001.82757199</v>
      </c>
      <c r="T95" s="7">
        <v>164980256.02071199</v>
      </c>
      <c r="U95" s="7">
        <v>166743510.21385199</v>
      </c>
      <c r="V95" s="7">
        <v>168506764.40699199</v>
      </c>
      <c r="W95" s="7">
        <v>170270018.60013199</v>
      </c>
      <c r="X95" s="7">
        <v>172033272.79327199</v>
      </c>
      <c r="Y95" s="7">
        <v>173796526.98641199</v>
      </c>
      <c r="Z95" s="7">
        <v>175559781.17955199</v>
      </c>
      <c r="AA95" s="7">
        <v>177323035.37269199</v>
      </c>
      <c r="AB95" s="7">
        <v>179086289.56583199</v>
      </c>
      <c r="AC95" s="7">
        <v>180849543.75897199</v>
      </c>
      <c r="AD95" s="7">
        <v>182612797.95211199</v>
      </c>
      <c r="AE95" s="7">
        <v>184376052.14525199</v>
      </c>
      <c r="AF95" s="7">
        <v>186139306.33839199</v>
      </c>
      <c r="AG95" s="7">
        <v>187902560.53153199</v>
      </c>
      <c r="AH95" s="7">
        <v>189665814.72467199</v>
      </c>
      <c r="AI95" s="7">
        <v>191429068.91781199</v>
      </c>
      <c r="AJ95" s="7">
        <v>193192323.11095199</v>
      </c>
      <c r="AK95" s="7">
        <v>194955577.30409199</v>
      </c>
    </row>
    <row r="96" spans="1:37" x14ac:dyDescent="0.35">
      <c r="A96" s="4" t="s">
        <v>99</v>
      </c>
      <c r="B96" s="7">
        <v>2554639.16749642</v>
      </c>
      <c r="C96" s="7">
        <v>2593789.91239502</v>
      </c>
      <c r="D96" s="7">
        <v>2632940.6572936201</v>
      </c>
      <c r="E96" s="7">
        <v>2672091.4021922201</v>
      </c>
      <c r="F96" s="7">
        <v>2711242.1470908201</v>
      </c>
      <c r="G96" s="7">
        <v>2750392.8919894202</v>
      </c>
      <c r="H96" s="7">
        <v>2789543.6368880202</v>
      </c>
      <c r="I96" s="7">
        <v>2828694.3817866198</v>
      </c>
      <c r="J96" s="7">
        <v>2867845.1266852198</v>
      </c>
      <c r="K96" s="7">
        <v>2906995.8715838301</v>
      </c>
      <c r="L96" s="7">
        <v>2946146.6164824301</v>
      </c>
      <c r="M96" s="7">
        <v>2985297.3613810302</v>
      </c>
      <c r="N96" s="7">
        <v>3024448.1062796302</v>
      </c>
      <c r="O96" s="7">
        <v>3063598.8511782298</v>
      </c>
      <c r="P96" s="7">
        <v>3102749.5960768298</v>
      </c>
      <c r="Q96" s="7">
        <v>3141900.3409754299</v>
      </c>
      <c r="R96" s="7">
        <v>3181051.0858740299</v>
      </c>
      <c r="S96" s="7">
        <v>3220201.8307726299</v>
      </c>
      <c r="T96" s="7">
        <v>3259352.57567123</v>
      </c>
      <c r="U96" s="7">
        <v>3298503.32056983</v>
      </c>
      <c r="V96" s="7">
        <v>3337654.0654684301</v>
      </c>
      <c r="W96" s="7">
        <v>3376804.8103670301</v>
      </c>
      <c r="X96" s="7">
        <v>3415955.5552656399</v>
      </c>
      <c r="Y96" s="7">
        <v>3455106.3001642399</v>
      </c>
      <c r="Z96" s="7">
        <v>3494257.04506284</v>
      </c>
      <c r="AA96" s="7">
        <v>3533407.78996144</v>
      </c>
      <c r="AB96" s="7">
        <v>3572558.5348600401</v>
      </c>
      <c r="AC96" s="7">
        <v>3611709.2797586401</v>
      </c>
      <c r="AD96" s="7">
        <v>3650860.0246572401</v>
      </c>
      <c r="AE96" s="7">
        <v>3690010.7695558402</v>
      </c>
      <c r="AF96" s="7">
        <v>3729161.5144544402</v>
      </c>
      <c r="AG96" s="7">
        <v>3768312.2593530398</v>
      </c>
      <c r="AH96" s="7">
        <v>3807463.0042516398</v>
      </c>
      <c r="AI96" s="7">
        <v>3846613.7491502399</v>
      </c>
      <c r="AJ96" s="7">
        <v>3885764.4940488399</v>
      </c>
      <c r="AK96" s="7">
        <v>3924915.2389474399</v>
      </c>
    </row>
    <row r="97" spans="1:37" x14ac:dyDescent="0.35">
      <c r="A97" s="4" t="s">
        <v>100</v>
      </c>
      <c r="B97" s="7">
        <v>2554639.16749642</v>
      </c>
      <c r="C97" s="7">
        <v>2593789.91239502</v>
      </c>
      <c r="D97" s="7">
        <v>2632940.6572936201</v>
      </c>
      <c r="E97" s="7">
        <v>2672091.4021922201</v>
      </c>
      <c r="F97" s="7">
        <v>2711242.1470908201</v>
      </c>
      <c r="G97" s="7">
        <v>2750392.8919894202</v>
      </c>
      <c r="H97" s="7">
        <v>2789543.6368880202</v>
      </c>
      <c r="I97" s="7">
        <v>2828694.3817866198</v>
      </c>
      <c r="J97" s="7">
        <v>2867845.1266852198</v>
      </c>
      <c r="K97" s="7">
        <v>2906995.8715838301</v>
      </c>
      <c r="L97" s="7">
        <v>2946146.6164824301</v>
      </c>
      <c r="M97" s="7">
        <v>2985297.3613810302</v>
      </c>
      <c r="N97" s="7">
        <v>3024448.1062796302</v>
      </c>
      <c r="O97" s="7">
        <v>3063598.8511782298</v>
      </c>
      <c r="P97" s="7">
        <v>3102749.5960768298</v>
      </c>
      <c r="Q97" s="7">
        <v>3141900.3409754299</v>
      </c>
      <c r="R97" s="7">
        <v>3181051.0858740299</v>
      </c>
      <c r="S97" s="7">
        <v>3220201.8307726299</v>
      </c>
      <c r="T97" s="7">
        <v>3259352.57567123</v>
      </c>
      <c r="U97" s="7">
        <v>3298503.32056983</v>
      </c>
      <c r="V97" s="7">
        <v>3337654.0654684301</v>
      </c>
      <c r="W97" s="7">
        <v>3376804.8103670301</v>
      </c>
      <c r="X97" s="7">
        <v>3415955.5552656399</v>
      </c>
      <c r="Y97" s="7">
        <v>3455106.3001642399</v>
      </c>
      <c r="Z97" s="7">
        <v>3494257.04506284</v>
      </c>
      <c r="AA97" s="7">
        <v>3533407.78996144</v>
      </c>
      <c r="AB97" s="7">
        <v>3572558.5348600401</v>
      </c>
      <c r="AC97" s="7">
        <v>3611709.2797586401</v>
      </c>
      <c r="AD97" s="7">
        <v>3650860.0246572401</v>
      </c>
      <c r="AE97" s="7">
        <v>3690010.7695558402</v>
      </c>
      <c r="AF97" s="7">
        <v>3729161.5144544402</v>
      </c>
      <c r="AG97" s="7">
        <v>3768312.2593530398</v>
      </c>
      <c r="AH97" s="7">
        <v>3807463.0042516398</v>
      </c>
      <c r="AI97" s="7">
        <v>3846613.7491502399</v>
      </c>
      <c r="AJ97" s="7">
        <v>3885764.4940488399</v>
      </c>
      <c r="AK97" s="7">
        <v>3924915.2389474399</v>
      </c>
    </row>
    <row r="98" spans="1:37" x14ac:dyDescent="0.35">
      <c r="A98" s="4" t="s">
        <v>101</v>
      </c>
      <c r="B98" s="7">
        <v>2554639.16749642</v>
      </c>
      <c r="C98" s="7">
        <v>2593789.91239502</v>
      </c>
      <c r="D98" s="7">
        <v>2632940.6572936201</v>
      </c>
      <c r="E98" s="7">
        <v>2672091.4021922201</v>
      </c>
      <c r="F98" s="7">
        <v>2711242.1470908201</v>
      </c>
      <c r="G98" s="7">
        <v>2750392.8919894202</v>
      </c>
      <c r="H98" s="7">
        <v>2789543.6368880202</v>
      </c>
      <c r="I98" s="7">
        <v>2828694.3817866198</v>
      </c>
      <c r="J98" s="7">
        <v>2867845.1266852198</v>
      </c>
      <c r="K98" s="7">
        <v>2906995.8715838301</v>
      </c>
      <c r="L98" s="7">
        <v>2946146.6164824301</v>
      </c>
      <c r="M98" s="7">
        <v>2985297.3613810302</v>
      </c>
      <c r="N98" s="7">
        <v>3024448.1062796302</v>
      </c>
      <c r="O98" s="7">
        <v>3063598.8511782298</v>
      </c>
      <c r="P98" s="7">
        <v>3102749.5960768298</v>
      </c>
      <c r="Q98" s="7">
        <v>3141900.3409754299</v>
      </c>
      <c r="R98" s="7">
        <v>3181051.0858740299</v>
      </c>
      <c r="S98" s="7">
        <v>3220201.8307726299</v>
      </c>
      <c r="T98" s="7">
        <v>3259352.57567123</v>
      </c>
      <c r="U98" s="7">
        <v>3298503.32056983</v>
      </c>
      <c r="V98" s="7">
        <v>3337654.0654684301</v>
      </c>
      <c r="W98" s="7">
        <v>3376804.8103670301</v>
      </c>
      <c r="X98" s="7">
        <v>3415955.5552656399</v>
      </c>
      <c r="Y98" s="7">
        <v>3455106.3001642399</v>
      </c>
      <c r="Z98" s="7">
        <v>3494257.04506284</v>
      </c>
      <c r="AA98" s="7">
        <v>3533407.78996144</v>
      </c>
      <c r="AB98" s="7">
        <v>3572558.5348600401</v>
      </c>
      <c r="AC98" s="7">
        <v>3611709.2797586401</v>
      </c>
      <c r="AD98" s="7">
        <v>3650860.0246572401</v>
      </c>
      <c r="AE98" s="7">
        <v>3690010.7695558402</v>
      </c>
      <c r="AF98" s="7">
        <v>3729161.5144544402</v>
      </c>
      <c r="AG98" s="7">
        <v>3768312.2593530398</v>
      </c>
      <c r="AH98" s="7">
        <v>3807463.0042516398</v>
      </c>
      <c r="AI98" s="7">
        <v>3846613.7491502399</v>
      </c>
      <c r="AJ98" s="7">
        <v>3885764.4940488399</v>
      </c>
      <c r="AK98" s="7">
        <v>3924915.2389474399</v>
      </c>
    </row>
    <row r="99" spans="1:37" x14ac:dyDescent="0.35">
      <c r="A99" s="4" t="s">
        <v>102</v>
      </c>
      <c r="B99" s="7">
        <v>2554639.16749642</v>
      </c>
      <c r="C99" s="7">
        <v>2593789.91239502</v>
      </c>
      <c r="D99" s="7">
        <v>2632940.6572936201</v>
      </c>
      <c r="E99" s="7">
        <v>2672091.4021922201</v>
      </c>
      <c r="F99" s="7">
        <v>2711242.1470908201</v>
      </c>
      <c r="G99" s="7">
        <v>2750392.8919894202</v>
      </c>
      <c r="H99" s="7">
        <v>2789543.6368880202</v>
      </c>
      <c r="I99" s="7">
        <v>2828694.3817866198</v>
      </c>
      <c r="J99" s="7">
        <v>2867845.1266852198</v>
      </c>
      <c r="K99" s="7">
        <v>2906995.8715838301</v>
      </c>
      <c r="L99" s="7">
        <v>2946146.6164824301</v>
      </c>
      <c r="M99" s="7">
        <v>2985297.3613810302</v>
      </c>
      <c r="N99" s="7">
        <v>3024448.1062796302</v>
      </c>
      <c r="O99" s="7">
        <v>3063598.8511782298</v>
      </c>
      <c r="P99" s="7">
        <v>3102749.5960768298</v>
      </c>
      <c r="Q99" s="7">
        <v>3141900.3409754299</v>
      </c>
      <c r="R99" s="7">
        <v>3181051.0858740299</v>
      </c>
      <c r="S99" s="7">
        <v>3220201.8307726299</v>
      </c>
      <c r="T99" s="7">
        <v>3259352.57567123</v>
      </c>
      <c r="U99" s="7">
        <v>3298503.32056983</v>
      </c>
      <c r="V99" s="7">
        <v>3337654.0654684301</v>
      </c>
      <c r="W99" s="7">
        <v>3376804.8103670301</v>
      </c>
      <c r="X99" s="7">
        <v>3415955.5552656399</v>
      </c>
      <c r="Y99" s="7">
        <v>3455106.3001642399</v>
      </c>
      <c r="Z99" s="7">
        <v>3494257.04506284</v>
      </c>
      <c r="AA99" s="7">
        <v>3533407.78996144</v>
      </c>
      <c r="AB99" s="7">
        <v>3572558.5348600401</v>
      </c>
      <c r="AC99" s="7">
        <v>3611709.2797586401</v>
      </c>
      <c r="AD99" s="7">
        <v>3650860.0246572401</v>
      </c>
      <c r="AE99" s="7">
        <v>3690010.7695558402</v>
      </c>
      <c r="AF99" s="7">
        <v>3729161.5144544402</v>
      </c>
      <c r="AG99" s="7">
        <v>3768312.2593530398</v>
      </c>
      <c r="AH99" s="7">
        <v>3807463.0042516398</v>
      </c>
      <c r="AI99" s="7">
        <v>3846613.7491502399</v>
      </c>
      <c r="AJ99" s="7">
        <v>3885764.4940488399</v>
      </c>
      <c r="AK99" s="7">
        <v>3924915.2389474399</v>
      </c>
    </row>
    <row r="100" spans="1:37" x14ac:dyDescent="0.35">
      <c r="A100" s="4" t="s">
        <v>103</v>
      </c>
      <c r="B100" s="7">
        <v>2554639.16749642</v>
      </c>
      <c r="C100" s="7">
        <v>2593789.91239502</v>
      </c>
      <c r="D100" s="7">
        <v>2632940.6572936201</v>
      </c>
      <c r="E100" s="7">
        <v>2672091.4021922201</v>
      </c>
      <c r="F100" s="7">
        <v>2711242.1470908201</v>
      </c>
      <c r="G100" s="7">
        <v>2750392.8919894202</v>
      </c>
      <c r="H100" s="7">
        <v>2789543.6368880202</v>
      </c>
      <c r="I100" s="7">
        <v>2828694.3817866198</v>
      </c>
      <c r="J100" s="7">
        <v>2867845.1266852198</v>
      </c>
      <c r="K100" s="7">
        <v>2906995.8715838301</v>
      </c>
      <c r="L100" s="7">
        <v>2946146.6164824301</v>
      </c>
      <c r="M100" s="7">
        <v>2985297.3613810302</v>
      </c>
      <c r="N100" s="7">
        <v>3024448.1062796302</v>
      </c>
      <c r="O100" s="7">
        <v>3063598.8511782298</v>
      </c>
      <c r="P100" s="7">
        <v>3102749.5960768298</v>
      </c>
      <c r="Q100" s="7">
        <v>3141900.3409754299</v>
      </c>
      <c r="R100" s="7">
        <v>3181051.0858740299</v>
      </c>
      <c r="S100" s="7">
        <v>3220201.8307726299</v>
      </c>
      <c r="T100" s="7">
        <v>3259352.57567123</v>
      </c>
      <c r="U100" s="7">
        <v>3298503.32056983</v>
      </c>
      <c r="V100" s="7">
        <v>3337654.0654684301</v>
      </c>
      <c r="W100" s="7">
        <v>3376804.8103670301</v>
      </c>
      <c r="X100" s="7">
        <v>3415955.5552656399</v>
      </c>
      <c r="Y100" s="7">
        <v>3455106.3001642399</v>
      </c>
      <c r="Z100" s="7">
        <v>3494257.04506284</v>
      </c>
      <c r="AA100" s="7">
        <v>3533407.78996144</v>
      </c>
      <c r="AB100" s="7">
        <v>3572558.5348600401</v>
      </c>
      <c r="AC100" s="7">
        <v>3611709.2797586401</v>
      </c>
      <c r="AD100" s="7">
        <v>3650860.0246572401</v>
      </c>
      <c r="AE100" s="7">
        <v>3690010.7695558402</v>
      </c>
      <c r="AF100" s="7">
        <v>3729161.5144544402</v>
      </c>
      <c r="AG100" s="7">
        <v>3768312.2593530398</v>
      </c>
      <c r="AH100" s="7">
        <v>3807463.0042516398</v>
      </c>
      <c r="AI100" s="7">
        <v>3846613.7491502399</v>
      </c>
      <c r="AJ100" s="7">
        <v>3885764.4940488399</v>
      </c>
      <c r="AK100" s="7">
        <v>3924915.2389474399</v>
      </c>
    </row>
    <row r="101" spans="1:37" x14ac:dyDescent="0.35">
      <c r="A101" s="4" t="s">
        <v>104</v>
      </c>
      <c r="B101" s="7">
        <v>2554639.16749642</v>
      </c>
      <c r="C101" s="7">
        <v>2593789.91239502</v>
      </c>
      <c r="D101" s="7">
        <v>2632940.6572936201</v>
      </c>
      <c r="E101" s="7">
        <v>2672091.4021922201</v>
      </c>
      <c r="F101" s="7">
        <v>2711242.1470908201</v>
      </c>
      <c r="G101" s="7">
        <v>2750392.8919894202</v>
      </c>
      <c r="H101" s="7">
        <v>2789543.6368880202</v>
      </c>
      <c r="I101" s="7">
        <v>2828694.3817866198</v>
      </c>
      <c r="J101" s="7">
        <v>2867845.1266852198</v>
      </c>
      <c r="K101" s="7">
        <v>2906995.8715838301</v>
      </c>
      <c r="L101" s="7">
        <v>2946146.6164824301</v>
      </c>
      <c r="M101" s="7">
        <v>2985297.3613810302</v>
      </c>
      <c r="N101" s="7">
        <v>3024448.1062796302</v>
      </c>
      <c r="O101" s="7">
        <v>3063598.8511782298</v>
      </c>
      <c r="P101" s="7">
        <v>3102749.5960768298</v>
      </c>
      <c r="Q101" s="7">
        <v>3141900.3409754299</v>
      </c>
      <c r="R101" s="7">
        <v>3181051.0858740299</v>
      </c>
      <c r="S101" s="7">
        <v>3220201.8307726299</v>
      </c>
      <c r="T101" s="7">
        <v>3259352.57567123</v>
      </c>
      <c r="U101" s="7">
        <v>3298503.32056983</v>
      </c>
      <c r="V101" s="7">
        <v>3337654.0654684301</v>
      </c>
      <c r="W101" s="7">
        <v>3376804.8103670301</v>
      </c>
      <c r="X101" s="7">
        <v>3415955.5552656399</v>
      </c>
      <c r="Y101" s="7">
        <v>3455106.3001642399</v>
      </c>
      <c r="Z101" s="7">
        <v>3494257.04506284</v>
      </c>
      <c r="AA101" s="7">
        <v>3533407.78996144</v>
      </c>
      <c r="AB101" s="7">
        <v>3572558.5348600401</v>
      </c>
      <c r="AC101" s="7">
        <v>3611709.2797586401</v>
      </c>
      <c r="AD101" s="7">
        <v>3650860.0246572401</v>
      </c>
      <c r="AE101" s="7">
        <v>3690010.7695558402</v>
      </c>
      <c r="AF101" s="7">
        <v>3729161.5144544402</v>
      </c>
      <c r="AG101" s="7">
        <v>3768312.2593530398</v>
      </c>
      <c r="AH101" s="7">
        <v>3807463.0042516398</v>
      </c>
      <c r="AI101" s="7">
        <v>3846613.7491502399</v>
      </c>
      <c r="AJ101" s="7">
        <v>3885764.4940488399</v>
      </c>
      <c r="AK101" s="7">
        <v>3924915.2389474399</v>
      </c>
    </row>
    <row r="102" spans="1:37" x14ac:dyDescent="0.35">
      <c r="A102" s="4" t="s">
        <v>31</v>
      </c>
      <c r="B102" s="7">
        <v>2554639.16749642</v>
      </c>
      <c r="C102" s="7">
        <v>2593789.91239502</v>
      </c>
      <c r="D102" s="7">
        <v>2632940.6572936201</v>
      </c>
      <c r="E102" s="7">
        <v>2672091.4021922201</v>
      </c>
      <c r="F102" s="7">
        <v>2711242.1470908201</v>
      </c>
      <c r="G102" s="7">
        <v>2750392.8919894202</v>
      </c>
      <c r="H102" s="7">
        <v>2789543.6368880202</v>
      </c>
      <c r="I102" s="7">
        <v>2828694.3817866198</v>
      </c>
      <c r="J102" s="7">
        <v>2867845.1266852198</v>
      </c>
      <c r="K102" s="7">
        <v>2906995.8715838301</v>
      </c>
      <c r="L102" s="7">
        <v>2946146.6164824301</v>
      </c>
      <c r="M102" s="7">
        <v>2985297.3613810302</v>
      </c>
      <c r="N102" s="7">
        <v>3024448.1062796302</v>
      </c>
      <c r="O102" s="7">
        <v>3063598.8511782298</v>
      </c>
      <c r="P102" s="7">
        <v>3102749.5960768298</v>
      </c>
      <c r="Q102" s="7">
        <v>3141900.3409754299</v>
      </c>
      <c r="R102" s="7">
        <v>3181051.0858740299</v>
      </c>
      <c r="S102" s="7">
        <v>3220201.8307726299</v>
      </c>
      <c r="T102" s="7">
        <v>3259352.57567123</v>
      </c>
      <c r="U102" s="7">
        <v>3298503.32056983</v>
      </c>
      <c r="V102" s="7">
        <v>3337654.0654684301</v>
      </c>
      <c r="W102" s="7">
        <v>3376804.8103670301</v>
      </c>
      <c r="X102" s="7">
        <v>3415955.5552656399</v>
      </c>
      <c r="Y102" s="7">
        <v>3455106.3001642399</v>
      </c>
      <c r="Z102" s="7">
        <v>3494257.04506284</v>
      </c>
      <c r="AA102" s="7">
        <v>3533407.78996144</v>
      </c>
      <c r="AB102" s="7">
        <v>3572558.5348600401</v>
      </c>
      <c r="AC102" s="7">
        <v>3611709.2797586401</v>
      </c>
      <c r="AD102" s="7">
        <v>3650860.0246572401</v>
      </c>
      <c r="AE102" s="7">
        <v>3690010.7695558402</v>
      </c>
      <c r="AF102" s="7">
        <v>3729161.5144544402</v>
      </c>
      <c r="AG102" s="7">
        <v>3768312.2593530398</v>
      </c>
      <c r="AH102" s="7">
        <v>3807463.0042516398</v>
      </c>
      <c r="AI102" s="7">
        <v>3846613.7491502399</v>
      </c>
      <c r="AJ102" s="7">
        <v>3885764.4940488399</v>
      </c>
      <c r="AK102" s="7">
        <v>3924915.2389474399</v>
      </c>
    </row>
    <row r="103" spans="1:37" x14ac:dyDescent="0.35">
      <c r="A103" s="4" t="s">
        <v>105</v>
      </c>
      <c r="B103" s="7">
        <v>2554639.16749642</v>
      </c>
      <c r="C103" s="7">
        <v>2593789.91239502</v>
      </c>
      <c r="D103" s="7">
        <v>2632940.6572936201</v>
      </c>
      <c r="E103" s="7">
        <v>2672091.4021922201</v>
      </c>
      <c r="F103" s="7">
        <v>2711242.1470908201</v>
      </c>
      <c r="G103" s="7">
        <v>2750392.8919894202</v>
      </c>
      <c r="H103" s="7">
        <v>2789543.6368880202</v>
      </c>
      <c r="I103" s="7">
        <v>2828694.3817866198</v>
      </c>
      <c r="J103" s="7">
        <v>2867845.1266852198</v>
      </c>
      <c r="K103" s="7">
        <v>2906995.8715838301</v>
      </c>
      <c r="L103" s="7">
        <v>2946146.6164824301</v>
      </c>
      <c r="M103" s="7">
        <v>2985297.3613810302</v>
      </c>
      <c r="N103" s="7">
        <v>3024448.1062796302</v>
      </c>
      <c r="O103" s="7">
        <v>3063598.8511782298</v>
      </c>
      <c r="P103" s="7">
        <v>3102749.5960768298</v>
      </c>
      <c r="Q103" s="7">
        <v>3141900.3409754299</v>
      </c>
      <c r="R103" s="7">
        <v>3181051.0858740299</v>
      </c>
      <c r="S103" s="7">
        <v>3220201.8307726299</v>
      </c>
      <c r="T103" s="7">
        <v>3259352.57567123</v>
      </c>
      <c r="U103" s="7">
        <v>3298503.32056983</v>
      </c>
      <c r="V103" s="7">
        <v>3337654.0654684301</v>
      </c>
      <c r="W103" s="7">
        <v>3376804.8103670301</v>
      </c>
      <c r="X103" s="7">
        <v>3415955.5552656399</v>
      </c>
      <c r="Y103" s="7">
        <v>3455106.3001642399</v>
      </c>
      <c r="Z103" s="7">
        <v>3494257.04506284</v>
      </c>
      <c r="AA103" s="7">
        <v>3533407.78996144</v>
      </c>
      <c r="AB103" s="7">
        <v>3572558.5348600401</v>
      </c>
      <c r="AC103" s="7">
        <v>3611709.2797586401</v>
      </c>
      <c r="AD103" s="7">
        <v>3650860.0246572401</v>
      </c>
      <c r="AE103" s="7">
        <v>3690010.7695558402</v>
      </c>
      <c r="AF103" s="7">
        <v>3729161.5144544402</v>
      </c>
      <c r="AG103" s="7">
        <v>3768312.2593530398</v>
      </c>
      <c r="AH103" s="7">
        <v>3807463.0042516398</v>
      </c>
      <c r="AI103" s="7">
        <v>3846613.7491502399</v>
      </c>
      <c r="AJ103" s="7">
        <v>3885764.4940488399</v>
      </c>
      <c r="AK103" s="7">
        <v>3924915.2389474399</v>
      </c>
    </row>
    <row r="104" spans="1:37" x14ac:dyDescent="0.35">
      <c r="A104" s="4" t="s">
        <v>33</v>
      </c>
      <c r="B104" s="7">
        <v>2554639.16749642</v>
      </c>
      <c r="C104" s="7">
        <v>2593789.91239502</v>
      </c>
      <c r="D104" s="7">
        <v>2632940.6572936201</v>
      </c>
      <c r="E104" s="7">
        <v>2672091.4021922201</v>
      </c>
      <c r="F104" s="7">
        <v>2711242.1470908201</v>
      </c>
      <c r="G104" s="7">
        <v>2750392.8919894202</v>
      </c>
      <c r="H104" s="7">
        <v>2789543.6368880202</v>
      </c>
      <c r="I104" s="7">
        <v>2828694.3817866198</v>
      </c>
      <c r="J104" s="7">
        <v>2867845.1266852198</v>
      </c>
      <c r="K104" s="7">
        <v>2906995.8715838301</v>
      </c>
      <c r="L104" s="7">
        <v>2946146.6164824301</v>
      </c>
      <c r="M104" s="7">
        <v>2985297.3613810302</v>
      </c>
      <c r="N104" s="7">
        <v>3024448.1062796302</v>
      </c>
      <c r="O104" s="7">
        <v>3063598.8511782298</v>
      </c>
      <c r="P104" s="7">
        <v>3102749.5960768298</v>
      </c>
      <c r="Q104" s="7">
        <v>3141900.3409754299</v>
      </c>
      <c r="R104" s="7">
        <v>3181051.0858740299</v>
      </c>
      <c r="S104" s="7">
        <v>3220201.8307726299</v>
      </c>
      <c r="T104" s="7">
        <v>3259352.57567123</v>
      </c>
      <c r="U104" s="7">
        <v>3298503.32056983</v>
      </c>
      <c r="V104" s="7">
        <v>3337654.0654684301</v>
      </c>
      <c r="W104" s="7">
        <v>3376804.8103670301</v>
      </c>
      <c r="X104" s="7">
        <v>3415955.5552656399</v>
      </c>
      <c r="Y104" s="7">
        <v>3455106.3001642399</v>
      </c>
      <c r="Z104" s="7">
        <v>3494257.04506284</v>
      </c>
      <c r="AA104" s="7">
        <v>3533407.78996144</v>
      </c>
      <c r="AB104" s="7">
        <v>3572558.5348600401</v>
      </c>
      <c r="AC104" s="7">
        <v>3611709.2797586401</v>
      </c>
      <c r="AD104" s="7">
        <v>3650860.0246572401</v>
      </c>
      <c r="AE104" s="7">
        <v>3690010.7695558402</v>
      </c>
      <c r="AF104" s="7">
        <v>3729161.5144544402</v>
      </c>
      <c r="AG104" s="7">
        <v>3768312.2593530398</v>
      </c>
      <c r="AH104" s="7">
        <v>3807463.0042516398</v>
      </c>
      <c r="AI104" s="7">
        <v>3846613.7491502399</v>
      </c>
      <c r="AJ104" s="7">
        <v>3885764.4940488399</v>
      </c>
      <c r="AK104" s="7">
        <v>3924915.2389474399</v>
      </c>
    </row>
    <row r="105" spans="1:37" x14ac:dyDescent="0.35">
      <c r="A105" s="4" t="s">
        <v>106</v>
      </c>
      <c r="B105" s="7">
        <v>2554639.16749642</v>
      </c>
      <c r="C105" s="7">
        <v>2593789.91239502</v>
      </c>
      <c r="D105" s="7">
        <v>2632940.6572936201</v>
      </c>
      <c r="E105" s="7">
        <v>2672091.4021922201</v>
      </c>
      <c r="F105" s="7">
        <v>2711242.1470908201</v>
      </c>
      <c r="G105" s="7">
        <v>2750392.8919894202</v>
      </c>
      <c r="H105" s="7">
        <v>2789543.6368880202</v>
      </c>
      <c r="I105" s="7">
        <v>2828694.3817866198</v>
      </c>
      <c r="J105" s="7">
        <v>2867845.1266852198</v>
      </c>
      <c r="K105" s="7">
        <v>2906995.8715838301</v>
      </c>
      <c r="L105" s="7">
        <v>2946146.6164824301</v>
      </c>
      <c r="M105" s="7">
        <v>2985297.3613810302</v>
      </c>
      <c r="N105" s="7">
        <v>3024448.1062796302</v>
      </c>
      <c r="O105" s="7">
        <v>3063598.8511782298</v>
      </c>
      <c r="P105" s="7">
        <v>3102749.5960768298</v>
      </c>
      <c r="Q105" s="7">
        <v>3141900.3409754299</v>
      </c>
      <c r="R105" s="7">
        <v>3181051.0858740299</v>
      </c>
      <c r="S105" s="7">
        <v>3220201.8307726299</v>
      </c>
      <c r="T105" s="7">
        <v>3259352.57567123</v>
      </c>
      <c r="U105" s="7">
        <v>3298503.32056983</v>
      </c>
      <c r="V105" s="7">
        <v>3337654.0654684301</v>
      </c>
      <c r="W105" s="7">
        <v>3376804.8103670301</v>
      </c>
      <c r="X105" s="7">
        <v>3415955.5552656399</v>
      </c>
      <c r="Y105" s="7">
        <v>3455106.3001642399</v>
      </c>
      <c r="Z105" s="7">
        <v>3494257.04506284</v>
      </c>
      <c r="AA105" s="7">
        <v>3533407.78996144</v>
      </c>
      <c r="AB105" s="7">
        <v>3572558.5348600401</v>
      </c>
      <c r="AC105" s="7">
        <v>3611709.2797586401</v>
      </c>
      <c r="AD105" s="7">
        <v>3650860.0246572401</v>
      </c>
      <c r="AE105" s="7">
        <v>3690010.7695558402</v>
      </c>
      <c r="AF105" s="7">
        <v>3729161.5144544402</v>
      </c>
      <c r="AG105" s="7">
        <v>3768312.2593530398</v>
      </c>
      <c r="AH105" s="7">
        <v>3807463.0042516398</v>
      </c>
      <c r="AI105" s="7">
        <v>3846613.7491502399</v>
      </c>
      <c r="AJ105" s="7">
        <v>3885764.4940488399</v>
      </c>
      <c r="AK105" s="7">
        <v>3924915.2389474399</v>
      </c>
    </row>
    <row r="106" spans="1:37" x14ac:dyDescent="0.35">
      <c r="A106" s="4" t="s">
        <v>35</v>
      </c>
      <c r="B106" s="7">
        <v>2554639.16749642</v>
      </c>
      <c r="C106" s="7">
        <v>2593789.91239502</v>
      </c>
      <c r="D106" s="7">
        <v>2632940.6572936201</v>
      </c>
      <c r="E106" s="7">
        <v>2672091.4021922201</v>
      </c>
      <c r="F106" s="7">
        <v>2711242.1470908201</v>
      </c>
      <c r="G106" s="7">
        <v>2750392.8919894202</v>
      </c>
      <c r="H106" s="7">
        <v>2789543.6368880202</v>
      </c>
      <c r="I106" s="7">
        <v>2828694.3817866198</v>
      </c>
      <c r="J106" s="7">
        <v>2867845.1266852198</v>
      </c>
      <c r="K106" s="7">
        <v>2906995.8715838301</v>
      </c>
      <c r="L106" s="7">
        <v>2946146.6164824301</v>
      </c>
      <c r="M106" s="7">
        <v>2985297.3613810302</v>
      </c>
      <c r="N106" s="7">
        <v>3024448.1062796302</v>
      </c>
      <c r="O106" s="7">
        <v>3063598.8511782298</v>
      </c>
      <c r="P106" s="7">
        <v>3102749.5960768298</v>
      </c>
      <c r="Q106" s="7">
        <v>3141900.3409754299</v>
      </c>
      <c r="R106" s="7">
        <v>3181051.0858740299</v>
      </c>
      <c r="S106" s="7">
        <v>3220201.8307726299</v>
      </c>
      <c r="T106" s="7">
        <v>3259352.57567123</v>
      </c>
      <c r="U106" s="7">
        <v>3298503.32056983</v>
      </c>
      <c r="V106" s="7">
        <v>3337654.0654684301</v>
      </c>
      <c r="W106" s="7">
        <v>3376804.8103670301</v>
      </c>
      <c r="X106" s="7">
        <v>3415955.5552656399</v>
      </c>
      <c r="Y106" s="7">
        <v>3455106.3001642399</v>
      </c>
      <c r="Z106" s="7">
        <v>3494257.04506284</v>
      </c>
      <c r="AA106" s="7">
        <v>3533407.78996144</v>
      </c>
      <c r="AB106" s="7">
        <v>3572558.5348600401</v>
      </c>
      <c r="AC106" s="7">
        <v>3611709.2797586401</v>
      </c>
      <c r="AD106" s="7">
        <v>3650860.0246572401</v>
      </c>
      <c r="AE106" s="7">
        <v>3690010.7695558402</v>
      </c>
      <c r="AF106" s="7">
        <v>3729161.5144544402</v>
      </c>
      <c r="AG106" s="7">
        <v>3768312.2593530398</v>
      </c>
      <c r="AH106" s="7">
        <v>3807463.0042516398</v>
      </c>
      <c r="AI106" s="7">
        <v>3846613.7491502399</v>
      </c>
      <c r="AJ106" s="7">
        <v>3885764.4940488399</v>
      </c>
      <c r="AK106" s="7">
        <v>3924915.2389474399</v>
      </c>
    </row>
    <row r="107" spans="1:37" x14ac:dyDescent="0.35">
      <c r="A107" s="4" t="s">
        <v>107</v>
      </c>
      <c r="B107" s="7">
        <v>2554639.16749642</v>
      </c>
      <c r="C107" s="7">
        <v>2593789.91239502</v>
      </c>
      <c r="D107" s="7">
        <v>2632940.6572936201</v>
      </c>
      <c r="E107" s="7">
        <v>2672091.4021922201</v>
      </c>
      <c r="F107" s="7">
        <v>2711242.1470908201</v>
      </c>
      <c r="G107" s="7">
        <v>2750392.8919894202</v>
      </c>
      <c r="H107" s="7">
        <v>2789543.6368880202</v>
      </c>
      <c r="I107" s="7">
        <v>2828694.3817866198</v>
      </c>
      <c r="J107" s="7">
        <v>2867845.1266852198</v>
      </c>
      <c r="K107" s="7">
        <v>2906995.8715838301</v>
      </c>
      <c r="L107" s="7">
        <v>2946146.6164824301</v>
      </c>
      <c r="M107" s="7">
        <v>2985297.3613810302</v>
      </c>
      <c r="N107" s="7">
        <v>3024448.1062796302</v>
      </c>
      <c r="O107" s="7">
        <v>3063598.8511782298</v>
      </c>
      <c r="P107" s="7">
        <v>3102749.5960768298</v>
      </c>
      <c r="Q107" s="7">
        <v>3141900.3409754299</v>
      </c>
      <c r="R107" s="7">
        <v>3181051.0858740299</v>
      </c>
      <c r="S107" s="7">
        <v>3220201.8307726299</v>
      </c>
      <c r="T107" s="7">
        <v>3259352.57567123</v>
      </c>
      <c r="U107" s="7">
        <v>3298503.32056983</v>
      </c>
      <c r="V107" s="7">
        <v>3337654.0654684301</v>
      </c>
      <c r="W107" s="7">
        <v>3376804.8103670301</v>
      </c>
      <c r="X107" s="7">
        <v>3415955.5552656399</v>
      </c>
      <c r="Y107" s="7">
        <v>3455106.3001642399</v>
      </c>
      <c r="Z107" s="7">
        <v>3494257.04506284</v>
      </c>
      <c r="AA107" s="7">
        <v>3533407.78996144</v>
      </c>
      <c r="AB107" s="7">
        <v>3572558.5348600401</v>
      </c>
      <c r="AC107" s="7">
        <v>3611709.2797586401</v>
      </c>
      <c r="AD107" s="7">
        <v>3650860.0246572401</v>
      </c>
      <c r="AE107" s="7">
        <v>3690010.7695558402</v>
      </c>
      <c r="AF107" s="7">
        <v>3729161.5144544402</v>
      </c>
      <c r="AG107" s="7">
        <v>3768312.2593530398</v>
      </c>
      <c r="AH107" s="7">
        <v>3807463.0042516398</v>
      </c>
      <c r="AI107" s="7">
        <v>3846613.7491502399</v>
      </c>
      <c r="AJ107" s="7">
        <v>3885764.4940488399</v>
      </c>
      <c r="AK107" s="7">
        <v>3924915.2389474399</v>
      </c>
    </row>
    <row r="108" spans="1:37" x14ac:dyDescent="0.35">
      <c r="A108" s="4" t="s">
        <v>37</v>
      </c>
      <c r="B108" s="7">
        <v>2554639.16749642</v>
      </c>
      <c r="C108" s="7">
        <v>2593789.91239502</v>
      </c>
      <c r="D108" s="7">
        <v>2632940.6572936201</v>
      </c>
      <c r="E108" s="7">
        <v>2672091.4021922201</v>
      </c>
      <c r="F108" s="7">
        <v>2711242.1470908201</v>
      </c>
      <c r="G108" s="7">
        <v>2750392.8919894202</v>
      </c>
      <c r="H108" s="7">
        <v>2789543.6368880202</v>
      </c>
      <c r="I108" s="7">
        <v>2828694.3817866198</v>
      </c>
      <c r="J108" s="7">
        <v>2867845.1266852198</v>
      </c>
      <c r="K108" s="7">
        <v>2906995.8715838301</v>
      </c>
      <c r="L108" s="7">
        <v>2946146.6164824301</v>
      </c>
      <c r="M108" s="7">
        <v>2985297.3613810302</v>
      </c>
      <c r="N108" s="7">
        <v>3024448.1062796302</v>
      </c>
      <c r="O108" s="7">
        <v>3063598.8511782298</v>
      </c>
      <c r="P108" s="7">
        <v>3102749.5960768298</v>
      </c>
      <c r="Q108" s="7">
        <v>3141900.3409754299</v>
      </c>
      <c r="R108" s="7">
        <v>3181051.0858740299</v>
      </c>
      <c r="S108" s="7">
        <v>3220201.8307726299</v>
      </c>
      <c r="T108" s="7">
        <v>3259352.57567123</v>
      </c>
      <c r="U108" s="7">
        <v>3298503.32056983</v>
      </c>
      <c r="V108" s="7">
        <v>3337654.0654684301</v>
      </c>
      <c r="W108" s="7">
        <v>3376804.8103670301</v>
      </c>
      <c r="X108" s="7">
        <v>3415955.5552656399</v>
      </c>
      <c r="Y108" s="7">
        <v>3455106.3001642399</v>
      </c>
      <c r="Z108" s="7">
        <v>3494257.04506284</v>
      </c>
      <c r="AA108" s="7">
        <v>3533407.78996144</v>
      </c>
      <c r="AB108" s="7">
        <v>3572558.5348600401</v>
      </c>
      <c r="AC108" s="7">
        <v>3611709.2797586401</v>
      </c>
      <c r="AD108" s="7">
        <v>3650860.0246572401</v>
      </c>
      <c r="AE108" s="7">
        <v>3690010.7695558402</v>
      </c>
      <c r="AF108" s="7">
        <v>3729161.5144544402</v>
      </c>
      <c r="AG108" s="7">
        <v>3768312.2593530398</v>
      </c>
      <c r="AH108" s="7">
        <v>3807463.0042516398</v>
      </c>
      <c r="AI108" s="7">
        <v>3846613.7491502399</v>
      </c>
      <c r="AJ108" s="7">
        <v>3885764.4940488399</v>
      </c>
      <c r="AK108" s="7">
        <v>3924915.2389474399</v>
      </c>
    </row>
    <row r="109" spans="1:37" x14ac:dyDescent="0.35">
      <c r="A109" s="4" t="s">
        <v>38</v>
      </c>
      <c r="B109" s="7">
        <v>2554639.16749642</v>
      </c>
      <c r="C109" s="7">
        <v>2593789.91239502</v>
      </c>
      <c r="D109" s="7">
        <v>2632940.6572936201</v>
      </c>
      <c r="E109" s="7">
        <v>2672091.4021922201</v>
      </c>
      <c r="F109" s="7">
        <v>2711242.1470908201</v>
      </c>
      <c r="G109" s="7">
        <v>2750392.8919894202</v>
      </c>
      <c r="H109" s="7">
        <v>2789543.6368880202</v>
      </c>
      <c r="I109" s="7">
        <v>2828694.3817866198</v>
      </c>
      <c r="J109" s="7">
        <v>2867845.1266852198</v>
      </c>
      <c r="K109" s="7">
        <v>2906995.8715838301</v>
      </c>
      <c r="L109" s="7">
        <v>2946146.6164824301</v>
      </c>
      <c r="M109" s="7">
        <v>2985297.3613810302</v>
      </c>
      <c r="N109" s="7">
        <v>3024448.1062796302</v>
      </c>
      <c r="O109" s="7">
        <v>3063598.8511782298</v>
      </c>
      <c r="P109" s="7">
        <v>3102749.5960768298</v>
      </c>
      <c r="Q109" s="7">
        <v>3141900.3409754299</v>
      </c>
      <c r="R109" s="7">
        <v>3181051.0858740299</v>
      </c>
      <c r="S109" s="7">
        <v>3220201.8307726299</v>
      </c>
      <c r="T109" s="7">
        <v>3259352.57567123</v>
      </c>
      <c r="U109" s="7">
        <v>3298503.32056983</v>
      </c>
      <c r="V109" s="7">
        <v>3337654.0654684301</v>
      </c>
      <c r="W109" s="7">
        <v>3376804.8103670301</v>
      </c>
      <c r="X109" s="7">
        <v>3415955.5552656399</v>
      </c>
      <c r="Y109" s="7">
        <v>3455106.3001642399</v>
      </c>
      <c r="Z109" s="7">
        <v>3494257.04506284</v>
      </c>
      <c r="AA109" s="7">
        <v>3533407.78996144</v>
      </c>
      <c r="AB109" s="7">
        <v>3572558.5348600401</v>
      </c>
      <c r="AC109" s="7">
        <v>3611709.2797586401</v>
      </c>
      <c r="AD109" s="7">
        <v>3650860.0246572401</v>
      </c>
      <c r="AE109" s="7">
        <v>3690010.7695558402</v>
      </c>
      <c r="AF109" s="7">
        <v>3729161.5144544402</v>
      </c>
      <c r="AG109" s="7">
        <v>3768312.2593530398</v>
      </c>
      <c r="AH109" s="7">
        <v>3807463.0042516398</v>
      </c>
      <c r="AI109" s="7">
        <v>3846613.7491502399</v>
      </c>
      <c r="AJ109" s="7">
        <v>3885764.4940488399</v>
      </c>
      <c r="AK109" s="7">
        <v>3924915.2389474399</v>
      </c>
    </row>
    <row r="110" spans="1:37" x14ac:dyDescent="0.35">
      <c r="A110" s="4" t="s">
        <v>108</v>
      </c>
      <c r="B110" s="7">
        <v>2554639.16749642</v>
      </c>
      <c r="C110" s="7">
        <v>2593789.91239502</v>
      </c>
      <c r="D110" s="7">
        <v>2632940.6572936201</v>
      </c>
      <c r="E110" s="7">
        <v>2672091.4021922201</v>
      </c>
      <c r="F110" s="7">
        <v>2711242.1470908201</v>
      </c>
      <c r="G110" s="7">
        <v>2750392.8919894202</v>
      </c>
      <c r="H110" s="7">
        <v>2789543.6368880202</v>
      </c>
      <c r="I110" s="7">
        <v>2828694.3817866198</v>
      </c>
      <c r="J110" s="7">
        <v>2867845.1266852198</v>
      </c>
      <c r="K110" s="7">
        <v>2906995.8715838301</v>
      </c>
      <c r="L110" s="7">
        <v>2946146.6164824301</v>
      </c>
      <c r="M110" s="7">
        <v>2985297.3613810302</v>
      </c>
      <c r="N110" s="7">
        <v>3024448.1062796302</v>
      </c>
      <c r="O110" s="7">
        <v>3063598.8511782298</v>
      </c>
      <c r="P110" s="7">
        <v>3102749.5960768298</v>
      </c>
      <c r="Q110" s="7">
        <v>3141900.3409754299</v>
      </c>
      <c r="R110" s="7">
        <v>3181051.0858740299</v>
      </c>
      <c r="S110" s="7">
        <v>3220201.8307726299</v>
      </c>
      <c r="T110" s="7">
        <v>3259352.57567123</v>
      </c>
      <c r="U110" s="7">
        <v>3298503.32056983</v>
      </c>
      <c r="V110" s="7">
        <v>3337654.0654684301</v>
      </c>
      <c r="W110" s="7">
        <v>3376804.8103670301</v>
      </c>
      <c r="X110" s="7">
        <v>3415955.5552656399</v>
      </c>
      <c r="Y110" s="7">
        <v>3455106.3001642399</v>
      </c>
      <c r="Z110" s="7">
        <v>3494257.04506284</v>
      </c>
      <c r="AA110" s="7">
        <v>3533407.78996144</v>
      </c>
      <c r="AB110" s="7">
        <v>3572558.5348600401</v>
      </c>
      <c r="AC110" s="7">
        <v>3611709.2797586401</v>
      </c>
      <c r="AD110" s="7">
        <v>3650860.0246572401</v>
      </c>
      <c r="AE110" s="7">
        <v>3690010.7695558402</v>
      </c>
      <c r="AF110" s="7">
        <v>3729161.5144544402</v>
      </c>
      <c r="AG110" s="7">
        <v>3768312.2593530398</v>
      </c>
      <c r="AH110" s="7">
        <v>3807463.0042516398</v>
      </c>
      <c r="AI110" s="7">
        <v>3846613.7491502399</v>
      </c>
      <c r="AJ110" s="7">
        <v>3885764.4940488399</v>
      </c>
      <c r="AK110" s="7">
        <v>3924915.2389474399</v>
      </c>
    </row>
    <row r="111" spans="1:37" x14ac:dyDescent="0.35">
      <c r="A111" s="4" t="s">
        <v>109</v>
      </c>
      <c r="B111" s="7">
        <v>2554639.16749642</v>
      </c>
      <c r="C111" s="7">
        <v>2593789.91239502</v>
      </c>
      <c r="D111" s="7">
        <v>2632940.6572936201</v>
      </c>
      <c r="E111" s="7">
        <v>2672091.4021922201</v>
      </c>
      <c r="F111" s="7">
        <v>2711242.1470908201</v>
      </c>
      <c r="G111" s="7">
        <v>2750392.8919894202</v>
      </c>
      <c r="H111" s="7">
        <v>2789543.6368880202</v>
      </c>
      <c r="I111" s="7">
        <v>2828694.3817866198</v>
      </c>
      <c r="J111" s="7">
        <v>2867845.1266852198</v>
      </c>
      <c r="K111" s="7">
        <v>2906995.8715838301</v>
      </c>
      <c r="L111" s="7">
        <v>2946146.6164824301</v>
      </c>
      <c r="M111" s="7">
        <v>2985297.3613810302</v>
      </c>
      <c r="N111" s="7">
        <v>3024448.1062796302</v>
      </c>
      <c r="O111" s="7">
        <v>3063598.8511782298</v>
      </c>
      <c r="P111" s="7">
        <v>3102749.5960768298</v>
      </c>
      <c r="Q111" s="7">
        <v>3141900.3409754299</v>
      </c>
      <c r="R111" s="7">
        <v>3181051.0858740299</v>
      </c>
      <c r="S111" s="7">
        <v>3220201.8307726299</v>
      </c>
      <c r="T111" s="7">
        <v>3259352.57567123</v>
      </c>
      <c r="U111" s="7">
        <v>3298503.32056983</v>
      </c>
      <c r="V111" s="7">
        <v>3337654.0654684301</v>
      </c>
      <c r="W111" s="7">
        <v>3376804.8103670301</v>
      </c>
      <c r="X111" s="7">
        <v>3415955.5552656399</v>
      </c>
      <c r="Y111" s="7">
        <v>3455106.3001642399</v>
      </c>
      <c r="Z111" s="7">
        <v>3494257.04506284</v>
      </c>
      <c r="AA111" s="7">
        <v>3533407.78996144</v>
      </c>
      <c r="AB111" s="7">
        <v>3572558.5348600401</v>
      </c>
      <c r="AC111" s="7">
        <v>3611709.2797586401</v>
      </c>
      <c r="AD111" s="7">
        <v>3650860.0246572401</v>
      </c>
      <c r="AE111" s="7">
        <v>3690010.7695558402</v>
      </c>
      <c r="AF111" s="7">
        <v>3729161.5144544402</v>
      </c>
      <c r="AG111" s="7">
        <v>3768312.2593530398</v>
      </c>
      <c r="AH111" s="7">
        <v>3807463.0042516398</v>
      </c>
      <c r="AI111" s="7">
        <v>3846613.7491502399</v>
      </c>
      <c r="AJ111" s="7">
        <v>3885764.4940488399</v>
      </c>
      <c r="AK111" s="7">
        <v>3924915.2389474399</v>
      </c>
    </row>
    <row r="112" spans="1:37" x14ac:dyDescent="0.35">
      <c r="A112" s="4" t="s">
        <v>41</v>
      </c>
      <c r="B112" s="7">
        <v>2554639.16749642</v>
      </c>
      <c r="C112" s="7">
        <v>2593789.91239502</v>
      </c>
      <c r="D112" s="7">
        <v>2632940.6572936201</v>
      </c>
      <c r="E112" s="7">
        <v>2672091.4021922201</v>
      </c>
      <c r="F112" s="7">
        <v>2711242.1470908201</v>
      </c>
      <c r="G112" s="7">
        <v>2750392.8919894202</v>
      </c>
      <c r="H112" s="7">
        <v>2789543.6368880202</v>
      </c>
      <c r="I112" s="7">
        <v>2828694.3817866198</v>
      </c>
      <c r="J112" s="7">
        <v>2867845.1266852198</v>
      </c>
      <c r="K112" s="7">
        <v>2906995.8715838301</v>
      </c>
      <c r="L112" s="7">
        <v>2946146.6164824301</v>
      </c>
      <c r="M112" s="7">
        <v>2985297.3613810302</v>
      </c>
      <c r="N112" s="7">
        <v>3024448.1062796302</v>
      </c>
      <c r="O112" s="7">
        <v>3063598.8511782298</v>
      </c>
      <c r="P112" s="7">
        <v>3102749.5960768298</v>
      </c>
      <c r="Q112" s="7">
        <v>3141900.3409754299</v>
      </c>
      <c r="R112" s="7">
        <v>3181051.0858740299</v>
      </c>
      <c r="S112" s="7">
        <v>3220201.8307726299</v>
      </c>
      <c r="T112" s="7">
        <v>3259352.57567123</v>
      </c>
      <c r="U112" s="7">
        <v>3298503.32056983</v>
      </c>
      <c r="V112" s="7">
        <v>3337654.0654684301</v>
      </c>
      <c r="W112" s="7">
        <v>3376804.8103670301</v>
      </c>
      <c r="X112" s="7">
        <v>3415955.5552656399</v>
      </c>
      <c r="Y112" s="7">
        <v>3455106.3001642399</v>
      </c>
      <c r="Z112" s="7">
        <v>3494257.04506284</v>
      </c>
      <c r="AA112" s="7">
        <v>3533407.78996144</v>
      </c>
      <c r="AB112" s="7">
        <v>3572558.5348600401</v>
      </c>
      <c r="AC112" s="7">
        <v>3611709.2797586401</v>
      </c>
      <c r="AD112" s="7">
        <v>3650860.0246572401</v>
      </c>
      <c r="AE112" s="7">
        <v>3690010.7695558402</v>
      </c>
      <c r="AF112" s="7">
        <v>3729161.5144544402</v>
      </c>
      <c r="AG112" s="7">
        <v>3768312.2593530398</v>
      </c>
      <c r="AH112" s="7">
        <v>3807463.0042516398</v>
      </c>
      <c r="AI112" s="7">
        <v>3846613.7491502399</v>
      </c>
      <c r="AJ112" s="7">
        <v>3885764.4940488399</v>
      </c>
      <c r="AK112" s="7">
        <v>3924915.2389474399</v>
      </c>
    </row>
    <row r="113" spans="1:37" x14ac:dyDescent="0.35">
      <c r="A113" s="4" t="s">
        <v>110</v>
      </c>
      <c r="B113" s="7">
        <v>2554639.16749642</v>
      </c>
      <c r="C113" s="7">
        <v>2593789.91239502</v>
      </c>
      <c r="D113" s="7">
        <v>2632940.6572936201</v>
      </c>
      <c r="E113" s="7">
        <v>2672091.4021922201</v>
      </c>
      <c r="F113" s="7">
        <v>2711242.1470908201</v>
      </c>
      <c r="G113" s="7">
        <v>2750392.8919894202</v>
      </c>
      <c r="H113" s="7">
        <v>2789543.6368880202</v>
      </c>
      <c r="I113" s="7">
        <v>2828694.3817866198</v>
      </c>
      <c r="J113" s="7">
        <v>2867845.1266852198</v>
      </c>
      <c r="K113" s="7">
        <v>2906995.8715838301</v>
      </c>
      <c r="L113" s="7">
        <v>2946146.6164824301</v>
      </c>
      <c r="M113" s="7">
        <v>2985297.3613810302</v>
      </c>
      <c r="N113" s="7">
        <v>3024448.1062796302</v>
      </c>
      <c r="O113" s="7">
        <v>3063598.8511782298</v>
      </c>
      <c r="P113" s="7">
        <v>3102749.5960768298</v>
      </c>
      <c r="Q113" s="7">
        <v>3141900.3409754299</v>
      </c>
      <c r="R113" s="7">
        <v>3181051.0858740299</v>
      </c>
      <c r="S113" s="7">
        <v>3220201.8307726299</v>
      </c>
      <c r="T113" s="7">
        <v>3259352.57567123</v>
      </c>
      <c r="U113" s="7">
        <v>3298503.32056983</v>
      </c>
      <c r="V113" s="7">
        <v>3337654.0654684301</v>
      </c>
      <c r="W113" s="7">
        <v>3376804.8103670301</v>
      </c>
      <c r="X113" s="7">
        <v>3415955.5552656399</v>
      </c>
      <c r="Y113" s="7">
        <v>3455106.3001642399</v>
      </c>
      <c r="Z113" s="7">
        <v>3494257.04506284</v>
      </c>
      <c r="AA113" s="7">
        <v>3533407.78996144</v>
      </c>
      <c r="AB113" s="7">
        <v>3572558.5348600401</v>
      </c>
      <c r="AC113" s="7">
        <v>3611709.2797586401</v>
      </c>
      <c r="AD113" s="7">
        <v>3650860.0246572401</v>
      </c>
      <c r="AE113" s="7">
        <v>3690010.7695558402</v>
      </c>
      <c r="AF113" s="7">
        <v>3729161.5144544402</v>
      </c>
      <c r="AG113" s="7">
        <v>3768312.2593530398</v>
      </c>
      <c r="AH113" s="7">
        <v>3807463.0042516398</v>
      </c>
      <c r="AI113" s="7">
        <v>3846613.7491502399</v>
      </c>
      <c r="AJ113" s="7">
        <v>3885764.4940488399</v>
      </c>
      <c r="AK113" s="7">
        <v>3924915.2389474399</v>
      </c>
    </row>
    <row r="114" spans="1:37" x14ac:dyDescent="0.35">
      <c r="A114" s="4" t="s">
        <v>43</v>
      </c>
      <c r="B114" s="7">
        <v>2554639.16749642</v>
      </c>
      <c r="C114" s="7">
        <v>2593789.91239502</v>
      </c>
      <c r="D114" s="7">
        <v>2632940.6572936201</v>
      </c>
      <c r="E114" s="7">
        <v>2672091.4021922201</v>
      </c>
      <c r="F114" s="7">
        <v>2711242.1470908201</v>
      </c>
      <c r="G114" s="7">
        <v>2750392.8919894202</v>
      </c>
      <c r="H114" s="7">
        <v>2789543.6368880202</v>
      </c>
      <c r="I114" s="7">
        <v>2828694.3817866198</v>
      </c>
      <c r="J114" s="7">
        <v>2867845.1266852198</v>
      </c>
      <c r="K114" s="7">
        <v>2906995.8715838301</v>
      </c>
      <c r="L114" s="7">
        <v>2946146.6164824301</v>
      </c>
      <c r="M114" s="7">
        <v>2985297.3613810302</v>
      </c>
      <c r="N114" s="7">
        <v>3024448.1062796302</v>
      </c>
      <c r="O114" s="7">
        <v>3063598.8511782298</v>
      </c>
      <c r="P114" s="7">
        <v>3102749.5960768298</v>
      </c>
      <c r="Q114" s="7">
        <v>3141900.3409754299</v>
      </c>
      <c r="R114" s="7">
        <v>3181051.0858740299</v>
      </c>
      <c r="S114" s="7">
        <v>3220201.8307726299</v>
      </c>
      <c r="T114" s="7">
        <v>3259352.57567123</v>
      </c>
      <c r="U114" s="7">
        <v>3298503.32056983</v>
      </c>
      <c r="V114" s="7">
        <v>3337654.0654684301</v>
      </c>
      <c r="W114" s="7">
        <v>3376804.8103670301</v>
      </c>
      <c r="X114" s="7">
        <v>3415955.5552656399</v>
      </c>
      <c r="Y114" s="7">
        <v>3455106.3001642399</v>
      </c>
      <c r="Z114" s="7">
        <v>3494257.04506284</v>
      </c>
      <c r="AA114" s="7">
        <v>3533407.78996144</v>
      </c>
      <c r="AB114" s="7">
        <v>3572558.5348600401</v>
      </c>
      <c r="AC114" s="7">
        <v>3611709.2797586401</v>
      </c>
      <c r="AD114" s="7">
        <v>3650860.0246572401</v>
      </c>
      <c r="AE114" s="7">
        <v>3690010.7695558402</v>
      </c>
      <c r="AF114" s="7">
        <v>3729161.5144544402</v>
      </c>
      <c r="AG114" s="7">
        <v>3768312.2593530398</v>
      </c>
      <c r="AH114" s="7">
        <v>3807463.0042516398</v>
      </c>
      <c r="AI114" s="7">
        <v>3846613.7491502399</v>
      </c>
      <c r="AJ114" s="7">
        <v>3885764.4940488399</v>
      </c>
      <c r="AK114" s="7">
        <v>3924915.2389474399</v>
      </c>
    </row>
    <row r="115" spans="1:37" x14ac:dyDescent="0.35">
      <c r="A115" s="4" t="s">
        <v>111</v>
      </c>
      <c r="B115" s="7">
        <v>2554639.16749642</v>
      </c>
      <c r="C115" s="7">
        <v>2593789.91239502</v>
      </c>
      <c r="D115" s="7">
        <v>2632940.6572936201</v>
      </c>
      <c r="E115" s="7">
        <v>2672091.4021922201</v>
      </c>
      <c r="F115" s="7">
        <v>2711242.1470908201</v>
      </c>
      <c r="G115" s="7">
        <v>2750392.8919894202</v>
      </c>
      <c r="H115" s="7">
        <v>2789543.6368880202</v>
      </c>
      <c r="I115" s="7">
        <v>2828694.3817866198</v>
      </c>
      <c r="J115" s="7">
        <v>2867845.1266852198</v>
      </c>
      <c r="K115" s="7">
        <v>2906995.8715838301</v>
      </c>
      <c r="L115" s="7">
        <v>2946146.6164824301</v>
      </c>
      <c r="M115" s="7">
        <v>2985297.3613810302</v>
      </c>
      <c r="N115" s="7">
        <v>3024448.1062796302</v>
      </c>
      <c r="O115" s="7">
        <v>3063598.8511782298</v>
      </c>
      <c r="P115" s="7">
        <v>3102749.5960768298</v>
      </c>
      <c r="Q115" s="7">
        <v>3141900.3409754299</v>
      </c>
      <c r="R115" s="7">
        <v>3181051.0858740299</v>
      </c>
      <c r="S115" s="7">
        <v>3220201.8307726299</v>
      </c>
      <c r="T115" s="7">
        <v>3259352.57567123</v>
      </c>
      <c r="U115" s="7">
        <v>3298503.32056983</v>
      </c>
      <c r="V115" s="7">
        <v>3337654.0654684301</v>
      </c>
      <c r="W115" s="7">
        <v>3376804.8103670301</v>
      </c>
      <c r="X115" s="7">
        <v>3415955.5552656399</v>
      </c>
      <c r="Y115" s="7">
        <v>3455106.3001642399</v>
      </c>
      <c r="Z115" s="7">
        <v>3494257.04506284</v>
      </c>
      <c r="AA115" s="7">
        <v>3533407.78996144</v>
      </c>
      <c r="AB115" s="7">
        <v>3572558.5348600401</v>
      </c>
      <c r="AC115" s="7">
        <v>3611709.2797586401</v>
      </c>
      <c r="AD115" s="7">
        <v>3650860.0246572401</v>
      </c>
      <c r="AE115" s="7">
        <v>3690010.7695558402</v>
      </c>
      <c r="AF115" s="7">
        <v>3729161.5144544402</v>
      </c>
      <c r="AG115" s="7">
        <v>3768312.2593530398</v>
      </c>
      <c r="AH115" s="7">
        <v>3807463.0042516398</v>
      </c>
      <c r="AI115" s="7">
        <v>3846613.7491502399</v>
      </c>
      <c r="AJ115" s="7">
        <v>3885764.4940488399</v>
      </c>
      <c r="AK115" s="7">
        <v>3924915.2389474399</v>
      </c>
    </row>
    <row r="116" spans="1:37" x14ac:dyDescent="0.35">
      <c r="A116" s="4" t="s">
        <v>112</v>
      </c>
      <c r="B116" s="7">
        <v>2554639.16749642</v>
      </c>
      <c r="C116" s="7">
        <v>2593789.91239502</v>
      </c>
      <c r="D116" s="7">
        <v>2632940.6572936201</v>
      </c>
      <c r="E116" s="7">
        <v>2672091.4021922201</v>
      </c>
      <c r="F116" s="7">
        <v>2711242.1470908201</v>
      </c>
      <c r="G116" s="7">
        <v>2750392.8919894202</v>
      </c>
      <c r="H116" s="7">
        <v>2789543.6368880202</v>
      </c>
      <c r="I116" s="7">
        <v>2828694.3817866198</v>
      </c>
      <c r="J116" s="7">
        <v>2867845.1266852198</v>
      </c>
      <c r="K116" s="7">
        <v>2906995.8715838301</v>
      </c>
      <c r="L116" s="7">
        <v>2946146.6164824301</v>
      </c>
      <c r="M116" s="7">
        <v>2985297.3613810302</v>
      </c>
      <c r="N116" s="7">
        <v>3024448.1062796302</v>
      </c>
      <c r="O116" s="7">
        <v>3063598.8511782298</v>
      </c>
      <c r="P116" s="7">
        <v>3102749.5960768298</v>
      </c>
      <c r="Q116" s="7">
        <v>3141900.3409754299</v>
      </c>
      <c r="R116" s="7">
        <v>3181051.0858740299</v>
      </c>
      <c r="S116" s="7">
        <v>3220201.8307726299</v>
      </c>
      <c r="T116" s="7">
        <v>3259352.57567123</v>
      </c>
      <c r="U116" s="7">
        <v>3298503.32056983</v>
      </c>
      <c r="V116" s="7">
        <v>3337654.0654684301</v>
      </c>
      <c r="W116" s="7">
        <v>3376804.8103670301</v>
      </c>
      <c r="X116" s="7">
        <v>3415955.5552656399</v>
      </c>
      <c r="Y116" s="7">
        <v>3455106.3001642399</v>
      </c>
      <c r="Z116" s="7">
        <v>3494257.04506284</v>
      </c>
      <c r="AA116" s="7">
        <v>3533407.78996144</v>
      </c>
      <c r="AB116" s="7">
        <v>3572558.5348600401</v>
      </c>
      <c r="AC116" s="7">
        <v>3611709.2797586401</v>
      </c>
      <c r="AD116" s="7">
        <v>3650860.0246572401</v>
      </c>
      <c r="AE116" s="7">
        <v>3690010.7695558402</v>
      </c>
      <c r="AF116" s="7">
        <v>3729161.5144544402</v>
      </c>
      <c r="AG116" s="7">
        <v>3768312.2593530398</v>
      </c>
      <c r="AH116" s="7">
        <v>3807463.0042516398</v>
      </c>
      <c r="AI116" s="7">
        <v>3846613.7491502399</v>
      </c>
      <c r="AJ116" s="7">
        <v>3885764.4940488399</v>
      </c>
      <c r="AK116" s="7">
        <v>3924915.2389474399</v>
      </c>
    </row>
    <row r="117" spans="1:37" x14ac:dyDescent="0.35">
      <c r="A117" s="4" t="s">
        <v>46</v>
      </c>
      <c r="B117" s="7">
        <v>2554639.16749642</v>
      </c>
      <c r="C117" s="7">
        <v>2593789.91239502</v>
      </c>
      <c r="D117" s="7">
        <v>2632940.6572936201</v>
      </c>
      <c r="E117" s="7">
        <v>2672091.4021922201</v>
      </c>
      <c r="F117" s="7">
        <v>2711242.1470908201</v>
      </c>
      <c r="G117" s="7">
        <v>2750392.8919894202</v>
      </c>
      <c r="H117" s="7">
        <v>2789543.6368880202</v>
      </c>
      <c r="I117" s="7">
        <v>2828694.3817866198</v>
      </c>
      <c r="J117" s="7">
        <v>2867845.1266852198</v>
      </c>
      <c r="K117" s="7">
        <v>2906995.8715838301</v>
      </c>
      <c r="L117" s="7">
        <v>2946146.6164824301</v>
      </c>
      <c r="M117" s="7">
        <v>2985297.3613810302</v>
      </c>
      <c r="N117" s="7">
        <v>3024448.1062796302</v>
      </c>
      <c r="O117" s="7">
        <v>3063598.8511782298</v>
      </c>
      <c r="P117" s="7">
        <v>3102749.5960768298</v>
      </c>
      <c r="Q117" s="7">
        <v>3141900.3409754299</v>
      </c>
      <c r="R117" s="7">
        <v>3181051.0858740299</v>
      </c>
      <c r="S117" s="7">
        <v>3220201.8307726299</v>
      </c>
      <c r="T117" s="7">
        <v>3259352.57567123</v>
      </c>
      <c r="U117" s="7">
        <v>3298503.32056983</v>
      </c>
      <c r="V117" s="7">
        <v>3337654.0654684301</v>
      </c>
      <c r="W117" s="7">
        <v>3376804.8103670301</v>
      </c>
      <c r="X117" s="7">
        <v>3415955.5552656399</v>
      </c>
      <c r="Y117" s="7">
        <v>3455106.3001642399</v>
      </c>
      <c r="Z117" s="7">
        <v>3494257.04506284</v>
      </c>
      <c r="AA117" s="7">
        <v>3533407.78996144</v>
      </c>
      <c r="AB117" s="7">
        <v>3572558.5348600401</v>
      </c>
      <c r="AC117" s="7">
        <v>3611709.2797586401</v>
      </c>
      <c r="AD117" s="7">
        <v>3650860.0246572401</v>
      </c>
      <c r="AE117" s="7">
        <v>3690010.7695558402</v>
      </c>
      <c r="AF117" s="7">
        <v>3729161.5144544402</v>
      </c>
      <c r="AG117" s="7">
        <v>3768312.2593530398</v>
      </c>
      <c r="AH117" s="7">
        <v>3807463.0042516398</v>
      </c>
      <c r="AI117" s="7">
        <v>3846613.7491502399</v>
      </c>
      <c r="AJ117" s="7">
        <v>3885764.4940488399</v>
      </c>
      <c r="AK117" s="7">
        <v>3924915.2389474399</v>
      </c>
    </row>
    <row r="118" spans="1:37" x14ac:dyDescent="0.35">
      <c r="A118" s="4" t="s">
        <v>47</v>
      </c>
      <c r="B118" s="7">
        <v>5109278.33499284</v>
      </c>
      <c r="C118" s="7">
        <v>5187579.82479004</v>
      </c>
      <c r="D118" s="7">
        <v>5265881.3145872401</v>
      </c>
      <c r="E118" s="7">
        <v>5344182.8043844504</v>
      </c>
      <c r="F118" s="7">
        <v>5422484.2941816496</v>
      </c>
      <c r="G118" s="7">
        <v>5500785.7839788496</v>
      </c>
      <c r="H118" s="7">
        <v>5579087.2737760497</v>
      </c>
      <c r="I118" s="7">
        <v>5657388.7635732498</v>
      </c>
      <c r="J118" s="7">
        <v>5735690.2533704499</v>
      </c>
      <c r="K118" s="7">
        <v>5813991.7431676602</v>
      </c>
      <c r="L118" s="7">
        <v>5892293.2329648603</v>
      </c>
      <c r="M118" s="7">
        <v>5970594.7227620604</v>
      </c>
      <c r="N118" s="7">
        <v>6048896.2125592604</v>
      </c>
      <c r="O118" s="7">
        <v>6127197.7023564596</v>
      </c>
      <c r="P118" s="7">
        <v>6205499.1921536596</v>
      </c>
      <c r="Q118" s="7">
        <v>6283800.6819508597</v>
      </c>
      <c r="R118" s="7">
        <v>6362102.17174807</v>
      </c>
      <c r="S118" s="7">
        <v>6440403.6615452701</v>
      </c>
      <c r="T118" s="7">
        <v>6518705.1513424702</v>
      </c>
      <c r="U118" s="7">
        <v>6597006.6411396703</v>
      </c>
      <c r="V118" s="7">
        <v>6675308.1309368704</v>
      </c>
      <c r="W118" s="7">
        <v>6753609.6207340704</v>
      </c>
      <c r="X118" s="7">
        <v>6831911.1105312798</v>
      </c>
      <c r="Y118" s="7">
        <v>6910212.6003284799</v>
      </c>
      <c r="Z118" s="7">
        <v>6988514.09012568</v>
      </c>
      <c r="AA118" s="7">
        <v>7066815.57992288</v>
      </c>
      <c r="AB118" s="7">
        <v>7145117.0697200801</v>
      </c>
      <c r="AC118" s="7">
        <v>7223418.5595172802</v>
      </c>
      <c r="AD118" s="7">
        <v>7301720.0493144803</v>
      </c>
      <c r="AE118" s="7">
        <v>7380021.5391116804</v>
      </c>
      <c r="AF118" s="7">
        <v>7458323.0289088897</v>
      </c>
      <c r="AG118" s="7">
        <v>7536624.5187060898</v>
      </c>
      <c r="AH118" s="7">
        <v>7614926.0085032899</v>
      </c>
      <c r="AI118" s="7">
        <v>7693227.49830049</v>
      </c>
      <c r="AJ118" s="7">
        <v>7771528.98809769</v>
      </c>
      <c r="AK118" s="7">
        <v>7849830.4778948901</v>
      </c>
    </row>
    <row r="119" spans="1:37" x14ac:dyDescent="0.35">
      <c r="A119" s="4" t="s">
        <v>48</v>
      </c>
      <c r="B119" s="7">
        <v>2554639.16749642</v>
      </c>
      <c r="C119" s="7">
        <v>2593789.91239502</v>
      </c>
      <c r="D119" s="7">
        <v>2632940.6572936201</v>
      </c>
      <c r="E119" s="7">
        <v>2672091.4021922201</v>
      </c>
      <c r="F119" s="7">
        <v>2711242.1470908201</v>
      </c>
      <c r="G119" s="7">
        <v>2750392.8919894202</v>
      </c>
      <c r="H119" s="7">
        <v>2789543.6368880202</v>
      </c>
      <c r="I119" s="7">
        <v>2828694.3817866198</v>
      </c>
      <c r="J119" s="7">
        <v>2867845.1266852198</v>
      </c>
      <c r="K119" s="7">
        <v>2906995.8715838301</v>
      </c>
      <c r="L119" s="7">
        <v>2946146.6164824301</v>
      </c>
      <c r="M119" s="7">
        <v>2985297.3613810302</v>
      </c>
      <c r="N119" s="7">
        <v>3024448.1062796302</v>
      </c>
      <c r="O119" s="7">
        <v>3063598.8511782298</v>
      </c>
      <c r="P119" s="7">
        <v>3102749.5960768298</v>
      </c>
      <c r="Q119" s="7">
        <v>3141900.3409754299</v>
      </c>
      <c r="R119" s="7">
        <v>3181051.0858740299</v>
      </c>
      <c r="S119" s="7">
        <v>3220201.8307726299</v>
      </c>
      <c r="T119" s="7">
        <v>3259352.57567123</v>
      </c>
      <c r="U119" s="7">
        <v>3298503.32056983</v>
      </c>
      <c r="V119" s="7">
        <v>3337654.0654684301</v>
      </c>
      <c r="W119" s="7">
        <v>3376804.8103670301</v>
      </c>
      <c r="X119" s="7">
        <v>3415955.5552656399</v>
      </c>
      <c r="Y119" s="7">
        <v>3455106.3001642399</v>
      </c>
      <c r="Z119" s="7">
        <v>3494257.04506284</v>
      </c>
      <c r="AA119" s="7">
        <v>3533407.78996144</v>
      </c>
      <c r="AB119" s="7">
        <v>3572558.5348600401</v>
      </c>
      <c r="AC119" s="7">
        <v>3611709.2797586401</v>
      </c>
      <c r="AD119" s="7">
        <v>3650860.0246572401</v>
      </c>
      <c r="AE119" s="7">
        <v>3690010.7695558402</v>
      </c>
      <c r="AF119" s="7">
        <v>3729161.5144544402</v>
      </c>
      <c r="AG119" s="7">
        <v>3768312.2593530398</v>
      </c>
      <c r="AH119" s="7">
        <v>3807463.0042516398</v>
      </c>
      <c r="AI119" s="7">
        <v>3846613.7491502399</v>
      </c>
      <c r="AJ119" s="7">
        <v>3885764.4940488399</v>
      </c>
      <c r="AK119" s="7">
        <v>3924915.2389474399</v>
      </c>
    </row>
    <row r="120" spans="1:37" x14ac:dyDescent="0.35">
      <c r="A120" s="4" t="s">
        <v>113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</row>
    <row r="121" spans="1:37" x14ac:dyDescent="0.35">
      <c r="A121" s="4" t="s">
        <v>114</v>
      </c>
      <c r="B121" s="4" t="s">
        <v>89</v>
      </c>
      <c r="C121" s="4" t="s">
        <v>89</v>
      </c>
      <c r="D121" s="4" t="s">
        <v>89</v>
      </c>
      <c r="E121" s="4" t="s">
        <v>89</v>
      </c>
      <c r="F121" s="4" t="s">
        <v>89</v>
      </c>
      <c r="G121" s="4" t="s">
        <v>89</v>
      </c>
      <c r="H121" s="4" t="s">
        <v>89</v>
      </c>
      <c r="I121" s="4" t="s">
        <v>89</v>
      </c>
      <c r="J121" s="4" t="s">
        <v>89</v>
      </c>
      <c r="K121" s="4" t="s">
        <v>89</v>
      </c>
      <c r="L121" s="4" t="s">
        <v>89</v>
      </c>
      <c r="M121" s="4" t="s">
        <v>89</v>
      </c>
      <c r="N121" s="4" t="s">
        <v>89</v>
      </c>
      <c r="O121" s="4" t="s">
        <v>89</v>
      </c>
      <c r="P121" s="4" t="s">
        <v>89</v>
      </c>
      <c r="Q121" s="4" t="s">
        <v>89</v>
      </c>
      <c r="R121" s="4" t="s">
        <v>89</v>
      </c>
      <c r="S121" s="4" t="s">
        <v>89</v>
      </c>
      <c r="T121" s="4" t="s">
        <v>89</v>
      </c>
      <c r="U121" s="4" t="s">
        <v>89</v>
      </c>
      <c r="V121" s="4" t="s">
        <v>89</v>
      </c>
      <c r="W121" s="4" t="s">
        <v>89</v>
      </c>
      <c r="X121" s="4" t="s">
        <v>89</v>
      </c>
      <c r="Y121" s="4" t="s">
        <v>89</v>
      </c>
      <c r="Z121" s="4" t="s">
        <v>89</v>
      </c>
      <c r="AA121" s="4" t="s">
        <v>89</v>
      </c>
      <c r="AB121" s="4" t="s">
        <v>89</v>
      </c>
      <c r="AC121" s="4" t="s">
        <v>89</v>
      </c>
      <c r="AD121" s="4" t="s">
        <v>89</v>
      </c>
      <c r="AE121" s="4" t="s">
        <v>89</v>
      </c>
      <c r="AF121" s="4" t="s">
        <v>89</v>
      </c>
      <c r="AG121" s="4" t="s">
        <v>89</v>
      </c>
      <c r="AH121" s="4" t="s">
        <v>89</v>
      </c>
      <c r="AI121" s="4" t="s">
        <v>89</v>
      </c>
      <c r="AJ121" s="4" t="s">
        <v>89</v>
      </c>
      <c r="AK121" s="4" t="s">
        <v>89</v>
      </c>
    </row>
    <row r="122" spans="1:37" x14ac:dyDescent="0.35">
      <c r="A122" s="4" t="s">
        <v>115</v>
      </c>
      <c r="B122" s="4" t="s">
        <v>89</v>
      </c>
      <c r="C122" s="4" t="s">
        <v>89</v>
      </c>
      <c r="D122" s="4" t="s">
        <v>89</v>
      </c>
      <c r="E122" s="4" t="s">
        <v>89</v>
      </c>
      <c r="F122" s="4" t="s">
        <v>89</v>
      </c>
      <c r="G122" s="4" t="s">
        <v>89</v>
      </c>
      <c r="H122" s="4" t="s">
        <v>89</v>
      </c>
      <c r="I122" s="4" t="s">
        <v>89</v>
      </c>
      <c r="J122" s="4" t="s">
        <v>89</v>
      </c>
      <c r="K122" s="4" t="s">
        <v>89</v>
      </c>
      <c r="L122" s="4" t="s">
        <v>89</v>
      </c>
      <c r="M122" s="4" t="s">
        <v>89</v>
      </c>
      <c r="N122" s="4" t="s">
        <v>89</v>
      </c>
      <c r="O122" s="4" t="s">
        <v>89</v>
      </c>
      <c r="P122" s="4" t="s">
        <v>89</v>
      </c>
      <c r="Q122" s="4" t="s">
        <v>89</v>
      </c>
      <c r="R122" s="4" t="s">
        <v>89</v>
      </c>
      <c r="S122" s="4" t="s">
        <v>89</v>
      </c>
      <c r="T122" s="4" t="s">
        <v>89</v>
      </c>
      <c r="U122" s="4" t="s">
        <v>89</v>
      </c>
      <c r="V122" s="4" t="s">
        <v>89</v>
      </c>
      <c r="W122" s="4" t="s">
        <v>89</v>
      </c>
      <c r="X122" s="4" t="s">
        <v>89</v>
      </c>
      <c r="Y122" s="4" t="s">
        <v>89</v>
      </c>
      <c r="Z122" s="4" t="s">
        <v>89</v>
      </c>
      <c r="AA122" s="4" t="s">
        <v>89</v>
      </c>
      <c r="AB122" s="4" t="s">
        <v>89</v>
      </c>
      <c r="AC122" s="4" t="s">
        <v>89</v>
      </c>
      <c r="AD122" s="4" t="s">
        <v>89</v>
      </c>
      <c r="AE122" s="4" t="s">
        <v>89</v>
      </c>
      <c r="AF122" s="4" t="s">
        <v>89</v>
      </c>
      <c r="AG122" s="4" t="s">
        <v>89</v>
      </c>
      <c r="AH122" s="4" t="s">
        <v>89</v>
      </c>
      <c r="AI122" s="4" t="s">
        <v>89</v>
      </c>
      <c r="AJ122" s="4" t="s">
        <v>89</v>
      </c>
      <c r="AK122" s="4" t="s">
        <v>89</v>
      </c>
    </row>
    <row r="123" spans="1:37" x14ac:dyDescent="0.35">
      <c r="A123" s="4" t="s">
        <v>116</v>
      </c>
      <c r="B123" s="4" t="s">
        <v>89</v>
      </c>
      <c r="C123" s="4" t="s">
        <v>89</v>
      </c>
      <c r="D123" s="4" t="s">
        <v>89</v>
      </c>
      <c r="E123" s="4" t="s">
        <v>89</v>
      </c>
      <c r="F123" s="4" t="s">
        <v>89</v>
      </c>
      <c r="G123" s="4" t="s">
        <v>89</v>
      </c>
      <c r="H123" s="4" t="s">
        <v>89</v>
      </c>
      <c r="I123" s="4" t="s">
        <v>89</v>
      </c>
      <c r="J123" s="4" t="s">
        <v>89</v>
      </c>
      <c r="K123" s="4" t="s">
        <v>89</v>
      </c>
      <c r="L123" s="4" t="s">
        <v>89</v>
      </c>
      <c r="M123" s="4" t="s">
        <v>89</v>
      </c>
      <c r="N123" s="4" t="s">
        <v>89</v>
      </c>
      <c r="O123" s="4" t="s">
        <v>89</v>
      </c>
      <c r="P123" s="4" t="s">
        <v>89</v>
      </c>
      <c r="Q123" s="4" t="s">
        <v>89</v>
      </c>
      <c r="R123" s="4" t="s">
        <v>89</v>
      </c>
      <c r="S123" s="4" t="s">
        <v>89</v>
      </c>
      <c r="T123" s="4" t="s">
        <v>89</v>
      </c>
      <c r="U123" s="4" t="s">
        <v>89</v>
      </c>
      <c r="V123" s="4" t="s">
        <v>89</v>
      </c>
      <c r="W123" s="4" t="s">
        <v>89</v>
      </c>
      <c r="X123" s="4" t="s">
        <v>89</v>
      </c>
      <c r="Y123" s="4" t="s">
        <v>89</v>
      </c>
      <c r="Z123" s="4" t="s">
        <v>89</v>
      </c>
      <c r="AA123" s="4" t="s">
        <v>89</v>
      </c>
      <c r="AB123" s="4" t="s">
        <v>89</v>
      </c>
      <c r="AC123" s="4" t="s">
        <v>89</v>
      </c>
      <c r="AD123" s="4" t="s">
        <v>89</v>
      </c>
      <c r="AE123" s="4" t="s">
        <v>89</v>
      </c>
      <c r="AF123" s="4" t="s">
        <v>89</v>
      </c>
      <c r="AG123" s="4" t="s">
        <v>89</v>
      </c>
      <c r="AH123" s="4" t="s">
        <v>89</v>
      </c>
      <c r="AI123" s="4" t="s">
        <v>89</v>
      </c>
      <c r="AJ123" s="4" t="s">
        <v>89</v>
      </c>
      <c r="AK123" s="4" t="s">
        <v>89</v>
      </c>
    </row>
    <row r="124" spans="1:37" x14ac:dyDescent="0.35">
      <c r="A124" s="4" t="s">
        <v>117</v>
      </c>
      <c r="B124" s="4" t="s">
        <v>89</v>
      </c>
      <c r="C124" s="4" t="s">
        <v>89</v>
      </c>
      <c r="D124" s="4" t="s">
        <v>89</v>
      </c>
      <c r="E124" s="4" t="s">
        <v>89</v>
      </c>
      <c r="F124" s="4" t="s">
        <v>89</v>
      </c>
      <c r="G124" s="4" t="s">
        <v>89</v>
      </c>
      <c r="H124" s="4" t="s">
        <v>89</v>
      </c>
      <c r="I124" s="4" t="s">
        <v>89</v>
      </c>
      <c r="J124" s="4" t="s">
        <v>89</v>
      </c>
      <c r="K124" s="4" t="s">
        <v>89</v>
      </c>
      <c r="L124" s="4" t="s">
        <v>89</v>
      </c>
      <c r="M124" s="4" t="s">
        <v>89</v>
      </c>
      <c r="N124" s="4" t="s">
        <v>89</v>
      </c>
      <c r="O124" s="4" t="s">
        <v>89</v>
      </c>
      <c r="P124" s="4" t="s">
        <v>89</v>
      </c>
      <c r="Q124" s="4" t="s">
        <v>89</v>
      </c>
      <c r="R124" s="4" t="s">
        <v>89</v>
      </c>
      <c r="S124" s="4" t="s">
        <v>89</v>
      </c>
      <c r="T124" s="4" t="s">
        <v>89</v>
      </c>
      <c r="U124" s="4" t="s">
        <v>89</v>
      </c>
      <c r="V124" s="4" t="s">
        <v>89</v>
      </c>
      <c r="W124" s="4" t="s">
        <v>89</v>
      </c>
      <c r="X124" s="4" t="s">
        <v>89</v>
      </c>
      <c r="Y124" s="4" t="s">
        <v>89</v>
      </c>
      <c r="Z124" s="4" t="s">
        <v>89</v>
      </c>
      <c r="AA124" s="4" t="s">
        <v>89</v>
      </c>
      <c r="AB124" s="4" t="s">
        <v>89</v>
      </c>
      <c r="AC124" s="4" t="s">
        <v>89</v>
      </c>
      <c r="AD124" s="4" t="s">
        <v>89</v>
      </c>
      <c r="AE124" s="4" t="s">
        <v>89</v>
      </c>
      <c r="AF124" s="4" t="s">
        <v>89</v>
      </c>
      <c r="AG124" s="4" t="s">
        <v>89</v>
      </c>
      <c r="AH124" s="4" t="s">
        <v>89</v>
      </c>
      <c r="AI124" s="4" t="s">
        <v>89</v>
      </c>
      <c r="AJ124" s="4" t="s">
        <v>89</v>
      </c>
      <c r="AK124" s="4" t="s">
        <v>89</v>
      </c>
    </row>
    <row r="125" spans="1:37" x14ac:dyDescent="0.35">
      <c r="A125" s="4" t="s">
        <v>118</v>
      </c>
      <c r="B125" s="4" t="s">
        <v>89</v>
      </c>
      <c r="C125" s="4" t="s">
        <v>89</v>
      </c>
      <c r="D125" s="4" t="s">
        <v>89</v>
      </c>
      <c r="E125" s="4" t="s">
        <v>89</v>
      </c>
      <c r="F125" s="4" t="s">
        <v>89</v>
      </c>
      <c r="G125" s="4" t="s">
        <v>89</v>
      </c>
      <c r="H125" s="4" t="s">
        <v>89</v>
      </c>
      <c r="I125" s="4" t="s">
        <v>89</v>
      </c>
      <c r="J125" s="4" t="s">
        <v>89</v>
      </c>
      <c r="K125" s="4" t="s">
        <v>89</v>
      </c>
      <c r="L125" s="4" t="s">
        <v>89</v>
      </c>
      <c r="M125" s="4" t="s">
        <v>89</v>
      </c>
      <c r="N125" s="4" t="s">
        <v>89</v>
      </c>
      <c r="O125" s="4" t="s">
        <v>89</v>
      </c>
      <c r="P125" s="4" t="s">
        <v>89</v>
      </c>
      <c r="Q125" s="4" t="s">
        <v>89</v>
      </c>
      <c r="R125" s="4" t="s">
        <v>89</v>
      </c>
      <c r="S125" s="4" t="s">
        <v>89</v>
      </c>
      <c r="T125" s="4" t="s">
        <v>89</v>
      </c>
      <c r="U125" s="4" t="s">
        <v>89</v>
      </c>
      <c r="V125" s="4" t="s">
        <v>89</v>
      </c>
      <c r="W125" s="4" t="s">
        <v>89</v>
      </c>
      <c r="X125" s="4" t="s">
        <v>89</v>
      </c>
      <c r="Y125" s="4" t="s">
        <v>89</v>
      </c>
      <c r="Z125" s="4" t="s">
        <v>89</v>
      </c>
      <c r="AA125" s="4" t="s">
        <v>89</v>
      </c>
      <c r="AB125" s="4" t="s">
        <v>89</v>
      </c>
      <c r="AC125" s="4" t="s">
        <v>89</v>
      </c>
      <c r="AD125" s="4" t="s">
        <v>89</v>
      </c>
      <c r="AE125" s="4" t="s">
        <v>89</v>
      </c>
      <c r="AF125" s="4" t="s">
        <v>89</v>
      </c>
      <c r="AG125" s="4" t="s">
        <v>89</v>
      </c>
      <c r="AH125" s="4" t="s">
        <v>89</v>
      </c>
      <c r="AI125" s="4" t="s">
        <v>89</v>
      </c>
      <c r="AJ125" s="4" t="s">
        <v>89</v>
      </c>
      <c r="AK125" s="4" t="s">
        <v>89</v>
      </c>
    </row>
    <row r="126" spans="1:37" x14ac:dyDescent="0.35">
      <c r="A126" s="4" t="s">
        <v>119</v>
      </c>
      <c r="B126" s="4" t="s">
        <v>89</v>
      </c>
      <c r="C126" s="4" t="s">
        <v>89</v>
      </c>
      <c r="D126" s="4" t="s">
        <v>89</v>
      </c>
      <c r="E126" s="4" t="s">
        <v>89</v>
      </c>
      <c r="F126" s="4" t="s">
        <v>89</v>
      </c>
      <c r="G126" s="4" t="s">
        <v>89</v>
      </c>
      <c r="H126" s="4" t="s">
        <v>89</v>
      </c>
      <c r="I126" s="4" t="s">
        <v>89</v>
      </c>
      <c r="J126" s="4" t="s">
        <v>89</v>
      </c>
      <c r="K126" s="4" t="s">
        <v>89</v>
      </c>
      <c r="L126" s="4" t="s">
        <v>89</v>
      </c>
      <c r="M126" s="4" t="s">
        <v>89</v>
      </c>
      <c r="N126" s="4" t="s">
        <v>89</v>
      </c>
      <c r="O126" s="4" t="s">
        <v>89</v>
      </c>
      <c r="P126" s="4" t="s">
        <v>89</v>
      </c>
      <c r="Q126" s="4" t="s">
        <v>89</v>
      </c>
      <c r="R126" s="4" t="s">
        <v>89</v>
      </c>
      <c r="S126" s="4" t="s">
        <v>89</v>
      </c>
      <c r="T126" s="4" t="s">
        <v>89</v>
      </c>
      <c r="U126" s="4" t="s">
        <v>89</v>
      </c>
      <c r="V126" s="4" t="s">
        <v>89</v>
      </c>
      <c r="W126" s="4" t="s">
        <v>89</v>
      </c>
      <c r="X126" s="4" t="s">
        <v>89</v>
      </c>
      <c r="Y126" s="4" t="s">
        <v>89</v>
      </c>
      <c r="Z126" s="4" t="s">
        <v>89</v>
      </c>
      <c r="AA126" s="4" t="s">
        <v>89</v>
      </c>
      <c r="AB126" s="4" t="s">
        <v>89</v>
      </c>
      <c r="AC126" s="4" t="s">
        <v>89</v>
      </c>
      <c r="AD126" s="4" t="s">
        <v>89</v>
      </c>
      <c r="AE126" s="4" t="s">
        <v>89</v>
      </c>
      <c r="AF126" s="4" t="s">
        <v>89</v>
      </c>
      <c r="AG126" s="4" t="s">
        <v>89</v>
      </c>
      <c r="AH126" s="4" t="s">
        <v>89</v>
      </c>
      <c r="AI126" s="4" t="s">
        <v>89</v>
      </c>
      <c r="AJ126" s="4" t="s">
        <v>89</v>
      </c>
      <c r="AK126" s="4" t="s">
        <v>89</v>
      </c>
    </row>
    <row r="127" spans="1:37" x14ac:dyDescent="0.35">
      <c r="A127" s="4" t="s">
        <v>120</v>
      </c>
      <c r="B127" s="4" t="s">
        <v>89</v>
      </c>
      <c r="C127" s="4" t="s">
        <v>89</v>
      </c>
      <c r="D127" s="4" t="s">
        <v>89</v>
      </c>
      <c r="E127" s="4" t="s">
        <v>89</v>
      </c>
      <c r="F127" s="4" t="s">
        <v>89</v>
      </c>
      <c r="G127" s="4" t="s">
        <v>89</v>
      </c>
      <c r="H127" s="4" t="s">
        <v>89</v>
      </c>
      <c r="I127" s="4" t="s">
        <v>89</v>
      </c>
      <c r="J127" s="4" t="s">
        <v>89</v>
      </c>
      <c r="K127" s="4" t="s">
        <v>89</v>
      </c>
      <c r="L127" s="4" t="s">
        <v>89</v>
      </c>
      <c r="M127" s="4" t="s">
        <v>89</v>
      </c>
      <c r="N127" s="4" t="s">
        <v>89</v>
      </c>
      <c r="O127" s="4" t="s">
        <v>89</v>
      </c>
      <c r="P127" s="4" t="s">
        <v>89</v>
      </c>
      <c r="Q127" s="4" t="s">
        <v>89</v>
      </c>
      <c r="R127" s="4" t="s">
        <v>89</v>
      </c>
      <c r="S127" s="4" t="s">
        <v>89</v>
      </c>
      <c r="T127" s="4" t="s">
        <v>89</v>
      </c>
      <c r="U127" s="4" t="s">
        <v>89</v>
      </c>
      <c r="V127" s="4" t="s">
        <v>89</v>
      </c>
      <c r="W127" s="4" t="s">
        <v>89</v>
      </c>
      <c r="X127" s="4" t="s">
        <v>89</v>
      </c>
      <c r="Y127" s="4" t="s">
        <v>89</v>
      </c>
      <c r="Z127" s="4" t="s">
        <v>89</v>
      </c>
      <c r="AA127" s="4" t="s">
        <v>89</v>
      </c>
      <c r="AB127" s="4" t="s">
        <v>89</v>
      </c>
      <c r="AC127" s="4" t="s">
        <v>89</v>
      </c>
      <c r="AD127" s="4" t="s">
        <v>89</v>
      </c>
      <c r="AE127" s="4" t="s">
        <v>89</v>
      </c>
      <c r="AF127" s="4" t="s">
        <v>89</v>
      </c>
      <c r="AG127" s="4" t="s">
        <v>89</v>
      </c>
      <c r="AH127" s="4" t="s">
        <v>89</v>
      </c>
      <c r="AI127" s="4" t="s">
        <v>89</v>
      </c>
      <c r="AJ127" s="4" t="s">
        <v>89</v>
      </c>
      <c r="AK127" s="4" t="s">
        <v>89</v>
      </c>
    </row>
    <row r="128" spans="1:37" x14ac:dyDescent="0.35">
      <c r="A128" s="4" t="s">
        <v>121</v>
      </c>
      <c r="B128" s="4" t="s">
        <v>89</v>
      </c>
      <c r="C128" s="4" t="s">
        <v>89</v>
      </c>
      <c r="D128" s="4" t="s">
        <v>89</v>
      </c>
      <c r="E128" s="4" t="s">
        <v>89</v>
      </c>
      <c r="F128" s="4" t="s">
        <v>89</v>
      </c>
      <c r="G128" s="4" t="s">
        <v>89</v>
      </c>
      <c r="H128" s="4" t="s">
        <v>89</v>
      </c>
      <c r="I128" s="4" t="s">
        <v>89</v>
      </c>
      <c r="J128" s="4" t="s">
        <v>89</v>
      </c>
      <c r="K128" s="4" t="s">
        <v>89</v>
      </c>
      <c r="L128" s="4" t="s">
        <v>89</v>
      </c>
      <c r="M128" s="4" t="s">
        <v>89</v>
      </c>
      <c r="N128" s="4" t="s">
        <v>89</v>
      </c>
      <c r="O128" s="4" t="s">
        <v>89</v>
      </c>
      <c r="P128" s="4" t="s">
        <v>89</v>
      </c>
      <c r="Q128" s="4" t="s">
        <v>89</v>
      </c>
      <c r="R128" s="4" t="s">
        <v>89</v>
      </c>
      <c r="S128" s="4" t="s">
        <v>89</v>
      </c>
      <c r="T128" s="4" t="s">
        <v>89</v>
      </c>
      <c r="U128" s="4" t="s">
        <v>89</v>
      </c>
      <c r="V128" s="4" t="s">
        <v>89</v>
      </c>
      <c r="W128" s="4" t="s">
        <v>89</v>
      </c>
      <c r="X128" s="4" t="s">
        <v>89</v>
      </c>
      <c r="Y128" s="4" t="s">
        <v>89</v>
      </c>
      <c r="Z128" s="4" t="s">
        <v>89</v>
      </c>
      <c r="AA128" s="4" t="s">
        <v>89</v>
      </c>
      <c r="AB128" s="4" t="s">
        <v>89</v>
      </c>
      <c r="AC128" s="4" t="s">
        <v>89</v>
      </c>
      <c r="AD128" s="4" t="s">
        <v>89</v>
      </c>
      <c r="AE128" s="4" t="s">
        <v>89</v>
      </c>
      <c r="AF128" s="4" t="s">
        <v>89</v>
      </c>
      <c r="AG128" s="4" t="s">
        <v>89</v>
      </c>
      <c r="AH128" s="4" t="s">
        <v>89</v>
      </c>
      <c r="AI128" s="4" t="s">
        <v>89</v>
      </c>
      <c r="AJ128" s="4" t="s">
        <v>89</v>
      </c>
      <c r="AK128" s="4" t="s">
        <v>89</v>
      </c>
    </row>
    <row r="129" spans="1:37" x14ac:dyDescent="0.35">
      <c r="A129" s="4" t="s">
        <v>122</v>
      </c>
      <c r="B129" s="4" t="s">
        <v>89</v>
      </c>
      <c r="C129" s="4" t="s">
        <v>89</v>
      </c>
      <c r="D129" s="4" t="s">
        <v>89</v>
      </c>
      <c r="E129" s="4" t="s">
        <v>89</v>
      </c>
      <c r="F129" s="4" t="s">
        <v>89</v>
      </c>
      <c r="G129" s="4" t="s">
        <v>89</v>
      </c>
      <c r="H129" s="4" t="s">
        <v>89</v>
      </c>
      <c r="I129" s="4" t="s">
        <v>89</v>
      </c>
      <c r="J129" s="4" t="s">
        <v>89</v>
      </c>
      <c r="K129" s="4" t="s">
        <v>89</v>
      </c>
      <c r="L129" s="4" t="s">
        <v>89</v>
      </c>
      <c r="M129" s="4" t="s">
        <v>89</v>
      </c>
      <c r="N129" s="4" t="s">
        <v>89</v>
      </c>
      <c r="O129" s="4" t="s">
        <v>89</v>
      </c>
      <c r="P129" s="4" t="s">
        <v>89</v>
      </c>
      <c r="Q129" s="4" t="s">
        <v>89</v>
      </c>
      <c r="R129" s="4" t="s">
        <v>89</v>
      </c>
      <c r="S129" s="4" t="s">
        <v>89</v>
      </c>
      <c r="T129" s="4" t="s">
        <v>89</v>
      </c>
      <c r="U129" s="4" t="s">
        <v>89</v>
      </c>
      <c r="V129" s="4" t="s">
        <v>89</v>
      </c>
      <c r="W129" s="4" t="s">
        <v>89</v>
      </c>
      <c r="X129" s="4" t="s">
        <v>89</v>
      </c>
      <c r="Y129" s="4" t="s">
        <v>89</v>
      </c>
      <c r="Z129" s="4" t="s">
        <v>89</v>
      </c>
      <c r="AA129" s="4" t="s">
        <v>89</v>
      </c>
      <c r="AB129" s="4" t="s">
        <v>89</v>
      </c>
      <c r="AC129" s="4" t="s">
        <v>89</v>
      </c>
      <c r="AD129" s="4" t="s">
        <v>89</v>
      </c>
      <c r="AE129" s="4" t="s">
        <v>89</v>
      </c>
      <c r="AF129" s="4" t="s">
        <v>89</v>
      </c>
      <c r="AG129" s="4" t="s">
        <v>89</v>
      </c>
      <c r="AH129" s="4" t="s">
        <v>89</v>
      </c>
      <c r="AI129" s="4" t="s">
        <v>89</v>
      </c>
      <c r="AJ129" s="4" t="s">
        <v>89</v>
      </c>
      <c r="AK129" s="4" t="s">
        <v>89</v>
      </c>
    </row>
    <row r="130" spans="1:37" x14ac:dyDescent="0.35">
      <c r="A130" s="4" t="s">
        <v>123</v>
      </c>
      <c r="B130" s="4" t="s">
        <v>89</v>
      </c>
      <c r="C130" s="4" t="s">
        <v>89</v>
      </c>
      <c r="D130" s="4" t="s">
        <v>89</v>
      </c>
      <c r="E130" s="4" t="s">
        <v>89</v>
      </c>
      <c r="F130" s="4" t="s">
        <v>89</v>
      </c>
      <c r="G130" s="4" t="s">
        <v>89</v>
      </c>
      <c r="H130" s="4" t="s">
        <v>89</v>
      </c>
      <c r="I130" s="4" t="s">
        <v>89</v>
      </c>
      <c r="J130" s="4" t="s">
        <v>89</v>
      </c>
      <c r="K130" s="4" t="s">
        <v>89</v>
      </c>
      <c r="L130" s="4" t="s">
        <v>89</v>
      </c>
      <c r="M130" s="4" t="s">
        <v>89</v>
      </c>
      <c r="N130" s="4" t="s">
        <v>89</v>
      </c>
      <c r="O130" s="4" t="s">
        <v>89</v>
      </c>
      <c r="P130" s="4" t="s">
        <v>89</v>
      </c>
      <c r="Q130" s="4" t="s">
        <v>89</v>
      </c>
      <c r="R130" s="4" t="s">
        <v>89</v>
      </c>
      <c r="S130" s="4" t="s">
        <v>89</v>
      </c>
      <c r="T130" s="4" t="s">
        <v>89</v>
      </c>
      <c r="U130" s="4" t="s">
        <v>89</v>
      </c>
      <c r="V130" s="4" t="s">
        <v>89</v>
      </c>
      <c r="W130" s="4" t="s">
        <v>89</v>
      </c>
      <c r="X130" s="4" t="s">
        <v>89</v>
      </c>
      <c r="Y130" s="4" t="s">
        <v>89</v>
      </c>
      <c r="Z130" s="4" t="s">
        <v>89</v>
      </c>
      <c r="AA130" s="4" t="s">
        <v>89</v>
      </c>
      <c r="AB130" s="4" t="s">
        <v>89</v>
      </c>
      <c r="AC130" s="4" t="s">
        <v>89</v>
      </c>
      <c r="AD130" s="4" t="s">
        <v>89</v>
      </c>
      <c r="AE130" s="4" t="s">
        <v>89</v>
      </c>
      <c r="AF130" s="4" t="s">
        <v>89</v>
      </c>
      <c r="AG130" s="4" t="s">
        <v>89</v>
      </c>
      <c r="AH130" s="4" t="s">
        <v>89</v>
      </c>
      <c r="AI130" s="4" t="s">
        <v>89</v>
      </c>
      <c r="AJ130" s="4" t="s">
        <v>89</v>
      </c>
      <c r="AK130" s="4" t="s">
        <v>89</v>
      </c>
    </row>
    <row r="131" spans="1:37" x14ac:dyDescent="0.35">
      <c r="A131" s="4" t="s">
        <v>124</v>
      </c>
      <c r="B131" s="4" t="s">
        <v>89</v>
      </c>
      <c r="C131" s="4" t="s">
        <v>89</v>
      </c>
      <c r="D131" s="4" t="s">
        <v>89</v>
      </c>
      <c r="E131" s="4" t="s">
        <v>89</v>
      </c>
      <c r="F131" s="4" t="s">
        <v>89</v>
      </c>
      <c r="G131" s="4" t="s">
        <v>89</v>
      </c>
      <c r="H131" s="4" t="s">
        <v>89</v>
      </c>
      <c r="I131" s="4" t="s">
        <v>89</v>
      </c>
      <c r="J131" s="4" t="s">
        <v>89</v>
      </c>
      <c r="K131" s="4" t="s">
        <v>89</v>
      </c>
      <c r="L131" s="4" t="s">
        <v>89</v>
      </c>
      <c r="M131" s="4" t="s">
        <v>89</v>
      </c>
      <c r="N131" s="4" t="s">
        <v>89</v>
      </c>
      <c r="O131" s="4" t="s">
        <v>89</v>
      </c>
      <c r="P131" s="4" t="s">
        <v>89</v>
      </c>
      <c r="Q131" s="4" t="s">
        <v>89</v>
      </c>
      <c r="R131" s="4" t="s">
        <v>89</v>
      </c>
      <c r="S131" s="4" t="s">
        <v>89</v>
      </c>
      <c r="T131" s="4" t="s">
        <v>89</v>
      </c>
      <c r="U131" s="4" t="s">
        <v>89</v>
      </c>
      <c r="V131" s="4" t="s">
        <v>89</v>
      </c>
      <c r="W131" s="4" t="s">
        <v>89</v>
      </c>
      <c r="X131" s="4" t="s">
        <v>89</v>
      </c>
      <c r="Y131" s="4" t="s">
        <v>89</v>
      </c>
      <c r="Z131" s="4" t="s">
        <v>89</v>
      </c>
      <c r="AA131" s="4" t="s">
        <v>89</v>
      </c>
      <c r="AB131" s="4" t="s">
        <v>89</v>
      </c>
      <c r="AC131" s="4" t="s">
        <v>89</v>
      </c>
      <c r="AD131" s="4" t="s">
        <v>89</v>
      </c>
      <c r="AE131" s="4" t="s">
        <v>89</v>
      </c>
      <c r="AF131" s="4" t="s">
        <v>89</v>
      </c>
      <c r="AG131" s="4" t="s">
        <v>89</v>
      </c>
      <c r="AH131" s="4" t="s">
        <v>89</v>
      </c>
      <c r="AI131" s="4" t="s">
        <v>89</v>
      </c>
      <c r="AJ131" s="4" t="s">
        <v>89</v>
      </c>
      <c r="AK131" s="4" t="s">
        <v>89</v>
      </c>
    </row>
    <row r="132" spans="1:37" x14ac:dyDescent="0.35">
      <c r="A132" s="4" t="s">
        <v>125</v>
      </c>
      <c r="B132" s="4" t="s">
        <v>89</v>
      </c>
      <c r="C132" s="4" t="s">
        <v>89</v>
      </c>
      <c r="D132" s="4" t="s">
        <v>89</v>
      </c>
      <c r="E132" s="4" t="s">
        <v>89</v>
      </c>
      <c r="F132" s="4" t="s">
        <v>89</v>
      </c>
      <c r="G132" s="4" t="s">
        <v>89</v>
      </c>
      <c r="H132" s="4" t="s">
        <v>89</v>
      </c>
      <c r="I132" s="4" t="s">
        <v>89</v>
      </c>
      <c r="J132" s="4" t="s">
        <v>89</v>
      </c>
      <c r="K132" s="4" t="s">
        <v>89</v>
      </c>
      <c r="L132" s="4" t="s">
        <v>89</v>
      </c>
      <c r="M132" s="4" t="s">
        <v>89</v>
      </c>
      <c r="N132" s="4" t="s">
        <v>89</v>
      </c>
      <c r="O132" s="4" t="s">
        <v>89</v>
      </c>
      <c r="P132" s="4" t="s">
        <v>89</v>
      </c>
      <c r="Q132" s="4" t="s">
        <v>89</v>
      </c>
      <c r="R132" s="4" t="s">
        <v>89</v>
      </c>
      <c r="S132" s="4" t="s">
        <v>89</v>
      </c>
      <c r="T132" s="4" t="s">
        <v>89</v>
      </c>
      <c r="U132" s="4" t="s">
        <v>89</v>
      </c>
      <c r="V132" s="4" t="s">
        <v>89</v>
      </c>
      <c r="W132" s="4" t="s">
        <v>89</v>
      </c>
      <c r="X132" s="4" t="s">
        <v>89</v>
      </c>
      <c r="Y132" s="4" t="s">
        <v>89</v>
      </c>
      <c r="Z132" s="4" t="s">
        <v>89</v>
      </c>
      <c r="AA132" s="4" t="s">
        <v>89</v>
      </c>
      <c r="AB132" s="4" t="s">
        <v>89</v>
      </c>
      <c r="AC132" s="4" t="s">
        <v>89</v>
      </c>
      <c r="AD132" s="4" t="s">
        <v>89</v>
      </c>
      <c r="AE132" s="4" t="s">
        <v>89</v>
      </c>
      <c r="AF132" s="4" t="s">
        <v>89</v>
      </c>
      <c r="AG132" s="4" t="s">
        <v>89</v>
      </c>
      <c r="AH132" s="4" t="s">
        <v>89</v>
      </c>
      <c r="AI132" s="4" t="s">
        <v>89</v>
      </c>
      <c r="AJ132" s="4" t="s">
        <v>89</v>
      </c>
      <c r="AK132" s="4" t="s">
        <v>89</v>
      </c>
    </row>
    <row r="133" spans="1:37" x14ac:dyDescent="0.35">
      <c r="A133" s="4" t="s">
        <v>126</v>
      </c>
      <c r="B133" s="4" t="s">
        <v>89</v>
      </c>
      <c r="C133" s="4" t="s">
        <v>89</v>
      </c>
      <c r="D133" s="4" t="s">
        <v>89</v>
      </c>
      <c r="E133" s="4" t="s">
        <v>89</v>
      </c>
      <c r="F133" s="4" t="s">
        <v>89</v>
      </c>
      <c r="G133" s="4" t="s">
        <v>89</v>
      </c>
      <c r="H133" s="4" t="s">
        <v>89</v>
      </c>
      <c r="I133" s="4" t="s">
        <v>89</v>
      </c>
      <c r="J133" s="4" t="s">
        <v>89</v>
      </c>
      <c r="K133" s="4" t="s">
        <v>89</v>
      </c>
      <c r="L133" s="4" t="s">
        <v>89</v>
      </c>
      <c r="M133" s="4" t="s">
        <v>89</v>
      </c>
      <c r="N133" s="4" t="s">
        <v>89</v>
      </c>
      <c r="O133" s="4" t="s">
        <v>89</v>
      </c>
      <c r="P133" s="4" t="s">
        <v>89</v>
      </c>
      <c r="Q133" s="4" t="s">
        <v>89</v>
      </c>
      <c r="R133" s="4" t="s">
        <v>89</v>
      </c>
      <c r="S133" s="4" t="s">
        <v>89</v>
      </c>
      <c r="T133" s="4" t="s">
        <v>89</v>
      </c>
      <c r="U133" s="4" t="s">
        <v>89</v>
      </c>
      <c r="V133" s="4" t="s">
        <v>89</v>
      </c>
      <c r="W133" s="4" t="s">
        <v>89</v>
      </c>
      <c r="X133" s="4" t="s">
        <v>89</v>
      </c>
      <c r="Y133" s="4" t="s">
        <v>89</v>
      </c>
      <c r="Z133" s="4" t="s">
        <v>89</v>
      </c>
      <c r="AA133" s="4" t="s">
        <v>89</v>
      </c>
      <c r="AB133" s="4" t="s">
        <v>89</v>
      </c>
      <c r="AC133" s="4" t="s">
        <v>89</v>
      </c>
      <c r="AD133" s="4" t="s">
        <v>89</v>
      </c>
      <c r="AE133" s="4" t="s">
        <v>89</v>
      </c>
      <c r="AF133" s="4" t="s">
        <v>89</v>
      </c>
      <c r="AG133" s="4" t="s">
        <v>89</v>
      </c>
      <c r="AH133" s="4" t="s">
        <v>89</v>
      </c>
      <c r="AI133" s="4" t="s">
        <v>89</v>
      </c>
      <c r="AJ133" s="4" t="s">
        <v>89</v>
      </c>
      <c r="AK133" s="4" t="s">
        <v>89</v>
      </c>
    </row>
    <row r="134" spans="1:37" x14ac:dyDescent="0.35">
      <c r="A134" s="4" t="s">
        <v>127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</row>
    <row r="135" spans="1:37" x14ac:dyDescent="0.35">
      <c r="A135" s="4" t="s">
        <v>128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</row>
    <row r="136" spans="1:37" x14ac:dyDescent="0.35">
      <c r="A136" s="4" t="s">
        <v>129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</row>
    <row r="137" spans="1:37" x14ac:dyDescent="0.35">
      <c r="A137" s="4" t="s">
        <v>130</v>
      </c>
      <c r="B137" s="7">
        <v>694740649.30592799</v>
      </c>
      <c r="C137" s="7">
        <v>676802466.08258402</v>
      </c>
      <c r="D137" s="7">
        <v>663809583.90980506</v>
      </c>
      <c r="E137" s="7">
        <v>659642356.55190003</v>
      </c>
      <c r="F137" s="7">
        <v>661906838.15604603</v>
      </c>
      <c r="G137" s="7">
        <v>665601716.18842697</v>
      </c>
      <c r="H137" s="7">
        <v>673389378.79380703</v>
      </c>
      <c r="I137" s="7">
        <v>684170279.15985501</v>
      </c>
      <c r="J137" s="7">
        <v>693120600.44330704</v>
      </c>
      <c r="K137" s="7">
        <v>697837081.99791098</v>
      </c>
      <c r="L137" s="7">
        <v>695528948.39541602</v>
      </c>
      <c r="M137" s="7">
        <v>685924942.57742405</v>
      </c>
      <c r="N137" s="7">
        <v>671560149.418262</v>
      </c>
      <c r="O137" s="7">
        <v>655964992.43266797</v>
      </c>
      <c r="P137" s="7">
        <v>640868903.75896394</v>
      </c>
      <c r="Q137" s="7">
        <v>626610853.456146</v>
      </c>
      <c r="R137" s="7">
        <v>620489949.66391504</v>
      </c>
      <c r="S137" s="7">
        <v>617563752.81128502</v>
      </c>
      <c r="T137" s="7">
        <v>618371751.00417101</v>
      </c>
      <c r="U137" s="7">
        <v>622921340.55266905</v>
      </c>
      <c r="V137" s="7">
        <v>631476695.751001</v>
      </c>
      <c r="W137" s="7">
        <v>642834961.05610597</v>
      </c>
      <c r="X137" s="7">
        <v>656698652.41648901</v>
      </c>
      <c r="Y137" s="7">
        <v>672665215.15941298</v>
      </c>
      <c r="Z137" s="7">
        <v>690184613.45834696</v>
      </c>
      <c r="AA137" s="7">
        <v>708599386.49445605</v>
      </c>
      <c r="AB137" s="7">
        <v>723695428.24247801</v>
      </c>
      <c r="AC137" s="7">
        <v>738373193.50986898</v>
      </c>
      <c r="AD137" s="7">
        <v>752371305.03392899</v>
      </c>
      <c r="AE137" s="7">
        <v>764916102.37634599</v>
      </c>
      <c r="AF137" s="7">
        <v>776288812.94254398</v>
      </c>
      <c r="AG137" s="7">
        <v>786308992.30765998</v>
      </c>
      <c r="AH137" s="7">
        <v>795335152.176844</v>
      </c>
      <c r="AI137" s="7">
        <v>803449851.570557</v>
      </c>
      <c r="AJ137" s="7">
        <v>811153316.15086806</v>
      </c>
      <c r="AK137" s="7">
        <v>818961877.72380805</v>
      </c>
    </row>
    <row r="138" spans="1:37" x14ac:dyDescent="0.35">
      <c r="A138" s="4" t="s">
        <v>131</v>
      </c>
      <c r="B138" s="7">
        <v>1868512511.05758</v>
      </c>
      <c r="C138" s="7">
        <v>1840015528.09905</v>
      </c>
      <c r="D138" s="7">
        <v>1815674229.23985</v>
      </c>
      <c r="E138" s="7">
        <v>1789613124.79813</v>
      </c>
      <c r="F138" s="7">
        <v>1774249674.27122</v>
      </c>
      <c r="G138" s="7">
        <v>1762470805.4977901</v>
      </c>
      <c r="H138" s="7">
        <v>1764428418.2374401</v>
      </c>
      <c r="I138" s="7">
        <v>1786113122.29776</v>
      </c>
      <c r="J138" s="7">
        <v>1818538480.26566</v>
      </c>
      <c r="K138" s="7">
        <v>1825388130.6545</v>
      </c>
      <c r="L138" s="7">
        <v>1836610690.73347</v>
      </c>
      <c r="M138" s="7">
        <v>1853581778.8002601</v>
      </c>
      <c r="N138" s="7">
        <v>1875404911.90593</v>
      </c>
      <c r="O138" s="7">
        <v>1895995699.8685601</v>
      </c>
      <c r="P138" s="7">
        <v>1921329051.2224801</v>
      </c>
      <c r="Q138" s="7">
        <v>1947325084.48438</v>
      </c>
      <c r="R138" s="7">
        <v>1977990118.1245799</v>
      </c>
      <c r="S138" s="7">
        <v>2009986670.3944499</v>
      </c>
      <c r="T138" s="7">
        <v>2043155689.5888</v>
      </c>
      <c r="U138" s="7">
        <v>2079426287.2346499</v>
      </c>
      <c r="V138" s="7">
        <v>2115252836.1858101</v>
      </c>
      <c r="W138" s="7">
        <v>2154950176.6352201</v>
      </c>
      <c r="X138" s="7">
        <v>2194910374.9530702</v>
      </c>
      <c r="Y138" s="7">
        <v>2236068213.6731801</v>
      </c>
      <c r="Z138" s="7">
        <v>2278244555.5639901</v>
      </c>
      <c r="AA138" s="7">
        <v>2321509403.9212499</v>
      </c>
      <c r="AB138" s="7">
        <v>2349716351.5956802</v>
      </c>
      <c r="AC138" s="7">
        <v>2380270409.8723798</v>
      </c>
      <c r="AD138" s="7">
        <v>2412822068.02425</v>
      </c>
      <c r="AE138" s="7">
        <v>2445679892.7807999</v>
      </c>
      <c r="AF138" s="7">
        <v>2478771348.3933501</v>
      </c>
      <c r="AG138" s="7">
        <v>2511970996.24511</v>
      </c>
      <c r="AH138" s="7">
        <v>2545089812.5159202</v>
      </c>
      <c r="AI138" s="7">
        <v>2578103397.0936399</v>
      </c>
      <c r="AJ138" s="7">
        <v>2610807651.8364801</v>
      </c>
      <c r="AK138" s="7">
        <v>2643274135.9074798</v>
      </c>
    </row>
    <row r="139" spans="1:37" x14ac:dyDescent="0.35">
      <c r="A139" s="4" t="s">
        <v>132</v>
      </c>
      <c r="B139" s="7">
        <v>107745481.81776799</v>
      </c>
      <c r="C139" s="7">
        <v>102043467.12712701</v>
      </c>
      <c r="D139" s="7">
        <v>96644888.153783605</v>
      </c>
      <c r="E139" s="7">
        <v>91102340.875559807</v>
      </c>
      <c r="F139" s="7">
        <v>86119219.036619797</v>
      </c>
      <c r="G139" s="7">
        <v>81715416.771581799</v>
      </c>
      <c r="H139" s="7">
        <v>78613395.951084301</v>
      </c>
      <c r="I139" s="7">
        <v>76037350.547045305</v>
      </c>
      <c r="J139" s="7">
        <v>74114315.308837697</v>
      </c>
      <c r="K139" s="7">
        <v>72188612.797425002</v>
      </c>
      <c r="L139" s="7">
        <v>70427623.722730607</v>
      </c>
      <c r="M139" s="7">
        <v>68862453.086899906</v>
      </c>
      <c r="N139" s="7">
        <v>67486673.516819507</v>
      </c>
      <c r="O139" s="7">
        <v>66419127.572333299</v>
      </c>
      <c r="P139" s="7">
        <v>65389262.883255601</v>
      </c>
      <c r="Q139" s="7">
        <v>64706161.230276801</v>
      </c>
      <c r="R139" s="7">
        <v>64647727.810826801</v>
      </c>
      <c r="S139" s="7">
        <v>64620549.833721504</v>
      </c>
      <c r="T139" s="7">
        <v>64576108.363061003</v>
      </c>
      <c r="U139" s="7">
        <v>64560785.729623802</v>
      </c>
      <c r="V139" s="7">
        <v>64575645.260239199</v>
      </c>
      <c r="W139" s="7">
        <v>64605488.085755102</v>
      </c>
      <c r="X139" s="7">
        <v>64623387.7651961</v>
      </c>
      <c r="Y139" s="7">
        <v>64662711.474767998</v>
      </c>
      <c r="Z139" s="7">
        <v>64727957.527570702</v>
      </c>
      <c r="AA139" s="7">
        <v>65098219.204294398</v>
      </c>
      <c r="AB139" s="7">
        <v>65498505.888230696</v>
      </c>
      <c r="AC139" s="7">
        <v>65864159.3235645</v>
      </c>
      <c r="AD139" s="7">
        <v>66248027.2040243</v>
      </c>
      <c r="AE139" s="7">
        <v>66603630.713362999</v>
      </c>
      <c r="AF139" s="7">
        <v>66897992.263959698</v>
      </c>
      <c r="AG139" s="7">
        <v>67160768.128115207</v>
      </c>
      <c r="AH139" s="7">
        <v>67496977.6133589</v>
      </c>
      <c r="AI139" s="7">
        <v>67759317.454156995</v>
      </c>
      <c r="AJ139" s="7">
        <v>68082980.482410699</v>
      </c>
      <c r="AK139" s="7">
        <v>68425991.189291596</v>
      </c>
    </row>
    <row r="140" spans="1:37" x14ac:dyDescent="0.35">
      <c r="A140" s="4" t="s">
        <v>133</v>
      </c>
      <c r="B140" s="7">
        <v>23766868.839767799</v>
      </c>
      <c r="C140" s="7">
        <v>23924868.7993268</v>
      </c>
      <c r="D140" s="7">
        <v>24360653.783734899</v>
      </c>
      <c r="E140" s="7">
        <v>24660618.720933601</v>
      </c>
      <c r="F140" s="7">
        <v>24965118.163731199</v>
      </c>
      <c r="G140" s="7">
        <v>25844363.272971399</v>
      </c>
      <c r="H140" s="7">
        <v>26779895.949218798</v>
      </c>
      <c r="I140" s="7">
        <v>27156083.380000699</v>
      </c>
      <c r="J140" s="7">
        <v>27538489.360051401</v>
      </c>
      <c r="K140" s="7">
        <v>27881666.6148949</v>
      </c>
      <c r="L140" s="7">
        <v>28237984.617045399</v>
      </c>
      <c r="M140" s="7">
        <v>28658398.0982484</v>
      </c>
      <c r="N140" s="7">
        <v>29114154.812529199</v>
      </c>
      <c r="O140" s="7">
        <v>29514811.530690301</v>
      </c>
      <c r="P140" s="7">
        <v>29885400.8457384</v>
      </c>
      <c r="Q140" s="7">
        <v>30331476.508650899</v>
      </c>
      <c r="R140" s="7">
        <v>28565955.690843601</v>
      </c>
      <c r="S140" s="7">
        <v>30611306.442022301</v>
      </c>
      <c r="T140" s="7">
        <v>31252302.582903702</v>
      </c>
      <c r="U140" s="7">
        <v>31781853.965279002</v>
      </c>
      <c r="V140" s="7">
        <v>32201618.726895299</v>
      </c>
      <c r="W140" s="7">
        <v>32661869.627156802</v>
      </c>
      <c r="X140" s="7">
        <v>33122959.5035001</v>
      </c>
      <c r="Y140" s="7">
        <v>33587795.643668003</v>
      </c>
      <c r="Z140" s="7">
        <v>34049217.312061898</v>
      </c>
      <c r="AA140" s="7">
        <v>34504711.511508599</v>
      </c>
      <c r="AB140" s="7">
        <v>34961007.897504099</v>
      </c>
      <c r="AC140" s="7">
        <v>35416134.371159799</v>
      </c>
      <c r="AD140" s="7">
        <v>35870163.046664797</v>
      </c>
      <c r="AE140" s="7">
        <v>36323263.992430903</v>
      </c>
      <c r="AF140" s="7">
        <v>36774672.3166181</v>
      </c>
      <c r="AG140" s="7">
        <v>37223518.740042903</v>
      </c>
      <c r="AH140" s="7">
        <v>37670885.899816103</v>
      </c>
      <c r="AI140" s="7">
        <v>38117725.905383602</v>
      </c>
      <c r="AJ140" s="7">
        <v>38563858.240460098</v>
      </c>
      <c r="AK140" s="7">
        <v>39006107.057837002</v>
      </c>
    </row>
    <row r="141" spans="1:37" x14ac:dyDescent="0.35">
      <c r="A141" s="4" t="s">
        <v>134</v>
      </c>
      <c r="B141" s="7">
        <v>309139713.79462701</v>
      </c>
      <c r="C141" s="7">
        <v>323296415.41757703</v>
      </c>
      <c r="D141" s="7">
        <v>337305060.04203498</v>
      </c>
      <c r="E141" s="7">
        <v>347598269.51381999</v>
      </c>
      <c r="F141" s="7">
        <v>359019713.29763198</v>
      </c>
      <c r="G141" s="7">
        <v>368695060.85832697</v>
      </c>
      <c r="H141" s="7">
        <v>380112838.80348599</v>
      </c>
      <c r="I141" s="7">
        <v>390998716.59795398</v>
      </c>
      <c r="J141" s="7">
        <v>402615506.56364202</v>
      </c>
      <c r="K141" s="7">
        <v>414348878.165362</v>
      </c>
      <c r="L141" s="7">
        <v>426597834.20123398</v>
      </c>
      <c r="M141" s="7">
        <v>438760901.27892399</v>
      </c>
      <c r="N141" s="7">
        <v>450827082.19656199</v>
      </c>
      <c r="O141" s="7">
        <v>463104903.56179601</v>
      </c>
      <c r="P141" s="7">
        <v>475157177.69657499</v>
      </c>
      <c r="Q141" s="7">
        <v>487191478.82759398</v>
      </c>
      <c r="R141" s="7">
        <v>498855381.18156302</v>
      </c>
      <c r="S141" s="7">
        <v>510124554.22327799</v>
      </c>
      <c r="T141" s="7">
        <v>521068000.75086802</v>
      </c>
      <c r="U141" s="7">
        <v>531468056.89580101</v>
      </c>
      <c r="V141" s="7">
        <v>541291820.69430304</v>
      </c>
      <c r="W141" s="7">
        <v>551418417.90105295</v>
      </c>
      <c r="X141" s="7">
        <v>561554701.36137795</v>
      </c>
      <c r="Y141" s="7">
        <v>571700671.075279</v>
      </c>
      <c r="Z141" s="7">
        <v>581856327.04275596</v>
      </c>
      <c r="AA141" s="7">
        <v>592021669.26380897</v>
      </c>
      <c r="AB141" s="7">
        <v>602196697.73843706</v>
      </c>
      <c r="AC141" s="7">
        <v>612381412.46664095</v>
      </c>
      <c r="AD141" s="7">
        <v>622575813.44842005</v>
      </c>
      <c r="AE141" s="7">
        <v>632779900.68377602</v>
      </c>
      <c r="AF141" s="7">
        <v>642993674.17270696</v>
      </c>
      <c r="AG141" s="7">
        <v>653217133.91521394</v>
      </c>
      <c r="AH141" s="7">
        <v>663450279.91129601</v>
      </c>
      <c r="AI141" s="7">
        <v>673693112.16095495</v>
      </c>
      <c r="AJ141" s="7">
        <v>683945630.66418803</v>
      </c>
      <c r="AK141" s="7">
        <v>694207835.42099798</v>
      </c>
    </row>
    <row r="142" spans="1:37" x14ac:dyDescent="0.35">
      <c r="A142" s="4" t="s">
        <v>135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</row>
    <row r="143" spans="1:37" x14ac:dyDescent="0.35">
      <c r="A143" s="4" t="s">
        <v>136</v>
      </c>
      <c r="B143" s="7">
        <v>252405748.76677501</v>
      </c>
      <c r="C143" s="7">
        <v>269603266.40227401</v>
      </c>
      <c r="D143" s="7">
        <v>286965222.23929501</v>
      </c>
      <c r="E143" s="7">
        <v>303146893.41167003</v>
      </c>
      <c r="F143" s="7">
        <v>319579904.19206202</v>
      </c>
      <c r="G143" s="7">
        <v>336265639.41797799</v>
      </c>
      <c r="H143" s="7">
        <v>355522948.84354502</v>
      </c>
      <c r="I143" s="7">
        <v>374875927.222987</v>
      </c>
      <c r="J143" s="7">
        <v>394325959.39380997</v>
      </c>
      <c r="K143" s="7">
        <v>416215044.20273501</v>
      </c>
      <c r="L143" s="7">
        <v>438023905.24657899</v>
      </c>
      <c r="M143" s="7">
        <v>460531475.29616499</v>
      </c>
      <c r="N143" s="7">
        <v>482896795.59457397</v>
      </c>
      <c r="O143" s="7">
        <v>505121250.979312</v>
      </c>
      <c r="P143" s="7">
        <v>527206226.28788698</v>
      </c>
      <c r="Q143" s="7">
        <v>549153106.35780597</v>
      </c>
      <c r="R143" s="7">
        <v>574244606.63762105</v>
      </c>
      <c r="S143" s="7">
        <v>598855378.13157904</v>
      </c>
      <c r="T143" s="7">
        <v>622986805.67718697</v>
      </c>
      <c r="U143" s="7">
        <v>646640274.11195195</v>
      </c>
      <c r="V143" s="7">
        <v>669817168.27338004</v>
      </c>
      <c r="W143" s="7">
        <v>695139581.76559496</v>
      </c>
      <c r="X143" s="7">
        <v>719613803.69282806</v>
      </c>
      <c r="Y143" s="7">
        <v>743241218.89258695</v>
      </c>
      <c r="Z143" s="7">
        <v>766023212.20237899</v>
      </c>
      <c r="AA143" s="7">
        <v>787961168.45971203</v>
      </c>
      <c r="AB143" s="7">
        <v>812677717.12701905</v>
      </c>
      <c r="AC143" s="7">
        <v>835748277.38911998</v>
      </c>
      <c r="AD143" s="7">
        <v>857174234.08352101</v>
      </c>
      <c r="AE143" s="7">
        <v>876956972.04772794</v>
      </c>
      <c r="AF143" s="7">
        <v>895097876.11924899</v>
      </c>
      <c r="AG143" s="7">
        <v>911598331.13559198</v>
      </c>
      <c r="AH143" s="7">
        <v>926459721.93426299</v>
      </c>
      <c r="AI143" s="7">
        <v>939683433.35276997</v>
      </c>
      <c r="AJ143" s="7">
        <v>951270850.22861898</v>
      </c>
      <c r="AK143" s="7">
        <v>961223357.39931703</v>
      </c>
    </row>
    <row r="144" spans="1:37" x14ac:dyDescent="0.35">
      <c r="A144" s="4" t="s">
        <v>137</v>
      </c>
      <c r="B144" s="7">
        <v>119002890.089067</v>
      </c>
      <c r="C144" s="7">
        <v>119230458.44718499</v>
      </c>
      <c r="D144" s="7">
        <v>119663406.029212</v>
      </c>
      <c r="E144" s="7">
        <v>120029933.792392</v>
      </c>
      <c r="F144" s="7">
        <v>120479492.69396099</v>
      </c>
      <c r="G144" s="7">
        <v>121007783.691155</v>
      </c>
      <c r="H144" s="7">
        <v>121588632.74121501</v>
      </c>
      <c r="I144" s="7">
        <v>122153365.80137999</v>
      </c>
      <c r="J144" s="7">
        <v>122702058.828888</v>
      </c>
      <c r="K144" s="7">
        <v>123159787.78097799</v>
      </c>
      <c r="L144" s="7">
        <v>123564128.61488999</v>
      </c>
      <c r="M144" s="7">
        <v>124152657.287854</v>
      </c>
      <c r="N144" s="7">
        <v>124644199.757117</v>
      </c>
      <c r="O144" s="7">
        <v>125132581.97991399</v>
      </c>
      <c r="P144" s="7">
        <v>125617879.91348299</v>
      </c>
      <c r="Q144" s="7">
        <v>126100169.515062</v>
      </c>
      <c r="R144" s="7">
        <v>126573672.227513</v>
      </c>
      <c r="S144" s="7">
        <v>127047580.04523499</v>
      </c>
      <c r="T144" s="7">
        <v>127521892.968227</v>
      </c>
      <c r="U144" s="7">
        <v>127996610.996489</v>
      </c>
      <c r="V144" s="7">
        <v>128471734.130023</v>
      </c>
      <c r="W144" s="7">
        <v>128947262.368827</v>
      </c>
      <c r="X144" s="7">
        <v>129423195.712901</v>
      </c>
      <c r="Y144" s="7">
        <v>129899534.162247</v>
      </c>
      <c r="Z144" s="7">
        <v>130376277.71686301</v>
      </c>
      <c r="AA144" s="7">
        <v>130853426.37674899</v>
      </c>
      <c r="AB144" s="7">
        <v>131330980.14190599</v>
      </c>
      <c r="AC144" s="7">
        <v>131808939.012334</v>
      </c>
      <c r="AD144" s="7">
        <v>132287302.988033</v>
      </c>
      <c r="AE144" s="7">
        <v>132766072.069002</v>
      </c>
      <c r="AF144" s="7">
        <v>133245246.255242</v>
      </c>
      <c r="AG144" s="7">
        <v>133724825.54675201</v>
      </c>
      <c r="AH144" s="7">
        <v>134204809.943534</v>
      </c>
      <c r="AI144" s="7">
        <v>134685199.44558501</v>
      </c>
      <c r="AJ144" s="7">
        <v>135165994.052908</v>
      </c>
      <c r="AK144" s="7">
        <v>135647193.76550099</v>
      </c>
    </row>
    <row r="145" spans="1:37" x14ac:dyDescent="0.35">
      <c r="A145" s="4" t="s">
        <v>138</v>
      </c>
      <c r="B145" s="4">
        <v>0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</row>
    <row r="146" spans="1:37" x14ac:dyDescent="0.35">
      <c r="A146" s="4" t="s">
        <v>139</v>
      </c>
      <c r="B146" s="7">
        <v>3928517628.44489</v>
      </c>
      <c r="C146" s="7">
        <v>3918590736.0283098</v>
      </c>
      <c r="D146" s="7">
        <v>3917878168.5514102</v>
      </c>
      <c r="E146" s="7">
        <v>3919719163.6978998</v>
      </c>
      <c r="F146" s="7">
        <v>3940716086.7245798</v>
      </c>
      <c r="G146" s="7">
        <v>3965777772.1120501</v>
      </c>
      <c r="H146" s="7">
        <v>4015082996.61342</v>
      </c>
      <c r="I146" s="7">
        <v>4086622833.1804199</v>
      </c>
      <c r="J146" s="7">
        <v>4168543899.2174401</v>
      </c>
      <c r="K146" s="7">
        <v>4222388550.76755</v>
      </c>
      <c r="L146" s="7">
        <v>4270003475.3098402</v>
      </c>
      <c r="M146" s="7">
        <v>4316438336.0496902</v>
      </c>
      <c r="N146" s="7">
        <v>4362853066.6711397</v>
      </c>
      <c r="O146" s="7">
        <v>4407125837.2400599</v>
      </c>
      <c r="P146" s="7">
        <v>4456279741.76861</v>
      </c>
      <c r="Q146" s="7">
        <v>4507197539.3855696</v>
      </c>
      <c r="R146" s="7">
        <v>4572099990.1879501</v>
      </c>
      <c r="S146" s="7">
        <v>4644495740.5781002</v>
      </c>
      <c r="T146" s="7">
        <v>4719571869.4771795</v>
      </c>
      <c r="U146" s="7">
        <v>4800387897.8738604</v>
      </c>
      <c r="V146" s="7">
        <v>4883633577.2544804</v>
      </c>
      <c r="W146" s="7">
        <v>4976057185.5179701</v>
      </c>
      <c r="X146" s="7">
        <v>5070399873.3290501</v>
      </c>
      <c r="Y146" s="7">
        <v>5167231527.8502703</v>
      </c>
      <c r="Z146" s="7">
        <v>5265821698.4385405</v>
      </c>
      <c r="AA146" s="7">
        <v>5365860892.6917801</v>
      </c>
      <c r="AB146" s="7">
        <v>5450342965.9366903</v>
      </c>
      <c r="AC146" s="7">
        <v>5535082173.0959396</v>
      </c>
      <c r="AD146" s="7">
        <v>5619521930.8251495</v>
      </c>
      <c r="AE146" s="7">
        <v>5701152221.5051804</v>
      </c>
      <c r="AF146" s="7">
        <v>5780149379.1508398</v>
      </c>
      <c r="AG146" s="7">
        <v>5856237692.5510902</v>
      </c>
      <c r="AH146" s="7">
        <v>5929694136.3730698</v>
      </c>
      <c r="AI146" s="7">
        <v>6000431903.2065201</v>
      </c>
      <c r="AJ146" s="7">
        <v>6068883517.7248497</v>
      </c>
      <c r="AK146" s="7">
        <v>6135593104.3785801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66BF7-BC79-4A49-823B-EF39FD7666F1}">
  <dimension ref="A1:AK63"/>
  <sheetViews>
    <sheetView topLeftCell="T21" workbookViewId="0">
      <selection activeCell="F37" sqref="F37:AK37"/>
    </sheetView>
  </sheetViews>
  <sheetFormatPr defaultRowHeight="14.5" x14ac:dyDescent="0.35"/>
  <sheetData>
    <row r="1" spans="1:37" x14ac:dyDescent="0.35">
      <c r="A1" s="4" t="s">
        <v>87</v>
      </c>
      <c r="B1" s="4">
        <v>2015</v>
      </c>
      <c r="C1" s="4">
        <v>2016</v>
      </c>
      <c r="D1" s="4">
        <v>2017</v>
      </c>
      <c r="E1" s="4">
        <v>2018</v>
      </c>
      <c r="F1" s="4">
        <v>2019</v>
      </c>
      <c r="G1" s="4">
        <v>2020</v>
      </c>
      <c r="H1" s="4">
        <v>2021</v>
      </c>
      <c r="I1" s="4">
        <v>2022</v>
      </c>
      <c r="J1" s="4">
        <v>2023</v>
      </c>
      <c r="K1" s="4">
        <v>2024</v>
      </c>
      <c r="L1" s="4">
        <v>2025</v>
      </c>
      <c r="M1" s="4">
        <v>2026</v>
      </c>
      <c r="N1" s="4">
        <v>2027</v>
      </c>
      <c r="O1" s="4">
        <v>2028</v>
      </c>
      <c r="P1" s="4">
        <v>2029</v>
      </c>
      <c r="Q1" s="4">
        <v>2030</v>
      </c>
      <c r="R1" s="4">
        <v>2031</v>
      </c>
      <c r="S1" s="4">
        <v>2032</v>
      </c>
      <c r="T1" s="4">
        <v>2033</v>
      </c>
      <c r="U1" s="4">
        <v>2034</v>
      </c>
      <c r="V1" s="4">
        <v>2035</v>
      </c>
      <c r="W1" s="4">
        <v>2036</v>
      </c>
      <c r="X1" s="4">
        <v>2037</v>
      </c>
      <c r="Y1" s="4">
        <v>2038</v>
      </c>
      <c r="Z1" s="4">
        <v>2039</v>
      </c>
      <c r="AA1" s="4">
        <v>2040</v>
      </c>
      <c r="AB1" s="4">
        <v>2041</v>
      </c>
      <c r="AC1" s="4">
        <v>2042</v>
      </c>
      <c r="AD1" s="4">
        <v>2043</v>
      </c>
      <c r="AE1" s="4">
        <v>2044</v>
      </c>
      <c r="AF1" s="4">
        <v>2045</v>
      </c>
      <c r="AG1" s="4">
        <v>2046</v>
      </c>
      <c r="AH1" s="4">
        <v>2047</v>
      </c>
      <c r="AI1" s="4">
        <v>2048</v>
      </c>
      <c r="AJ1" s="4">
        <v>2049</v>
      </c>
      <c r="AK1" s="4">
        <v>2050</v>
      </c>
    </row>
    <row r="2" spans="1:37" x14ac:dyDescent="0.35">
      <c r="A2" s="4" t="s">
        <v>88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</row>
    <row r="3" spans="1:37" x14ac:dyDescent="0.35">
      <c r="A3" s="4" t="s">
        <v>90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</row>
    <row r="4" spans="1:37" x14ac:dyDescent="0.35">
      <c r="A4" s="4" t="s">
        <v>91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</row>
    <row r="5" spans="1:37" x14ac:dyDescent="0.35">
      <c r="A5" s="4" t="s">
        <v>92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</row>
    <row r="6" spans="1:37" x14ac:dyDescent="0.35">
      <c r="A6" s="4" t="s">
        <v>93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</row>
    <row r="7" spans="1:37" x14ac:dyDescent="0.35">
      <c r="A7" s="4" t="s">
        <v>94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</row>
    <row r="8" spans="1:37" x14ac:dyDescent="0.35">
      <c r="A8" s="4" t="s">
        <v>95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</row>
    <row r="9" spans="1:37" x14ac:dyDescent="0.35">
      <c r="A9" s="4" t="s">
        <v>96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</row>
    <row r="10" spans="1:37" x14ac:dyDescent="0.35">
      <c r="A10" s="4" t="s">
        <v>97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</row>
    <row r="11" spans="1:37" x14ac:dyDescent="0.35">
      <c r="A11" s="4" t="s">
        <v>98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</row>
    <row r="12" spans="1:37" x14ac:dyDescent="0.35">
      <c r="A12" s="4" t="s">
        <v>23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</row>
    <row r="13" spans="1:37" x14ac:dyDescent="0.35">
      <c r="A13" s="4" t="s">
        <v>99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</row>
    <row r="14" spans="1:37" x14ac:dyDescent="0.35">
      <c r="A14" s="4" t="s">
        <v>100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</row>
    <row r="15" spans="1:37" x14ac:dyDescent="0.35">
      <c r="A15" s="4" t="s">
        <v>101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</row>
    <row r="16" spans="1:37" x14ac:dyDescent="0.35">
      <c r="A16" s="4" t="s">
        <v>102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</row>
    <row r="17" spans="1:37" x14ac:dyDescent="0.35">
      <c r="A17" s="4" t="s">
        <v>103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</row>
    <row r="18" spans="1:37" x14ac:dyDescent="0.35">
      <c r="A18" s="4" t="s">
        <v>104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</row>
    <row r="19" spans="1:37" x14ac:dyDescent="0.35">
      <c r="A19" s="4" t="s">
        <v>31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</row>
    <row r="20" spans="1:37" x14ac:dyDescent="0.35">
      <c r="A20" s="4" t="s">
        <v>105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</row>
    <row r="21" spans="1:37" x14ac:dyDescent="0.35">
      <c r="A21" s="4" t="s">
        <v>33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</row>
    <row r="22" spans="1:37" x14ac:dyDescent="0.35">
      <c r="A22" s="4" t="s">
        <v>106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</row>
    <row r="23" spans="1:37" x14ac:dyDescent="0.35">
      <c r="A23" s="4" t="s">
        <v>35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</row>
    <row r="24" spans="1:37" x14ac:dyDescent="0.35">
      <c r="A24" s="4" t="s">
        <v>107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</row>
    <row r="25" spans="1:37" x14ac:dyDescent="0.35">
      <c r="A25" s="4" t="s">
        <v>37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</row>
    <row r="26" spans="1:37" x14ac:dyDescent="0.35">
      <c r="A26" s="4" t="s">
        <v>38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</row>
    <row r="27" spans="1:37" x14ac:dyDescent="0.35">
      <c r="A27" s="4" t="s">
        <v>108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</row>
    <row r="28" spans="1:37" x14ac:dyDescent="0.35">
      <c r="A28" s="4" t="s">
        <v>109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</row>
    <row r="29" spans="1:37" x14ac:dyDescent="0.35">
      <c r="A29" s="4" t="s">
        <v>41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</row>
    <row r="30" spans="1:37" x14ac:dyDescent="0.35">
      <c r="A30" s="4" t="s">
        <v>110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</row>
    <row r="31" spans="1:37" x14ac:dyDescent="0.35">
      <c r="A31" s="4" t="s">
        <v>43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</row>
    <row r="32" spans="1:37" x14ac:dyDescent="0.35">
      <c r="A32" s="4" t="s">
        <v>111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</row>
    <row r="33" spans="1:37" x14ac:dyDescent="0.35">
      <c r="A33" s="4" t="s">
        <v>112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</row>
    <row r="34" spans="1:37" x14ac:dyDescent="0.35">
      <c r="A34" s="4" t="s">
        <v>46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</row>
    <row r="35" spans="1:37" x14ac:dyDescent="0.35">
      <c r="A35" s="4" t="s">
        <v>47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</row>
    <row r="36" spans="1:37" x14ac:dyDescent="0.35">
      <c r="A36" s="4" t="s">
        <v>48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</row>
    <row r="37" spans="1:37" x14ac:dyDescent="0.35">
      <c r="A37" s="4" t="s">
        <v>113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</row>
    <row r="38" spans="1:37" x14ac:dyDescent="0.35">
      <c r="A38" s="4" t="s">
        <v>114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</row>
    <row r="39" spans="1:37" x14ac:dyDescent="0.35">
      <c r="A39" s="4" t="s">
        <v>115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</row>
    <row r="40" spans="1:37" x14ac:dyDescent="0.35">
      <c r="A40" s="4" t="s">
        <v>116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</row>
    <row r="41" spans="1:37" x14ac:dyDescent="0.35">
      <c r="A41" s="4" t="s">
        <v>117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</row>
    <row r="42" spans="1:37" x14ac:dyDescent="0.35">
      <c r="A42" s="4" t="s">
        <v>118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</row>
    <row r="43" spans="1:37" x14ac:dyDescent="0.35">
      <c r="A43" s="4" t="s">
        <v>119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</row>
    <row r="44" spans="1:37" x14ac:dyDescent="0.35">
      <c r="A44" s="4" t="s">
        <v>120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</row>
    <row r="45" spans="1:37" x14ac:dyDescent="0.35">
      <c r="A45" s="4" t="s">
        <v>121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</row>
    <row r="46" spans="1:37" x14ac:dyDescent="0.35">
      <c r="A46" s="4" t="s">
        <v>122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</row>
    <row r="47" spans="1:37" x14ac:dyDescent="0.35">
      <c r="A47" s="4" t="s">
        <v>123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</row>
    <row r="48" spans="1:37" x14ac:dyDescent="0.35">
      <c r="A48" s="4" t="s">
        <v>124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</row>
    <row r="49" spans="1:37" x14ac:dyDescent="0.35">
      <c r="A49" s="4" t="s">
        <v>125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</row>
    <row r="50" spans="1:37" x14ac:dyDescent="0.35">
      <c r="A50" s="4" t="s">
        <v>126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</row>
    <row r="51" spans="1:37" x14ac:dyDescent="0.35">
      <c r="A51" s="4" t="s">
        <v>127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</row>
    <row r="52" spans="1:37" x14ac:dyDescent="0.35">
      <c r="A52" s="4" t="s">
        <v>128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</row>
    <row r="53" spans="1:37" x14ac:dyDescent="0.35">
      <c r="A53" s="4" t="s">
        <v>129</v>
      </c>
      <c r="B53" s="7">
        <v>118303.27413810699</v>
      </c>
      <c r="C53" s="7">
        <v>183026.94712820699</v>
      </c>
      <c r="D53" s="7">
        <v>268640.65211764199</v>
      </c>
      <c r="E53" s="7">
        <v>441289.92731207499</v>
      </c>
      <c r="F53" s="7">
        <v>678740.01122123597</v>
      </c>
      <c r="G53" s="7">
        <v>919006.671667121</v>
      </c>
      <c r="H53" s="7">
        <v>1187888.1594906701</v>
      </c>
      <c r="I53" s="7">
        <v>1768173.60949659</v>
      </c>
      <c r="J53" s="7">
        <v>2600405.94450005</v>
      </c>
      <c r="K53" s="7">
        <v>3577725.4677013401</v>
      </c>
      <c r="L53" s="7">
        <v>4717278.9273198098</v>
      </c>
      <c r="M53" s="7">
        <v>5507298.5341943996</v>
      </c>
      <c r="N53" s="7">
        <v>6228016.1209923998</v>
      </c>
      <c r="O53" s="7">
        <v>6977274.6188350804</v>
      </c>
      <c r="P53" s="7">
        <v>7739973.3207863197</v>
      </c>
      <c r="Q53" s="7">
        <v>8509637.5429174099</v>
      </c>
      <c r="R53" s="7">
        <v>9206253.2354324702</v>
      </c>
      <c r="S53" s="7">
        <v>9791587.7254582997</v>
      </c>
      <c r="T53" s="7">
        <v>10328803.593976</v>
      </c>
      <c r="U53" s="7">
        <v>10827914.138566701</v>
      </c>
      <c r="V53" s="7">
        <v>11306519.445461599</v>
      </c>
      <c r="W53" s="7">
        <v>11748315.416643299</v>
      </c>
      <c r="X53" s="7">
        <v>12177552.6387746</v>
      </c>
      <c r="Y53" s="7">
        <v>11940074.170976499</v>
      </c>
      <c r="Z53" s="7">
        <v>11736675.132022601</v>
      </c>
      <c r="AA53" s="7">
        <v>11554199.9797503</v>
      </c>
      <c r="AB53" s="7">
        <v>11471028.536955399</v>
      </c>
      <c r="AC53" s="7">
        <v>11398141.386594201</v>
      </c>
      <c r="AD53" s="7">
        <v>11335258.9623025</v>
      </c>
      <c r="AE53" s="7">
        <v>11282592.630891301</v>
      </c>
      <c r="AF53" s="7">
        <v>11237877.7660222</v>
      </c>
      <c r="AG53" s="7">
        <v>11203297.8063209</v>
      </c>
      <c r="AH53" s="7">
        <v>11175855.837151</v>
      </c>
      <c r="AI53" s="7">
        <v>11153282.374313399</v>
      </c>
      <c r="AJ53" s="7">
        <v>11135095.779637899</v>
      </c>
      <c r="AK53" s="7">
        <v>11114036.9190278</v>
      </c>
    </row>
    <row r="54" spans="1:37" x14ac:dyDescent="0.35">
      <c r="A54" s="4" t="s">
        <v>130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</row>
    <row r="55" spans="1:37" x14ac:dyDescent="0.35">
      <c r="A55" s="4" t="s">
        <v>131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</row>
    <row r="56" spans="1:37" x14ac:dyDescent="0.35">
      <c r="A56" s="4" t="s">
        <v>132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</row>
    <row r="57" spans="1:37" x14ac:dyDescent="0.35">
      <c r="A57" s="4" t="s">
        <v>133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</row>
    <row r="58" spans="1:37" x14ac:dyDescent="0.35">
      <c r="A58" s="4" t="s">
        <v>134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</row>
    <row r="59" spans="1:37" x14ac:dyDescent="0.35">
      <c r="A59" s="4" t="s">
        <v>135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</row>
    <row r="60" spans="1:37" x14ac:dyDescent="0.35">
      <c r="A60" s="4" t="s">
        <v>136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</row>
    <row r="61" spans="1:37" x14ac:dyDescent="0.35">
      <c r="A61" s="4" t="s">
        <v>137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</row>
    <row r="62" spans="1:37" x14ac:dyDescent="0.35">
      <c r="A62" s="4" t="s">
        <v>138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</row>
    <row r="63" spans="1:37" x14ac:dyDescent="0.35">
      <c r="A63" s="4" t="s">
        <v>139</v>
      </c>
      <c r="B63" s="7">
        <v>118303.27413810699</v>
      </c>
      <c r="C63" s="7">
        <v>183026.94712820699</v>
      </c>
      <c r="D63" s="7">
        <v>268640.65211764199</v>
      </c>
      <c r="E63" s="7">
        <v>441289.92731207499</v>
      </c>
      <c r="F63" s="7">
        <v>678740.01122123597</v>
      </c>
      <c r="G63" s="7">
        <v>919006.671667121</v>
      </c>
      <c r="H63" s="7">
        <v>1187888.1594906701</v>
      </c>
      <c r="I63" s="7">
        <v>1768173.60949659</v>
      </c>
      <c r="J63" s="7">
        <v>2600405.94450005</v>
      </c>
      <c r="K63" s="7">
        <v>3577725.4677013401</v>
      </c>
      <c r="L63" s="7">
        <v>4717278.9273198098</v>
      </c>
      <c r="M63" s="7">
        <v>5507298.5341943996</v>
      </c>
      <c r="N63" s="7">
        <v>6228016.1209923998</v>
      </c>
      <c r="O63" s="7">
        <v>6977274.6188350804</v>
      </c>
      <c r="P63" s="7">
        <v>7739973.3207863197</v>
      </c>
      <c r="Q63" s="7">
        <v>8509637.5429174099</v>
      </c>
      <c r="R63" s="7">
        <v>9206253.2354324702</v>
      </c>
      <c r="S63" s="7">
        <v>9791587.7254582997</v>
      </c>
      <c r="T63" s="7">
        <v>10328803.593976</v>
      </c>
      <c r="U63" s="7">
        <v>10827914.138566701</v>
      </c>
      <c r="V63" s="7">
        <v>11306519.445461599</v>
      </c>
      <c r="W63" s="7">
        <v>11748315.416643299</v>
      </c>
      <c r="X63" s="7">
        <v>12177552.6387746</v>
      </c>
      <c r="Y63" s="7">
        <v>11940074.170976499</v>
      </c>
      <c r="Z63" s="7">
        <v>11736675.132022601</v>
      </c>
      <c r="AA63" s="7">
        <v>11554199.9797503</v>
      </c>
      <c r="AB63" s="7">
        <v>11471028.536955399</v>
      </c>
      <c r="AC63" s="7">
        <v>11398141.386594201</v>
      </c>
      <c r="AD63" s="7">
        <v>11335258.9623025</v>
      </c>
      <c r="AE63" s="7">
        <v>11282592.630891301</v>
      </c>
      <c r="AF63" s="7">
        <v>11237877.7660222</v>
      </c>
      <c r="AG63" s="7">
        <v>11203297.8063209</v>
      </c>
      <c r="AH63" s="7">
        <v>11175855.837151</v>
      </c>
      <c r="AI63" s="7">
        <v>11153282.374313399</v>
      </c>
      <c r="AJ63" s="7">
        <v>11135095.779637899</v>
      </c>
      <c r="AK63" s="7">
        <v>11114036.9190278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43CBB-12AB-4587-B34A-18757F4E66DB}">
  <dimension ref="A1:S166"/>
  <sheetViews>
    <sheetView topLeftCell="A131" workbookViewId="0">
      <selection activeCell="C95" sqref="C95"/>
    </sheetView>
  </sheetViews>
  <sheetFormatPr defaultRowHeight="14.5" x14ac:dyDescent="0.35"/>
  <sheetData>
    <row r="1" spans="1:4" s="4" customFormat="1" x14ac:dyDescent="0.35">
      <c r="A1" t="s">
        <v>282</v>
      </c>
    </row>
    <row r="2" spans="1:4" s="4" customFormat="1" x14ac:dyDescent="0.35">
      <c r="A2" s="4" t="s">
        <v>285</v>
      </c>
    </row>
    <row r="3" spans="1:4" s="4" customFormat="1" x14ac:dyDescent="0.35">
      <c r="A3" s="4" t="s">
        <v>286</v>
      </c>
    </row>
    <row r="5" spans="1:4" s="4" customFormat="1" x14ac:dyDescent="0.35">
      <c r="A5" s="4">
        <v>2015</v>
      </c>
      <c r="B5" s="4">
        <f>A5+1</f>
        <v>2016</v>
      </c>
      <c r="C5" s="4">
        <v>2017</v>
      </c>
      <c r="D5" s="4">
        <v>2018</v>
      </c>
    </row>
    <row r="6" spans="1:4" s="4" customFormat="1" x14ac:dyDescent="0.35">
      <c r="A6" s="4">
        <f>14.63</f>
        <v>14.63</v>
      </c>
      <c r="B6" s="4">
        <v>15.42</v>
      </c>
      <c r="C6" s="4">
        <v>15.01</v>
      </c>
      <c r="D6" s="4">
        <v>15.49</v>
      </c>
    </row>
    <row r="7" spans="1:4" s="4" customFormat="1" x14ac:dyDescent="0.35">
      <c r="A7" s="4">
        <v>0.15</v>
      </c>
      <c r="B7" s="4">
        <v>0.16</v>
      </c>
      <c r="C7" s="4">
        <v>0.17</v>
      </c>
      <c r="D7" s="4">
        <v>0.17</v>
      </c>
    </row>
    <row r="8" spans="1:4" s="4" customFormat="1" x14ac:dyDescent="0.35">
      <c r="A8" s="4" t="s">
        <v>287</v>
      </c>
    </row>
    <row r="9" spans="1:4" s="4" customFormat="1" x14ac:dyDescent="0.35">
      <c r="A9" s="4" t="s">
        <v>283</v>
      </c>
      <c r="B9" s="4">
        <f>(B6-$A$6)/$A$6</f>
        <v>5.3998632946001303E-2</v>
      </c>
      <c r="C9" s="4">
        <f>(C6-$A$6)/$A$6</f>
        <v>2.5974025974025906E-2</v>
      </c>
      <c r="D9" s="4">
        <f>(D6-$A$6)/$A$6</f>
        <v>5.8783321941216639E-2</v>
      </c>
    </row>
    <row r="10" spans="1:4" s="4" customFormat="1" x14ac:dyDescent="0.35">
      <c r="A10" s="4" t="s">
        <v>278</v>
      </c>
      <c r="B10" s="4">
        <f>(B7-$A$7)/$A$7</f>
        <v>6.6666666666666735E-2</v>
      </c>
      <c r="C10" s="4">
        <f>(C7-$A$7)/$A$7</f>
        <v>0.13333333333333347</v>
      </c>
      <c r="D10" s="4">
        <f>(D7-$A$7)/$A$7</f>
        <v>0.13333333333333347</v>
      </c>
    </row>
    <row r="11" spans="1:4" s="4" customFormat="1" x14ac:dyDescent="0.35"/>
    <row r="12" spans="1:4" s="4" customFormat="1" x14ac:dyDescent="0.35">
      <c r="A12" s="4" t="s">
        <v>284</v>
      </c>
    </row>
    <row r="13" spans="1:4" s="4" customFormat="1" x14ac:dyDescent="0.35">
      <c r="A13" s="4" t="s">
        <v>283</v>
      </c>
      <c r="B13" s="4">
        <f>1+B9</f>
        <v>1.0539986329460014</v>
      </c>
      <c r="C13" s="4">
        <f t="shared" ref="C13:D13" si="0">1+C9</f>
        <v>1.025974025974026</v>
      </c>
      <c r="D13" s="4">
        <f t="shared" si="0"/>
        <v>1.0587833219412166</v>
      </c>
    </row>
    <row r="14" spans="1:4" s="4" customFormat="1" x14ac:dyDescent="0.35">
      <c r="A14" s="4" t="s">
        <v>278</v>
      </c>
      <c r="B14" s="4">
        <f>1+B10</f>
        <v>1.0666666666666667</v>
      </c>
      <c r="C14" s="4">
        <f t="shared" ref="C14:D14" si="1">1+C10</f>
        <v>1.1333333333333335</v>
      </c>
      <c r="D14" s="4">
        <f t="shared" si="1"/>
        <v>1.1333333333333335</v>
      </c>
    </row>
    <row r="17" spans="1:4" x14ac:dyDescent="0.35">
      <c r="A17">
        <v>2015</v>
      </c>
      <c r="D17">
        <v>2018</v>
      </c>
    </row>
    <row r="18" spans="1:4" x14ac:dyDescent="0.35">
      <c r="A18" t="s">
        <v>279</v>
      </c>
    </row>
    <row r="21" spans="1:4" x14ac:dyDescent="0.35">
      <c r="A21" t="s">
        <v>281</v>
      </c>
    </row>
    <row r="22" spans="1:4" s="4" customFormat="1" x14ac:dyDescent="0.35"/>
    <row r="23" spans="1:4" x14ac:dyDescent="0.35">
      <c r="A23" t="s">
        <v>278</v>
      </c>
    </row>
    <row r="27" spans="1:4" x14ac:dyDescent="0.35">
      <c r="A27" t="s">
        <v>280</v>
      </c>
    </row>
    <row r="35" spans="16:16" x14ac:dyDescent="0.35">
      <c r="P35" s="4" t="s">
        <v>281</v>
      </c>
    </row>
    <row r="58" spans="16:17" x14ac:dyDescent="0.35">
      <c r="P58" s="4" t="s">
        <v>280</v>
      </c>
    </row>
    <row r="59" spans="16:17" x14ac:dyDescent="0.35">
      <c r="Q59" s="4"/>
    </row>
    <row r="90" spans="1:19" x14ac:dyDescent="0.35">
      <c r="A90" t="s">
        <v>296</v>
      </c>
    </row>
    <row r="92" spans="1:19" x14ac:dyDescent="0.35">
      <c r="A92" s="22"/>
      <c r="B92" s="23"/>
      <c r="C92" s="24" t="s">
        <v>188</v>
      </c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5"/>
      <c r="R92" s="25"/>
      <c r="S92" s="25"/>
    </row>
    <row r="93" spans="1:19" x14ac:dyDescent="0.35">
      <c r="A93" s="22"/>
      <c r="B93" s="26"/>
      <c r="C93" s="27"/>
      <c r="D93" s="27" t="s">
        <v>189</v>
      </c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5"/>
      <c r="R93" s="25"/>
      <c r="S93" s="25"/>
    </row>
    <row r="94" spans="1:19" x14ac:dyDescent="0.35">
      <c r="A94" s="22"/>
      <c r="B94" s="23"/>
      <c r="C94" s="24"/>
      <c r="D94" s="28" t="s">
        <v>190</v>
      </c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5"/>
      <c r="R94" s="25"/>
      <c r="S94" s="25"/>
    </row>
    <row r="95" spans="1:19" x14ac:dyDescent="0.35">
      <c r="A95" s="22"/>
      <c r="B95" s="23"/>
      <c r="C95" s="29" t="s">
        <v>191</v>
      </c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5"/>
      <c r="R95" s="25"/>
      <c r="S95" s="25"/>
    </row>
    <row r="96" spans="1:19" x14ac:dyDescent="0.35">
      <c r="A96" s="28" t="s">
        <v>192</v>
      </c>
      <c r="B96" s="30">
        <v>2000</v>
      </c>
      <c r="C96" s="30">
        <f t="shared" ref="C96:P96" si="2">B96+1</f>
        <v>2001</v>
      </c>
      <c r="D96" s="30">
        <f t="shared" si="2"/>
        <v>2002</v>
      </c>
      <c r="E96" s="30">
        <f t="shared" si="2"/>
        <v>2003</v>
      </c>
      <c r="F96" s="30">
        <f t="shared" si="2"/>
        <v>2004</v>
      </c>
      <c r="G96" s="30">
        <f t="shared" si="2"/>
        <v>2005</v>
      </c>
      <c r="H96" s="30">
        <f t="shared" si="2"/>
        <v>2006</v>
      </c>
      <c r="I96" s="30">
        <f t="shared" si="2"/>
        <v>2007</v>
      </c>
      <c r="J96" s="30">
        <f t="shared" si="2"/>
        <v>2008</v>
      </c>
      <c r="K96" s="30">
        <f t="shared" si="2"/>
        <v>2009</v>
      </c>
      <c r="L96" s="30">
        <f t="shared" si="2"/>
        <v>2010</v>
      </c>
      <c r="M96" s="30">
        <f t="shared" si="2"/>
        <v>2011</v>
      </c>
      <c r="N96" s="30">
        <f t="shared" si="2"/>
        <v>2012</v>
      </c>
      <c r="O96" s="30">
        <f t="shared" si="2"/>
        <v>2013</v>
      </c>
      <c r="P96" s="30">
        <f t="shared" si="2"/>
        <v>2014</v>
      </c>
      <c r="Q96" s="30">
        <v>2015</v>
      </c>
      <c r="R96" s="30">
        <v>2016</v>
      </c>
      <c r="S96" s="30">
        <v>2017</v>
      </c>
    </row>
    <row r="97" spans="1:19" ht="26" x14ac:dyDescent="0.35">
      <c r="A97" s="31" t="s">
        <v>193</v>
      </c>
      <c r="B97" s="32">
        <v>180.32681050070292</v>
      </c>
      <c r="C97" s="32">
        <v>180.65317685159951</v>
      </c>
      <c r="D97" s="32">
        <v>188.07175029601021</v>
      </c>
      <c r="E97" s="32">
        <v>185.54277665305011</v>
      </c>
      <c r="F97" s="32">
        <v>187.18920228655679</v>
      </c>
      <c r="G97" s="32">
        <v>189.05337319991227</v>
      </c>
      <c r="H97" s="32">
        <v>189.0167668371158</v>
      </c>
      <c r="I97" s="32">
        <v>188.81562197165343</v>
      </c>
      <c r="J97" s="32">
        <v>177.34857389252676</v>
      </c>
      <c r="K97" s="32">
        <v>170.20103250477479</v>
      </c>
      <c r="L97" s="32">
        <v>165.1323747911529</v>
      </c>
      <c r="M97" s="32">
        <v>161.76075458584296</v>
      </c>
      <c r="N97" s="32">
        <v>161.30998763827486</v>
      </c>
      <c r="O97" s="32">
        <v>160.91369518779922</v>
      </c>
      <c r="P97" s="32">
        <v>162.53039908253635</v>
      </c>
      <c r="Q97" s="32">
        <v>166.17822555423359</v>
      </c>
      <c r="R97" s="32">
        <v>168.75890597510866</v>
      </c>
      <c r="S97" s="32">
        <v>169.8583121817513</v>
      </c>
    </row>
    <row r="98" spans="1:19" x14ac:dyDescent="0.35">
      <c r="A98" s="33" t="s">
        <v>194</v>
      </c>
      <c r="B98" s="34">
        <v>164.75708766278657</v>
      </c>
      <c r="C98" s="34">
        <v>165.30071430673226</v>
      </c>
      <c r="D98" s="34">
        <v>171.57471054819752</v>
      </c>
      <c r="E98" s="34">
        <v>168.36218328016577</v>
      </c>
      <c r="F98" s="34">
        <v>169.4051720793741</v>
      </c>
      <c r="G98" s="34">
        <v>170.195636056555</v>
      </c>
      <c r="H98" s="34">
        <v>169.63530057886598</v>
      </c>
      <c r="I98" s="34">
        <v>169.64252363078165</v>
      </c>
      <c r="J98" s="34">
        <v>159.78798279779019</v>
      </c>
      <c r="K98" s="34">
        <v>155.06992419739296</v>
      </c>
      <c r="L98" s="34">
        <v>151.1968044617042</v>
      </c>
      <c r="M98" s="34">
        <v>148.02506504497302</v>
      </c>
      <c r="N98" s="34">
        <v>147.70575242345177</v>
      </c>
      <c r="O98" s="34">
        <v>147.06530697318303</v>
      </c>
      <c r="P98" s="34">
        <v>148.0390953555341</v>
      </c>
      <c r="Q98" s="34">
        <v>151.51584427395133</v>
      </c>
      <c r="R98" s="34">
        <v>154.6231266183832</v>
      </c>
      <c r="S98" s="34">
        <v>155.75052337967637</v>
      </c>
    </row>
    <row r="99" spans="1:19" ht="20" x14ac:dyDescent="0.35">
      <c r="A99" s="35" t="s">
        <v>195</v>
      </c>
      <c r="B99" s="36">
        <v>125.24418360945543</v>
      </c>
      <c r="C99" s="36">
        <v>125.9299122491325</v>
      </c>
      <c r="D99" s="36">
        <v>130.84433390608925</v>
      </c>
      <c r="E99" s="36">
        <v>127.75493404348275</v>
      </c>
      <c r="F99" s="36">
        <v>127.03701839570202</v>
      </c>
      <c r="G99" s="36">
        <v>126.86065574681975</v>
      </c>
      <c r="H99" s="36">
        <v>125.9508409657131</v>
      </c>
      <c r="I99" s="36">
        <v>125.19390700906928</v>
      </c>
      <c r="J99" s="36">
        <v>118.78987992601787</v>
      </c>
      <c r="K99" s="36">
        <v>117.38558833426495</v>
      </c>
      <c r="L99" s="36">
        <v>114.12561315323066</v>
      </c>
      <c r="M99" s="36">
        <v>111.37429392406379</v>
      </c>
      <c r="N99" s="36">
        <v>111.77416082059457</v>
      </c>
      <c r="O99" s="36">
        <v>111.51997773316504</v>
      </c>
      <c r="P99" s="36">
        <v>112.2041924645271</v>
      </c>
      <c r="Q99" s="36">
        <v>116.32751329136275</v>
      </c>
      <c r="R99" s="36">
        <v>119.00824057681939</v>
      </c>
      <c r="S99" s="36">
        <v>119.93636428584691</v>
      </c>
    </row>
    <row r="100" spans="1:19" ht="20" x14ac:dyDescent="0.35">
      <c r="A100" s="35" t="s">
        <v>196</v>
      </c>
      <c r="B100" s="36">
        <v>39.512904053331106</v>
      </c>
      <c r="C100" s="36">
        <v>39.370802057599768</v>
      </c>
      <c r="D100" s="36">
        <v>40.730376642108268</v>
      </c>
      <c r="E100" s="36">
        <v>40.60724923668301</v>
      </c>
      <c r="F100" s="36">
        <v>42.368153683672098</v>
      </c>
      <c r="G100" s="36">
        <v>43.334980309735286</v>
      </c>
      <c r="H100" s="36">
        <v>43.684459613152917</v>
      </c>
      <c r="I100" s="36">
        <v>44.448616621712375</v>
      </c>
      <c r="J100" s="36">
        <v>40.998102871772275</v>
      </c>
      <c r="K100" s="36">
        <v>37.684335863128055</v>
      </c>
      <c r="L100" s="36">
        <v>37.071191308473601</v>
      </c>
      <c r="M100" s="36">
        <v>36.650771120909219</v>
      </c>
      <c r="N100" s="36">
        <v>35.931591602857161</v>
      </c>
      <c r="O100" s="36">
        <v>35.545329240017971</v>
      </c>
      <c r="P100" s="36">
        <v>35.834902891007019</v>
      </c>
      <c r="Q100" s="36">
        <v>35.18833098258856</v>
      </c>
      <c r="R100" s="36">
        <v>35.614886041563828</v>
      </c>
      <c r="S100" s="36">
        <v>35.81415909382936</v>
      </c>
    </row>
    <row r="101" spans="1:19" ht="34.5" x14ac:dyDescent="0.35">
      <c r="A101" s="33" t="s">
        <v>197</v>
      </c>
      <c r="B101" s="34">
        <v>4.8647019854892859</v>
      </c>
      <c r="C101" s="34">
        <v>4.7542178580455481</v>
      </c>
      <c r="D101" s="34">
        <v>5.1381954519323569</v>
      </c>
      <c r="E101" s="34">
        <v>5.3755002280967883</v>
      </c>
      <c r="F101" s="34">
        <v>5.4611048210685764</v>
      </c>
      <c r="G101" s="34">
        <v>5.7921383850109684</v>
      </c>
      <c r="H101" s="34">
        <v>5.9259106387967941</v>
      </c>
      <c r="I101" s="34">
        <v>6.0174147679919177</v>
      </c>
      <c r="J101" s="34">
        <v>5.7776213873689963</v>
      </c>
      <c r="K101" s="34">
        <v>5.2516248422302647</v>
      </c>
      <c r="L101" s="34">
        <v>3.6606484068361356</v>
      </c>
      <c r="M101" s="34">
        <v>3.5156059089055907</v>
      </c>
      <c r="N101" s="34">
        <v>3.4346014562753333</v>
      </c>
      <c r="O101" s="34">
        <v>3.4186710290611804</v>
      </c>
      <c r="P101" s="34">
        <v>3.4866981459619568</v>
      </c>
      <c r="Q101" s="34">
        <v>3.4216473242612397</v>
      </c>
      <c r="R101" s="34">
        <v>3.2357313109018557</v>
      </c>
      <c r="S101" s="34">
        <v>3.3233473071835187</v>
      </c>
    </row>
    <row r="102" spans="1:19" ht="34.5" x14ac:dyDescent="0.35">
      <c r="A102" s="33" t="s">
        <v>198</v>
      </c>
      <c r="B102" s="34">
        <v>4.2130107656216342</v>
      </c>
      <c r="C102" s="34">
        <v>4.0248243757669782</v>
      </c>
      <c r="D102" s="34">
        <v>4.1653039022776106</v>
      </c>
      <c r="E102" s="34">
        <v>4.2458907057935917</v>
      </c>
      <c r="F102" s="34">
        <v>4.4916725407938003</v>
      </c>
      <c r="G102" s="34">
        <v>4.4931198733444662</v>
      </c>
      <c r="H102" s="34">
        <v>4.5634188859136389</v>
      </c>
      <c r="I102" s="34">
        <v>4.9726452870074311</v>
      </c>
      <c r="J102" s="34">
        <v>4.4998270391952495</v>
      </c>
      <c r="K102" s="34">
        <v>4.0310303608120197</v>
      </c>
      <c r="L102" s="34">
        <v>3.8434692919826827</v>
      </c>
      <c r="M102" s="34">
        <v>3.7317050950401724</v>
      </c>
      <c r="N102" s="34">
        <v>3.7524422874053784</v>
      </c>
      <c r="O102" s="34">
        <v>3.9272523704851552</v>
      </c>
      <c r="P102" s="34">
        <v>3.9021003012878714</v>
      </c>
      <c r="Q102" s="34">
        <v>4.2181476087554319</v>
      </c>
      <c r="R102" s="34">
        <v>4.4369963889612229</v>
      </c>
      <c r="S102" s="34">
        <v>4.6789463673130784</v>
      </c>
    </row>
    <row r="103" spans="1:19" x14ac:dyDescent="0.35">
      <c r="A103" s="33" t="s">
        <v>199</v>
      </c>
      <c r="B103" s="34">
        <v>1.8762026400624001</v>
      </c>
      <c r="C103" s="34">
        <v>1.8868128386208001</v>
      </c>
      <c r="D103" s="34">
        <v>2.4975035044884</v>
      </c>
      <c r="E103" s="34">
        <v>2.8623570987383999</v>
      </c>
      <c r="F103" s="34">
        <v>2.9101644412776002</v>
      </c>
      <c r="G103" s="34">
        <v>3.3405124561655999</v>
      </c>
      <c r="H103" s="34">
        <v>3.5277783641196003</v>
      </c>
      <c r="I103" s="34">
        <v>3.1671749941955998</v>
      </c>
      <c r="J103" s="34">
        <v>2.3775754879643998</v>
      </c>
      <c r="K103" s="34">
        <v>1.9467256393607999</v>
      </c>
      <c r="L103" s="34">
        <v>2.3055981950411999</v>
      </c>
      <c r="M103" s="34">
        <v>2.6351083576067995</v>
      </c>
      <c r="N103" s="34">
        <v>2.4718792604796005</v>
      </c>
      <c r="O103" s="34">
        <v>2.3962867165032002</v>
      </c>
      <c r="P103" s="34">
        <v>2.6332239207971999</v>
      </c>
      <c r="Q103" s="34">
        <v>2.4202723198080003</v>
      </c>
      <c r="R103" s="34">
        <v>2.1696422241311999</v>
      </c>
      <c r="S103" s="34">
        <v>1.8291736518575998</v>
      </c>
    </row>
    <row r="104" spans="1:19" ht="23" x14ac:dyDescent="0.35">
      <c r="A104" s="33" t="s">
        <v>200</v>
      </c>
      <c r="B104" s="34">
        <v>2.6313339215311298</v>
      </c>
      <c r="C104" s="34">
        <v>2.7900332475769591</v>
      </c>
      <c r="D104" s="34">
        <v>2.7675940586774126</v>
      </c>
      <c r="E104" s="34">
        <v>2.8434468650064249</v>
      </c>
      <c r="F104" s="34">
        <v>3.0288309313911674</v>
      </c>
      <c r="G104" s="34">
        <v>3.217447237975783</v>
      </c>
      <c r="H104" s="34">
        <v>3.3153507872329153</v>
      </c>
      <c r="I104" s="34">
        <v>3.176327726330785</v>
      </c>
      <c r="J104" s="34">
        <v>2.8189031389754948</v>
      </c>
      <c r="K104" s="34">
        <v>2.2455919373904099</v>
      </c>
      <c r="L104" s="34">
        <v>2.0330327399557886</v>
      </c>
      <c r="M104" s="34">
        <v>2.1332452282008534</v>
      </c>
      <c r="N104" s="34">
        <v>2.2339051124565077</v>
      </c>
      <c r="O104" s="34">
        <v>2.3344715609011666</v>
      </c>
      <c r="P104" s="34">
        <v>2.4335341905040369</v>
      </c>
      <c r="Q104" s="34">
        <v>2.5334856193140549</v>
      </c>
      <c r="R104" s="34">
        <v>2.6327841826639231</v>
      </c>
      <c r="S104" s="34">
        <v>2.7328456805960561</v>
      </c>
    </row>
    <row r="105" spans="1:19" ht="23" x14ac:dyDescent="0.35">
      <c r="A105" s="33" t="s">
        <v>201</v>
      </c>
      <c r="B105" s="34">
        <v>1.984473525211909</v>
      </c>
      <c r="C105" s="34">
        <v>1.8965742248569695</v>
      </c>
      <c r="D105" s="34">
        <v>1.9284428304368901</v>
      </c>
      <c r="E105" s="34">
        <v>1.8533984752491275</v>
      </c>
      <c r="F105" s="34">
        <v>1.8922574726515284</v>
      </c>
      <c r="G105" s="34">
        <v>2.0145191908604358</v>
      </c>
      <c r="H105" s="34">
        <v>2.0490075821868823</v>
      </c>
      <c r="I105" s="34">
        <v>1.8395355653460812</v>
      </c>
      <c r="J105" s="34">
        <v>2.0866640412324049</v>
      </c>
      <c r="K105" s="34">
        <v>1.6561355275883058</v>
      </c>
      <c r="L105" s="34">
        <v>2.0928216956328769</v>
      </c>
      <c r="M105" s="34">
        <v>1.720024951116538</v>
      </c>
      <c r="N105" s="34">
        <v>1.711407098206259</v>
      </c>
      <c r="O105" s="34">
        <v>1.7717065376655188</v>
      </c>
      <c r="P105" s="34">
        <v>2.0357471684511674</v>
      </c>
      <c r="Q105" s="34">
        <v>2.0688284081435535</v>
      </c>
      <c r="R105" s="34">
        <v>1.6606252500672616</v>
      </c>
      <c r="S105" s="34">
        <v>1.5434757951246856</v>
      </c>
    </row>
    <row r="106" spans="1:19" ht="26" x14ac:dyDescent="0.35">
      <c r="A106" s="31" t="s">
        <v>202</v>
      </c>
      <c r="B106" s="32">
        <v>97.410647232425646</v>
      </c>
      <c r="C106" s="32">
        <v>95.430585873369566</v>
      </c>
      <c r="D106" s="32">
        <v>96.527517846519714</v>
      </c>
      <c r="E106" s="32">
        <v>95.623179958894866</v>
      </c>
      <c r="F106" s="32">
        <v>98.026307212297027</v>
      </c>
      <c r="G106" s="32">
        <v>95.930199721747499</v>
      </c>
      <c r="H106" s="32">
        <v>93.302815573781203</v>
      </c>
      <c r="I106" s="32">
        <v>90.18499221280598</v>
      </c>
      <c r="J106" s="32">
        <v>90.537670103528086</v>
      </c>
      <c r="K106" s="32">
        <v>87.895153504665942</v>
      </c>
      <c r="L106" s="32">
        <v>91.49965169706465</v>
      </c>
      <c r="M106" s="32">
        <v>90.166648531872823</v>
      </c>
      <c r="N106" s="32">
        <v>91.075224993396887</v>
      </c>
      <c r="O106" s="32">
        <v>93.687766236114825</v>
      </c>
      <c r="P106" s="32">
        <v>94.022780163673914</v>
      </c>
      <c r="Q106" s="32">
        <v>91.478258109345973</v>
      </c>
      <c r="R106" s="32">
        <v>89.492792938675251</v>
      </c>
      <c r="S106" s="32">
        <v>89.4045482141495</v>
      </c>
    </row>
    <row r="107" spans="1:19" ht="57.5" x14ac:dyDescent="0.35">
      <c r="A107" s="33" t="s">
        <v>203</v>
      </c>
      <c r="B107" s="34">
        <v>28.523551389609054</v>
      </c>
      <c r="C107" s="34">
        <v>29.101443791273436</v>
      </c>
      <c r="D107" s="34">
        <v>29.254415918117722</v>
      </c>
      <c r="E107" s="34">
        <v>29.892934275000179</v>
      </c>
      <c r="F107" s="34">
        <v>29.133170539102046</v>
      </c>
      <c r="G107" s="34">
        <v>29.808982818780279</v>
      </c>
      <c r="H107" s="34">
        <v>29.703270287993213</v>
      </c>
      <c r="I107" s="34">
        <v>29.267957117348573</v>
      </c>
      <c r="J107" s="34">
        <v>28.475761056884043</v>
      </c>
      <c r="K107" s="34">
        <v>28.373348574809992</v>
      </c>
      <c r="L107" s="34">
        <v>30.459536784156452</v>
      </c>
      <c r="M107" s="34">
        <v>30.117466139949688</v>
      </c>
      <c r="N107" s="34">
        <v>29.881173804074567</v>
      </c>
      <c r="O107" s="34">
        <v>29.221566368282513</v>
      </c>
      <c r="P107" s="34">
        <v>29.397917278483071</v>
      </c>
      <c r="Q107" s="34">
        <v>28.213830265884269</v>
      </c>
      <c r="R107" s="34">
        <v>29.606385793165831</v>
      </c>
      <c r="S107" s="34">
        <v>29.885668068270064</v>
      </c>
    </row>
    <row r="108" spans="1:19" ht="23" x14ac:dyDescent="0.35">
      <c r="A108" s="33" t="s">
        <v>204</v>
      </c>
      <c r="B108" s="34">
        <v>20.248162423984546</v>
      </c>
      <c r="C108" s="34">
        <v>19.081539471845051</v>
      </c>
      <c r="D108" s="34">
        <v>20.315711419029885</v>
      </c>
      <c r="E108" s="34">
        <v>16.533517473509324</v>
      </c>
      <c r="F108" s="34">
        <v>17.017834362884141</v>
      </c>
      <c r="G108" s="34">
        <v>15.997937074450901</v>
      </c>
      <c r="H108" s="34">
        <v>15.956378672927725</v>
      </c>
      <c r="I108" s="34">
        <v>14.766994015301126</v>
      </c>
      <c r="J108" s="34">
        <v>15.990622052523008</v>
      </c>
      <c r="K108" s="34">
        <v>15.564927835295661</v>
      </c>
      <c r="L108" s="34">
        <v>17.933413529719004</v>
      </c>
      <c r="M108" s="34">
        <v>18.78267451713468</v>
      </c>
      <c r="N108" s="34">
        <v>18.91190246568334</v>
      </c>
      <c r="O108" s="34">
        <v>19.308544821231564</v>
      </c>
      <c r="P108" s="34">
        <v>19.877245712402026</v>
      </c>
      <c r="Q108" s="34">
        <v>19.230865747999569</v>
      </c>
      <c r="R108" s="34">
        <v>19.231486110452902</v>
      </c>
      <c r="S108" s="34">
        <v>19.069505311567173</v>
      </c>
    </row>
    <row r="109" spans="1:19" x14ac:dyDescent="0.35">
      <c r="A109" s="35" t="s">
        <v>86</v>
      </c>
      <c r="B109" s="36">
        <v>16.822134236428401</v>
      </c>
      <c r="C109" s="36">
        <v>14.623050298549142</v>
      </c>
      <c r="D109" s="36">
        <v>15.182300757890307</v>
      </c>
      <c r="E109" s="36">
        <v>11.969536962372883</v>
      </c>
      <c r="F109" s="36">
        <v>12.798490605785657</v>
      </c>
      <c r="G109" s="36">
        <v>12.720735366633528</v>
      </c>
      <c r="H109" s="36">
        <v>12.381516256058882</v>
      </c>
      <c r="I109" s="36">
        <v>11.564241674424046</v>
      </c>
      <c r="J109" s="36">
        <v>12.374025456489926</v>
      </c>
      <c r="K109" s="36">
        <v>11.458448592651552</v>
      </c>
      <c r="L109" s="36">
        <v>13.461153792471016</v>
      </c>
      <c r="M109" s="36">
        <v>14.498931018670261</v>
      </c>
      <c r="N109" s="36">
        <v>14.478271504747307</v>
      </c>
      <c r="O109" s="36">
        <v>14.365389921832255</v>
      </c>
      <c r="P109" s="36">
        <v>15.567968296778627</v>
      </c>
      <c r="Q109" s="36">
        <v>14.785180298875108</v>
      </c>
      <c r="R109" s="36">
        <v>15.27564387250222</v>
      </c>
      <c r="S109" s="36">
        <v>15.284770157881336</v>
      </c>
    </row>
    <row r="110" spans="1:19" x14ac:dyDescent="0.35">
      <c r="A110" s="35" t="s">
        <v>205</v>
      </c>
      <c r="B110" s="36">
        <v>3.4260281875561436</v>
      </c>
      <c r="C110" s="36">
        <v>4.4584891732959075</v>
      </c>
      <c r="D110" s="36">
        <v>5.1334106611395773</v>
      </c>
      <c r="E110" s="36">
        <v>4.5639805111364389</v>
      </c>
      <c r="F110" s="36">
        <v>4.219343757098482</v>
      </c>
      <c r="G110" s="36">
        <v>3.2772017078173739</v>
      </c>
      <c r="H110" s="36">
        <v>3.5748624168688443</v>
      </c>
      <c r="I110" s="36">
        <v>3.2027523408770784</v>
      </c>
      <c r="J110" s="36">
        <v>3.6165965960330846</v>
      </c>
      <c r="K110" s="36">
        <v>4.1064792426441086</v>
      </c>
      <c r="L110" s="36">
        <v>4.4722597372479846</v>
      </c>
      <c r="M110" s="36">
        <v>4.2837434984644238</v>
      </c>
      <c r="N110" s="36">
        <v>4.4336309609360329</v>
      </c>
      <c r="O110" s="36">
        <v>4.9431548993993086</v>
      </c>
      <c r="P110" s="36">
        <v>4.3092774156233924</v>
      </c>
      <c r="Q110" s="36">
        <v>4.4456854491244622</v>
      </c>
      <c r="R110" s="36">
        <v>3.9558422379506792</v>
      </c>
      <c r="S110" s="36">
        <v>3.7847351536858449</v>
      </c>
    </row>
    <row r="111" spans="1:19" ht="69" x14ac:dyDescent="0.35">
      <c r="A111" s="33" t="s">
        <v>206</v>
      </c>
      <c r="B111" s="34">
        <v>19.392910199184289</v>
      </c>
      <c r="C111" s="34">
        <v>19.617539143777922</v>
      </c>
      <c r="D111" s="34">
        <v>18.343942028242957</v>
      </c>
      <c r="E111" s="34">
        <v>20.848324023637584</v>
      </c>
      <c r="F111" s="34">
        <v>20.995603904795441</v>
      </c>
      <c r="G111" s="34">
        <v>19.686424385940896</v>
      </c>
      <c r="H111" s="34">
        <v>17.527418924559907</v>
      </c>
      <c r="I111" s="34">
        <v>17.556891952729178</v>
      </c>
      <c r="J111" s="34">
        <v>18.822039548364014</v>
      </c>
      <c r="K111" s="34">
        <v>17.694843094915772</v>
      </c>
      <c r="L111" s="34">
        <v>16.801973208605862</v>
      </c>
      <c r="M111" s="34">
        <v>16.730756118816636</v>
      </c>
      <c r="N111" s="34">
        <v>16.730359332556869</v>
      </c>
      <c r="O111" s="34">
        <v>19.061121330934235</v>
      </c>
      <c r="P111" s="34">
        <v>19.468999510054783</v>
      </c>
      <c r="Q111" s="34">
        <v>19.578460034039956</v>
      </c>
      <c r="R111" s="34">
        <v>17.111927178387702</v>
      </c>
      <c r="S111" s="34">
        <v>17.223136415329684</v>
      </c>
    </row>
    <row r="112" spans="1:19" x14ac:dyDescent="0.35">
      <c r="A112" s="35" t="s">
        <v>207</v>
      </c>
      <c r="B112" s="36">
        <v>17.527193861137203</v>
      </c>
      <c r="C112" s="36">
        <v>17.762471743022743</v>
      </c>
      <c r="D112" s="36">
        <v>16.507108519315825</v>
      </c>
      <c r="E112" s="36">
        <v>19.031079300402087</v>
      </c>
      <c r="F112" s="36">
        <v>19.198336540749626</v>
      </c>
      <c r="G112" s="36">
        <v>17.905631958045024</v>
      </c>
      <c r="H112" s="36">
        <v>15.754038414127974</v>
      </c>
      <c r="I112" s="36">
        <v>15.783678332622999</v>
      </c>
      <c r="J112" s="36">
        <v>17.045728639016485</v>
      </c>
      <c r="K112" s="36">
        <v>15.922103670274943</v>
      </c>
      <c r="L112" s="36">
        <v>15.005058753137174</v>
      </c>
      <c r="M112" s="36">
        <v>14.91183581705725</v>
      </c>
      <c r="N112" s="36">
        <v>14.865613413143643</v>
      </c>
      <c r="O112" s="36">
        <v>16.936704963973231</v>
      </c>
      <c r="P112" s="36">
        <v>17.177581536775854</v>
      </c>
      <c r="Q112" s="36">
        <v>17.22326674020433</v>
      </c>
      <c r="R112" s="36">
        <v>14.838445977944302</v>
      </c>
      <c r="S112" s="36">
        <v>14.940624254436372</v>
      </c>
    </row>
    <row r="113" spans="1:19" ht="20" x14ac:dyDescent="0.35">
      <c r="A113" s="35" t="s">
        <v>208</v>
      </c>
      <c r="B113" s="36">
        <v>1.865716338047084</v>
      </c>
      <c r="C113" s="36">
        <v>1.8550674007551768</v>
      </c>
      <c r="D113" s="36">
        <v>1.8368335089271337</v>
      </c>
      <c r="E113" s="36">
        <v>1.8172447232354965</v>
      </c>
      <c r="F113" s="36">
        <v>1.7972673640458134</v>
      </c>
      <c r="G113" s="36">
        <v>1.7807924278958782</v>
      </c>
      <c r="H113" s="36">
        <v>1.7733805104319371</v>
      </c>
      <c r="I113" s="36">
        <v>1.7732136201061737</v>
      </c>
      <c r="J113" s="36">
        <v>1.7763109093475278</v>
      </c>
      <c r="K113" s="36">
        <v>1.772739424640831</v>
      </c>
      <c r="L113" s="36">
        <v>1.7969144554686856</v>
      </c>
      <c r="M113" s="36">
        <v>1.8189203017593867</v>
      </c>
      <c r="N113" s="36">
        <v>1.8647459194132279</v>
      </c>
      <c r="O113" s="36">
        <v>2.1244163669610052</v>
      </c>
      <c r="P113" s="36">
        <v>2.2914179732789322</v>
      </c>
      <c r="Q113" s="36">
        <v>2.3551932938356237</v>
      </c>
      <c r="R113" s="36">
        <v>2.2734812004434017</v>
      </c>
      <c r="S113" s="36">
        <v>2.2825121608933108</v>
      </c>
    </row>
    <row r="114" spans="1:19" ht="23" x14ac:dyDescent="0.35">
      <c r="A114" s="33" t="s">
        <v>209</v>
      </c>
      <c r="B114" s="34">
        <v>9.4986620565685804</v>
      </c>
      <c r="C114" s="34">
        <v>9.2776021637580524</v>
      </c>
      <c r="D114" s="34">
        <v>9.8341667698229589</v>
      </c>
      <c r="E114" s="34">
        <v>9.8997506615153892</v>
      </c>
      <c r="F114" s="34">
        <v>10.076566815875866</v>
      </c>
      <c r="G114" s="34">
        <v>10.026595500868677</v>
      </c>
      <c r="H114" s="34">
        <v>9.7557134988428054</v>
      </c>
      <c r="I114" s="34">
        <v>9.2479771029807676</v>
      </c>
      <c r="J114" s="34">
        <v>8.6380178766009141</v>
      </c>
      <c r="K114" s="34">
        <v>5.731292848963677</v>
      </c>
      <c r="L114" s="34">
        <v>5.565861764761399</v>
      </c>
      <c r="M114" s="34">
        <v>5.3652222856802574</v>
      </c>
      <c r="N114" s="34">
        <v>6.9246214185643291</v>
      </c>
      <c r="O114" s="34">
        <v>7.2057201966519626</v>
      </c>
      <c r="P114" s="34">
        <v>7.6634038110282701</v>
      </c>
      <c r="Q114" s="34">
        <v>7.466735924866895</v>
      </c>
      <c r="R114" s="34">
        <v>7.5987663565042416</v>
      </c>
      <c r="S114" s="34">
        <v>7.6583847810818195</v>
      </c>
    </row>
    <row r="115" spans="1:19" ht="20" x14ac:dyDescent="0.35">
      <c r="A115" s="35" t="s">
        <v>210</v>
      </c>
      <c r="B115" s="36">
        <v>5.5234835999999996</v>
      </c>
      <c r="C115" s="36">
        <v>5.2789896000000001</v>
      </c>
      <c r="D115" s="36">
        <v>5.8194774000000002</v>
      </c>
      <c r="E115" s="36">
        <v>5.8694166000000001</v>
      </c>
      <c r="F115" s="36">
        <v>6.0306785999999999</v>
      </c>
      <c r="G115" s="36">
        <v>5.9646131999999996</v>
      </c>
      <c r="H115" s="36">
        <v>5.8106340000000003</v>
      </c>
      <c r="I115" s="36">
        <v>5.6587356</v>
      </c>
      <c r="J115" s="36">
        <v>5.2847970000000002</v>
      </c>
      <c r="K115" s="36">
        <v>3.6011500000000001</v>
      </c>
      <c r="L115" s="36">
        <v>3.4580341818</v>
      </c>
      <c r="M115" s="36">
        <v>3.6977354138263396</v>
      </c>
      <c r="N115" s="36">
        <v>4.222403890592398</v>
      </c>
      <c r="O115" s="36">
        <v>4.468677287948835</v>
      </c>
      <c r="P115" s="36">
        <v>4.7802741478726292</v>
      </c>
      <c r="Q115" s="36">
        <v>4.6929892787807317</v>
      </c>
      <c r="R115" s="36">
        <v>4.6736450025619174</v>
      </c>
      <c r="S115" s="36">
        <v>4.8527491499591768</v>
      </c>
    </row>
    <row r="116" spans="1:19" x14ac:dyDescent="0.35">
      <c r="A116" s="35" t="s">
        <v>207</v>
      </c>
      <c r="B116" s="36">
        <v>3.9751784565685795</v>
      </c>
      <c r="C116" s="36">
        <v>3.9986125637580505</v>
      </c>
      <c r="D116" s="36">
        <v>4.0146893698229578</v>
      </c>
      <c r="E116" s="36">
        <v>4.0303340615153891</v>
      </c>
      <c r="F116" s="36">
        <v>4.0458882158758662</v>
      </c>
      <c r="G116" s="36">
        <v>4.0619823008686762</v>
      </c>
      <c r="H116" s="36">
        <v>3.9450794988428064</v>
      </c>
      <c r="I116" s="36">
        <v>3.5892415029807676</v>
      </c>
      <c r="J116" s="36">
        <v>3.3532208766009148</v>
      </c>
      <c r="K116" s="36">
        <v>2.1301428489636756</v>
      </c>
      <c r="L116" s="36">
        <v>2.1078275829613982</v>
      </c>
      <c r="M116" s="36">
        <v>1.667486871853918</v>
      </c>
      <c r="N116" s="36">
        <v>2.702217527971932</v>
      </c>
      <c r="O116" s="36">
        <v>2.7370429087031276</v>
      </c>
      <c r="P116" s="36">
        <v>2.8831296631556413</v>
      </c>
      <c r="Q116" s="36">
        <v>2.7737466460861633</v>
      </c>
      <c r="R116" s="36">
        <v>2.9251213539423238</v>
      </c>
      <c r="S116" s="36">
        <v>2.8056356311226431</v>
      </c>
    </row>
    <row r="117" spans="1:19" ht="34.5" x14ac:dyDescent="0.35">
      <c r="A117" s="33" t="s">
        <v>211</v>
      </c>
      <c r="B117" s="34">
        <v>11.69308478822744</v>
      </c>
      <c r="C117" s="34">
        <v>10.480419676990262</v>
      </c>
      <c r="D117" s="34">
        <v>10.653675626786194</v>
      </c>
      <c r="E117" s="34">
        <v>10.594425117872985</v>
      </c>
      <c r="F117" s="34">
        <v>12.91722428595676</v>
      </c>
      <c r="G117" s="34">
        <v>12.411779021895137</v>
      </c>
      <c r="H117" s="34">
        <v>12.162961068926311</v>
      </c>
      <c r="I117" s="34">
        <v>11.153499360194582</v>
      </c>
      <c r="J117" s="34">
        <v>10.401032907747641</v>
      </c>
      <c r="K117" s="34">
        <v>12.555587480888345</v>
      </c>
      <c r="L117" s="34">
        <v>12.608339839169767</v>
      </c>
      <c r="M117" s="34">
        <v>11.154450760624792</v>
      </c>
      <c r="N117" s="34">
        <v>10.814507879695991</v>
      </c>
      <c r="O117" s="34">
        <v>10.992430915373557</v>
      </c>
      <c r="P117" s="34">
        <v>9.6360838672292637</v>
      </c>
      <c r="Q117" s="34">
        <v>8.9763479010858003</v>
      </c>
      <c r="R117" s="34">
        <v>7.9947978625432734</v>
      </c>
      <c r="S117" s="34">
        <v>7.7895185872068735</v>
      </c>
    </row>
    <row r="118" spans="1:19" ht="69" x14ac:dyDescent="0.35">
      <c r="A118" s="33" t="s">
        <v>212</v>
      </c>
      <c r="B118" s="34">
        <v>8.0542763748516659</v>
      </c>
      <c r="C118" s="34">
        <v>7.8720416257248855</v>
      </c>
      <c r="D118" s="34">
        <v>8.1256060845199674</v>
      </c>
      <c r="E118" s="34">
        <v>7.8542284073593178</v>
      </c>
      <c r="F118" s="34">
        <v>7.8859073036827709</v>
      </c>
      <c r="G118" s="34">
        <v>7.9984809198115192</v>
      </c>
      <c r="H118" s="34">
        <v>8.1970731205311118</v>
      </c>
      <c r="I118" s="34">
        <v>8.191672664251783</v>
      </c>
      <c r="J118" s="34">
        <v>8.2101966614083732</v>
      </c>
      <c r="K118" s="34">
        <v>7.9751536697924212</v>
      </c>
      <c r="L118" s="34">
        <v>8.130526570652199</v>
      </c>
      <c r="M118" s="34">
        <v>8.0160787096667079</v>
      </c>
      <c r="N118" s="34">
        <v>7.8126600928217975</v>
      </c>
      <c r="O118" s="34">
        <v>7.8983826036409894</v>
      </c>
      <c r="P118" s="34">
        <v>7.9791299844764989</v>
      </c>
      <c r="Q118" s="34">
        <v>8.0120182354694514</v>
      </c>
      <c r="R118" s="34">
        <v>7.9494296376212494</v>
      </c>
      <c r="S118" s="34">
        <v>7.7783350506938929</v>
      </c>
    </row>
    <row r="119" spans="1:19" ht="50" x14ac:dyDescent="0.35">
      <c r="A119" s="35" t="s">
        <v>213</v>
      </c>
      <c r="B119" s="36">
        <v>3.5199482251146716</v>
      </c>
      <c r="C119" s="36">
        <v>3.5750847016384903</v>
      </c>
      <c r="D119" s="36">
        <v>3.8966285568506449</v>
      </c>
      <c r="E119" s="36">
        <v>3.6566818036620594</v>
      </c>
      <c r="F119" s="36">
        <v>3.7260024892715631</v>
      </c>
      <c r="G119" s="36">
        <v>3.7643038904118815</v>
      </c>
      <c r="H119" s="36">
        <v>3.9033131003535759</v>
      </c>
      <c r="I119" s="36">
        <v>3.869545806997805</v>
      </c>
      <c r="J119" s="36">
        <v>3.9451300457466494</v>
      </c>
      <c r="K119" s="36">
        <v>3.9841071027021551</v>
      </c>
      <c r="L119" s="36">
        <v>3.9437388544915555</v>
      </c>
      <c r="M119" s="36">
        <v>3.9233350923198138</v>
      </c>
      <c r="N119" s="36">
        <v>3.8766843572555749</v>
      </c>
      <c r="O119" s="36">
        <v>3.8153934258507474</v>
      </c>
      <c r="P119" s="36">
        <v>3.8714700972230416</v>
      </c>
      <c r="Q119" s="36">
        <v>3.9414522846238773</v>
      </c>
      <c r="R119" s="36">
        <v>3.9934531354920084</v>
      </c>
      <c r="S119" s="36">
        <v>4.0133694448748729</v>
      </c>
    </row>
    <row r="120" spans="1:19" ht="20" x14ac:dyDescent="0.35">
      <c r="A120" s="35" t="s">
        <v>214</v>
      </c>
      <c r="B120" s="36">
        <v>0.31791880144833856</v>
      </c>
      <c r="C120" s="36">
        <v>0.32236008784231723</v>
      </c>
      <c r="D120" s="36">
        <v>0.27237968793234629</v>
      </c>
      <c r="E120" s="36">
        <v>0.27160863102973659</v>
      </c>
      <c r="F120" s="36">
        <v>0.29155121103724152</v>
      </c>
      <c r="G120" s="36">
        <v>0.28125634744313666</v>
      </c>
      <c r="H120" s="36">
        <v>0.26817924072493188</v>
      </c>
      <c r="I120" s="36">
        <v>0.26663171364921207</v>
      </c>
      <c r="J120" s="36">
        <v>0.24167882761196616</v>
      </c>
      <c r="K120" s="36">
        <v>0.21589820939081705</v>
      </c>
      <c r="L120" s="36">
        <v>0.23690673799078982</v>
      </c>
      <c r="M120" s="36">
        <v>0.21812040891399309</v>
      </c>
      <c r="N120" s="36">
        <v>0.18805239398821527</v>
      </c>
      <c r="O120" s="36">
        <v>0.19748306984965469</v>
      </c>
      <c r="P120" s="36">
        <v>0.16872757367401003</v>
      </c>
      <c r="Q120" s="36">
        <v>0.17900779396045302</v>
      </c>
      <c r="R120" s="36">
        <v>9.6969342044980769E-2</v>
      </c>
      <c r="S120" s="36">
        <v>0.11124013893885132</v>
      </c>
    </row>
    <row r="121" spans="1:19" ht="20" x14ac:dyDescent="0.35">
      <c r="A121" s="35" t="s">
        <v>215</v>
      </c>
      <c r="B121" s="36">
        <v>1.8619123646706457</v>
      </c>
      <c r="C121" s="36">
        <v>1.8384659354607891</v>
      </c>
      <c r="D121" s="36">
        <v>1.8652416904496389</v>
      </c>
      <c r="E121" s="36">
        <v>1.8435821838225814</v>
      </c>
      <c r="F121" s="36">
        <v>1.8459851788336439</v>
      </c>
      <c r="G121" s="36">
        <v>1.8344496079237707</v>
      </c>
      <c r="H121" s="36">
        <v>1.8405611181013568</v>
      </c>
      <c r="I121" s="36">
        <v>1.85806223953963</v>
      </c>
      <c r="J121" s="36">
        <v>1.8293262149091087</v>
      </c>
      <c r="K121" s="36">
        <v>1.8140369825528144</v>
      </c>
      <c r="L121" s="36">
        <v>1.8678058709338066</v>
      </c>
      <c r="M121" s="36">
        <v>1.8541272785039478</v>
      </c>
      <c r="N121" s="36">
        <v>1.8485731470169915</v>
      </c>
      <c r="O121" s="36">
        <v>1.8527531320545336</v>
      </c>
      <c r="P121" s="36">
        <v>1.863855746845583</v>
      </c>
      <c r="Q121" s="36">
        <v>1.8537063347147738</v>
      </c>
      <c r="R121" s="36">
        <v>1.8518823356838467</v>
      </c>
      <c r="S121" s="36">
        <v>1.8560182178816744</v>
      </c>
    </row>
    <row r="122" spans="1:19" x14ac:dyDescent="0.35">
      <c r="A122" s="35" t="s">
        <v>216</v>
      </c>
      <c r="B122" s="36">
        <v>2.3544969836180112</v>
      </c>
      <c r="C122" s="36">
        <v>2.1361309007832889</v>
      </c>
      <c r="D122" s="36">
        <v>2.091356149287336</v>
      </c>
      <c r="E122" s="36">
        <v>2.0823557888449398</v>
      </c>
      <c r="F122" s="36">
        <v>2.0223684245403222</v>
      </c>
      <c r="G122" s="36">
        <v>2.1184710740327293</v>
      </c>
      <c r="H122" s="36">
        <v>2.1850196613512445</v>
      </c>
      <c r="I122" s="36">
        <v>2.1974329040651357</v>
      </c>
      <c r="J122" s="36">
        <v>2.1940615731406496</v>
      </c>
      <c r="K122" s="36">
        <v>1.9611113751466347</v>
      </c>
      <c r="L122" s="36">
        <v>2.0820751072360473</v>
      </c>
      <c r="M122" s="36">
        <v>2.0204959299289551</v>
      </c>
      <c r="N122" s="36">
        <v>1.8993501945610165</v>
      </c>
      <c r="O122" s="36">
        <v>2.0327529758860532</v>
      </c>
      <c r="P122" s="36">
        <v>2.0750765667338649</v>
      </c>
      <c r="Q122" s="36">
        <v>2.0378518221703454</v>
      </c>
      <c r="R122" s="36">
        <v>2.0071248244004121</v>
      </c>
      <c r="S122" s="36">
        <v>1.7977072489984955</v>
      </c>
    </row>
    <row r="123" spans="1:19" ht="26" x14ac:dyDescent="0.35">
      <c r="A123" s="31" t="s">
        <v>217</v>
      </c>
      <c r="B123" s="32">
        <v>104.84331010867905</v>
      </c>
      <c r="C123" s="32">
        <v>121.99888576572232</v>
      </c>
      <c r="D123" s="32">
        <v>108.6440774261641</v>
      </c>
      <c r="E123" s="32">
        <v>112.61101418623174</v>
      </c>
      <c r="F123" s="32">
        <v>115.19576673715936</v>
      </c>
      <c r="G123" s="32">
        <v>107.8548932075204</v>
      </c>
      <c r="H123" s="32">
        <v>104.52852131540929</v>
      </c>
      <c r="I123" s="32">
        <v>113.92897726730092</v>
      </c>
      <c r="J123" s="32">
        <v>120.13858395742426</v>
      </c>
      <c r="K123" s="32">
        <v>101.37131204471986</v>
      </c>
      <c r="L123" s="32">
        <v>90.337009400788531</v>
      </c>
      <c r="M123" s="32">
        <v>87.965405635147135</v>
      </c>
      <c r="N123" s="32">
        <v>95.516169601162261</v>
      </c>
      <c r="O123" s="32">
        <v>89.401183145166144</v>
      </c>
      <c r="P123" s="32">
        <v>88.461265166600654</v>
      </c>
      <c r="Q123" s="32">
        <v>83.819485101028377</v>
      </c>
      <c r="R123" s="32">
        <v>68.594176583431661</v>
      </c>
      <c r="S123" s="32">
        <v>62.386903058028075</v>
      </c>
    </row>
    <row r="124" spans="1:19" ht="34.5" x14ac:dyDescent="0.35">
      <c r="A124" s="33" t="s">
        <v>218</v>
      </c>
      <c r="B124" s="34">
        <v>58.941356455441479</v>
      </c>
      <c r="C124" s="34">
        <v>62.981689989284298</v>
      </c>
      <c r="D124" s="34">
        <v>49.683565541771785</v>
      </c>
      <c r="E124" s="34">
        <v>48.052729331756687</v>
      </c>
      <c r="F124" s="34">
        <v>49.152630840017714</v>
      </c>
      <c r="G124" s="34">
        <v>45.050164879879631</v>
      </c>
      <c r="H124" s="34">
        <v>49.849856703337885</v>
      </c>
      <c r="I124" s="34">
        <v>54.122915684747305</v>
      </c>
      <c r="J124" s="34">
        <v>54.317945554844748</v>
      </c>
      <c r="K124" s="34">
        <v>53.327560655376246</v>
      </c>
      <c r="L124" s="34">
        <v>46.745740271628797</v>
      </c>
      <c r="M124" s="34">
        <v>41.09686038468184</v>
      </c>
      <c r="N124" s="34">
        <v>51.017859787706776</v>
      </c>
      <c r="O124" s="34">
        <v>49.42476355739587</v>
      </c>
      <c r="P124" s="34">
        <v>51.675519403169154</v>
      </c>
      <c r="Q124" s="34">
        <v>49.884643622400695</v>
      </c>
      <c r="R124" s="34">
        <v>42.275247747560044</v>
      </c>
      <c r="S124" s="34">
        <v>38.446010687984867</v>
      </c>
    </row>
    <row r="125" spans="1:19" x14ac:dyDescent="0.35">
      <c r="A125" s="35" t="s">
        <v>86</v>
      </c>
      <c r="B125" s="36">
        <v>50.924932407374328</v>
      </c>
      <c r="C125" s="36">
        <v>55.464889338756038</v>
      </c>
      <c r="D125" s="36">
        <v>42.165639165427407</v>
      </c>
      <c r="E125" s="36">
        <v>40.916530487926671</v>
      </c>
      <c r="F125" s="36">
        <v>42.401011744131822</v>
      </c>
      <c r="G125" s="36">
        <v>38.114894534586043</v>
      </c>
      <c r="H125" s="36">
        <v>43.069762797304449</v>
      </c>
      <c r="I125" s="36">
        <v>47.117675212985063</v>
      </c>
      <c r="J125" s="36">
        <v>48.023267915520293</v>
      </c>
      <c r="K125" s="36">
        <v>46.081190361968915</v>
      </c>
      <c r="L125" s="36">
        <v>40.589725394285239</v>
      </c>
      <c r="M125" s="36">
        <v>35.81421873668279</v>
      </c>
      <c r="N125" s="36">
        <v>45.762738307618683</v>
      </c>
      <c r="O125" s="36">
        <v>45.613225265082519</v>
      </c>
      <c r="P125" s="36">
        <v>46.382638892379205</v>
      </c>
      <c r="Q125" s="36">
        <v>45.111287213044292</v>
      </c>
      <c r="R125" s="36">
        <v>38.253663006822315</v>
      </c>
      <c r="S125" s="36">
        <v>34.884750418321261</v>
      </c>
    </row>
    <row r="126" spans="1:19" x14ac:dyDescent="0.35">
      <c r="A126" s="35" t="s">
        <v>205</v>
      </c>
      <c r="B126" s="36">
        <v>6.8429188844718318</v>
      </c>
      <c r="C126" s="36">
        <v>6.356252827138519</v>
      </c>
      <c r="D126" s="36">
        <v>6.3637330041832127</v>
      </c>
      <c r="E126" s="36">
        <v>5.9844696433321936</v>
      </c>
      <c r="F126" s="36">
        <v>5.5907536666358952</v>
      </c>
      <c r="G126" s="36">
        <v>5.7708999253203297</v>
      </c>
      <c r="H126" s="36">
        <v>5.6336524039202196</v>
      </c>
      <c r="I126" s="36">
        <v>5.8470785439472088</v>
      </c>
      <c r="J126" s="36">
        <v>5.1498841626072283</v>
      </c>
      <c r="K126" s="36">
        <v>5.8989946344457929</v>
      </c>
      <c r="L126" s="36">
        <v>5.0536023172323903</v>
      </c>
      <c r="M126" s="36">
        <v>4.0336258729936789</v>
      </c>
      <c r="N126" s="36">
        <v>4.4391874238835669</v>
      </c>
      <c r="O126" s="36">
        <v>2.9107196519809428</v>
      </c>
      <c r="P126" s="36">
        <v>4.3963736818242678</v>
      </c>
      <c r="Q126" s="36">
        <v>3.648082889688383</v>
      </c>
      <c r="R126" s="36">
        <v>2.542773859292327</v>
      </c>
      <c r="S126" s="36">
        <v>2.6127678712533</v>
      </c>
    </row>
    <row r="127" spans="1:19" ht="30" x14ac:dyDescent="0.35">
      <c r="A127" s="35" t="s">
        <v>219</v>
      </c>
      <c r="B127" s="36">
        <v>1.1735051635953104</v>
      </c>
      <c r="C127" s="36">
        <v>1.1605478233897368</v>
      </c>
      <c r="D127" s="36">
        <v>1.1541933721611564</v>
      </c>
      <c r="E127" s="36">
        <v>1.1517292004978064</v>
      </c>
      <c r="F127" s="36">
        <v>1.1608654292499827</v>
      </c>
      <c r="G127" s="36">
        <v>1.1643704199732674</v>
      </c>
      <c r="H127" s="36">
        <v>1.1464415021132097</v>
      </c>
      <c r="I127" s="36">
        <v>1.1581619278150563</v>
      </c>
      <c r="J127" s="36">
        <v>1.1447934767172123</v>
      </c>
      <c r="K127" s="36">
        <v>1.3473756589615258</v>
      </c>
      <c r="L127" s="36">
        <v>1.1024125601111623</v>
      </c>
      <c r="M127" s="36">
        <v>1.2490157750053743</v>
      </c>
      <c r="N127" s="36">
        <v>0.81593405620451698</v>
      </c>
      <c r="O127" s="36">
        <v>0.90081864033240144</v>
      </c>
      <c r="P127" s="36">
        <v>0.89650682896567879</v>
      </c>
      <c r="Q127" s="36">
        <v>1.1252735196680177</v>
      </c>
      <c r="R127" s="36">
        <v>1.478810881445404</v>
      </c>
      <c r="S127" s="36">
        <v>0.94849239841029764</v>
      </c>
    </row>
    <row r="128" spans="1:19" ht="34.5" x14ac:dyDescent="0.35">
      <c r="A128" s="33" t="s">
        <v>220</v>
      </c>
      <c r="B128" s="34">
        <v>45.901953653237598</v>
      </c>
      <c r="C128" s="34">
        <v>59.017195776438029</v>
      </c>
      <c r="D128" s="34">
        <v>58.960511884392353</v>
      </c>
      <c r="E128" s="34">
        <v>64.558284854475062</v>
      </c>
      <c r="F128" s="34">
        <v>66.043135897141667</v>
      </c>
      <c r="G128" s="34">
        <v>62.804728327640774</v>
      </c>
      <c r="H128" s="34">
        <v>54.678664612071429</v>
      </c>
      <c r="I128" s="34">
        <v>59.806061582553596</v>
      </c>
      <c r="J128" s="34">
        <v>65.820638402579533</v>
      </c>
      <c r="K128" s="34">
        <v>48.043751389343605</v>
      </c>
      <c r="L128" s="34">
        <v>43.591269129159748</v>
      </c>
      <c r="M128" s="34">
        <v>46.868545250465239</v>
      </c>
      <c r="N128" s="34">
        <v>44.498309813455485</v>
      </c>
      <c r="O128" s="34">
        <v>39.976419587770302</v>
      </c>
      <c r="P128" s="34">
        <v>36.785745763431514</v>
      </c>
      <c r="Q128" s="34">
        <v>33.934841478627703</v>
      </c>
      <c r="R128" s="34">
        <v>26.31892883587162</v>
      </c>
      <c r="S128" s="34">
        <v>23.940892370043255</v>
      </c>
    </row>
    <row r="129" spans="1:19" ht="20" x14ac:dyDescent="0.35">
      <c r="A129" s="35" t="s">
        <v>221</v>
      </c>
      <c r="B129" s="36">
        <v>14.266740959638314</v>
      </c>
      <c r="C129" s="36">
        <v>25.422949234748284</v>
      </c>
      <c r="D129" s="36">
        <v>26.916930489567537</v>
      </c>
      <c r="E129" s="36">
        <v>32.050259458398024</v>
      </c>
      <c r="F129" s="36">
        <v>32.915036563173409</v>
      </c>
      <c r="G129" s="36">
        <v>30.01423659532421</v>
      </c>
      <c r="H129" s="36">
        <v>27.953425543593291</v>
      </c>
      <c r="I129" s="36">
        <v>32.729226599208872</v>
      </c>
      <c r="J129" s="36">
        <v>37.920496648156373</v>
      </c>
      <c r="K129" s="36">
        <v>14.99309062988355</v>
      </c>
      <c r="L129" s="36">
        <v>13.454400216625377</v>
      </c>
      <c r="M129" s="36">
        <v>15.522981025439179</v>
      </c>
      <c r="N129" s="36">
        <v>17.476363791259697</v>
      </c>
      <c r="O129" s="36">
        <v>11.824199890896889</v>
      </c>
      <c r="P129" s="36">
        <v>13.436636802533085</v>
      </c>
      <c r="Q129" s="36">
        <v>11.213391858482074</v>
      </c>
      <c r="R129" s="36">
        <v>9.6827182530683711</v>
      </c>
      <c r="S129" s="36">
        <v>8.8408855772836397</v>
      </c>
    </row>
    <row r="130" spans="1:19" ht="20" x14ac:dyDescent="0.35">
      <c r="A130" s="35" t="s">
        <v>222</v>
      </c>
      <c r="B130" s="36">
        <v>31.635212693599271</v>
      </c>
      <c r="C130" s="36">
        <v>33.594246541689742</v>
      </c>
      <c r="D130" s="36">
        <v>32.04358139482482</v>
      </c>
      <c r="E130" s="36">
        <v>32.508025396077038</v>
      </c>
      <c r="F130" s="36">
        <v>33.128099333968251</v>
      </c>
      <c r="G130" s="36">
        <v>32.790491732316575</v>
      </c>
      <c r="H130" s="36">
        <v>26.725239068478146</v>
      </c>
      <c r="I130" s="36">
        <v>27.076834983344735</v>
      </c>
      <c r="J130" s="36">
        <v>27.900141754423167</v>
      </c>
      <c r="K130" s="36">
        <v>33.050660759460065</v>
      </c>
      <c r="L130" s="36">
        <v>30.136868912534382</v>
      </c>
      <c r="M130" s="36">
        <v>31.345564225026067</v>
      </c>
      <c r="N130" s="36">
        <v>27.021946022195792</v>
      </c>
      <c r="O130" s="36">
        <v>28.152219696873409</v>
      </c>
      <c r="P130" s="36">
        <v>23.349108960898452</v>
      </c>
      <c r="Q130" s="36">
        <v>22.721449620145645</v>
      </c>
      <c r="R130" s="36">
        <v>16.636210582803244</v>
      </c>
      <c r="S130" s="36">
        <v>15.100006792759622</v>
      </c>
    </row>
    <row r="131" spans="1:19" ht="52" x14ac:dyDescent="0.35">
      <c r="A131" s="31" t="s">
        <v>223</v>
      </c>
      <c r="B131" s="32">
        <v>43.959477937149067</v>
      </c>
      <c r="C131" s="32">
        <v>42.869997431602336</v>
      </c>
      <c r="D131" s="32">
        <v>44.850787427333536</v>
      </c>
      <c r="E131" s="32">
        <v>43.329936406912481</v>
      </c>
      <c r="F131" s="32">
        <v>44.607817591057334</v>
      </c>
      <c r="G131" s="32">
        <v>43.073800190136936</v>
      </c>
      <c r="H131" s="32">
        <v>43.772408642665674</v>
      </c>
      <c r="I131" s="32">
        <v>43.993681868335194</v>
      </c>
      <c r="J131" s="32">
        <v>44.374557073104832</v>
      </c>
      <c r="K131" s="32">
        <v>44.479355286706827</v>
      </c>
      <c r="L131" s="32">
        <v>45.921951287931684</v>
      </c>
      <c r="M131" s="32">
        <v>46.373272861217202</v>
      </c>
      <c r="N131" s="32">
        <v>43.759412128824266</v>
      </c>
      <c r="O131" s="32">
        <v>44.421203161176699</v>
      </c>
      <c r="P131" s="32">
        <v>38.248714965459122</v>
      </c>
      <c r="Q131" s="32">
        <v>38.817913862800062</v>
      </c>
      <c r="R131" s="32">
        <v>40.621849176451164</v>
      </c>
      <c r="S131" s="32">
        <v>41.144746244834835</v>
      </c>
    </row>
    <row r="132" spans="1:19" ht="34.5" x14ac:dyDescent="0.35">
      <c r="A132" s="33" t="s">
        <v>224</v>
      </c>
      <c r="B132" s="34">
        <v>30.160670048502972</v>
      </c>
      <c r="C132" s="34">
        <v>29.252245065869104</v>
      </c>
      <c r="D132" s="34">
        <v>29.414995447262413</v>
      </c>
      <c r="E132" s="34">
        <v>28.946725842142506</v>
      </c>
      <c r="F132" s="34">
        <v>29.985152860997101</v>
      </c>
      <c r="G132" s="34">
        <v>28.808313128440883</v>
      </c>
      <c r="H132" s="34">
        <v>29.201082614570407</v>
      </c>
      <c r="I132" s="34">
        <v>29.344953759200077</v>
      </c>
      <c r="J132" s="34">
        <v>29.66710660611157</v>
      </c>
      <c r="K132" s="34">
        <v>29.323451424992317</v>
      </c>
      <c r="L132" s="34">
        <v>30.06292597991245</v>
      </c>
      <c r="M132" s="34">
        <v>30.512734121887458</v>
      </c>
      <c r="N132" s="34">
        <v>28.207592377334436</v>
      </c>
      <c r="O132" s="34">
        <v>29.022028032910733</v>
      </c>
      <c r="P132" s="34">
        <v>23.746407223631305</v>
      </c>
      <c r="Q132" s="34">
        <v>24.174113779253169</v>
      </c>
      <c r="R132" s="34">
        <v>25.274082860990809</v>
      </c>
      <c r="S132" s="34">
        <v>26.000463389175451</v>
      </c>
    </row>
    <row r="133" spans="1:19" x14ac:dyDescent="0.35">
      <c r="A133" s="35" t="s">
        <v>86</v>
      </c>
      <c r="B133" s="36">
        <v>27.976257827999987</v>
      </c>
      <c r="C133" s="36">
        <v>27.379431702000169</v>
      </c>
      <c r="D133" s="36">
        <v>27.492534100799936</v>
      </c>
      <c r="E133" s="36">
        <v>26.623805774400068</v>
      </c>
      <c r="F133" s="36">
        <v>27.332513578800036</v>
      </c>
      <c r="G133" s="36">
        <v>25.926296752799988</v>
      </c>
      <c r="H133" s="36">
        <v>26.552948687258489</v>
      </c>
      <c r="I133" s="36">
        <v>26.676775321764072</v>
      </c>
      <c r="J133" s="36">
        <v>26.621451323197164</v>
      </c>
      <c r="K133" s="36">
        <v>26.260283160693916</v>
      </c>
      <c r="L133" s="36">
        <v>26.985020005750044</v>
      </c>
      <c r="M133" s="36">
        <v>27.514923964668249</v>
      </c>
      <c r="N133" s="36">
        <v>25.759304959193841</v>
      </c>
      <c r="O133" s="36">
        <v>26.526317734219134</v>
      </c>
      <c r="P133" s="36">
        <v>21.584405865100507</v>
      </c>
      <c r="Q133" s="36">
        <v>21.897358699501765</v>
      </c>
      <c r="R133" s="36">
        <v>22.79855260379901</v>
      </c>
      <c r="S133" s="36">
        <v>23.616176584109247</v>
      </c>
    </row>
    <row r="134" spans="1:19" x14ac:dyDescent="0.35">
      <c r="A134" s="35" t="s">
        <v>205</v>
      </c>
      <c r="B134" s="36">
        <v>1.4071372218779825</v>
      </c>
      <c r="C134" s="36">
        <v>1.0874925179189356</v>
      </c>
      <c r="D134" s="36">
        <v>1.1289861734124713</v>
      </c>
      <c r="E134" s="36">
        <v>1.5201584171174389</v>
      </c>
      <c r="F134" s="36">
        <v>1.8388017773720653</v>
      </c>
      <c r="G134" s="36">
        <v>2.0565105355408981</v>
      </c>
      <c r="H134" s="36">
        <v>1.8111532889619266</v>
      </c>
      <c r="I134" s="36">
        <v>1.8228105166109998</v>
      </c>
      <c r="J134" s="36">
        <v>2.1951472999144004</v>
      </c>
      <c r="K134" s="36">
        <v>2.2104552030983995</v>
      </c>
      <c r="L134" s="36">
        <v>2.2095548782874004</v>
      </c>
      <c r="M134" s="36">
        <v>2.1288294470442009</v>
      </c>
      <c r="N134" s="36">
        <v>1.5782276230656003</v>
      </c>
      <c r="O134" s="36">
        <v>1.6203506099416001</v>
      </c>
      <c r="P134" s="36">
        <v>1.2831640965808002</v>
      </c>
      <c r="Q134" s="36">
        <v>1.3888333195513998</v>
      </c>
      <c r="R134" s="36">
        <v>1.5830302571917998</v>
      </c>
      <c r="S134" s="36">
        <v>1.4910411574162001</v>
      </c>
    </row>
    <row r="135" spans="1:19" ht="20" x14ac:dyDescent="0.35">
      <c r="A135" s="35" t="s">
        <v>208</v>
      </c>
      <c r="B135" s="36">
        <v>0.77727499862500005</v>
      </c>
      <c r="C135" s="36">
        <v>0.78532084594999996</v>
      </c>
      <c r="D135" s="36">
        <v>0.79347517305000004</v>
      </c>
      <c r="E135" s="36">
        <v>0.80276165062500004</v>
      </c>
      <c r="F135" s="36">
        <v>0.81383750482499995</v>
      </c>
      <c r="G135" s="36">
        <v>0.82550584010000005</v>
      </c>
      <c r="H135" s="36">
        <v>0.83698063835000003</v>
      </c>
      <c r="I135" s="36">
        <v>0.84536792082500001</v>
      </c>
      <c r="J135" s="36">
        <v>0.85050798299999997</v>
      </c>
      <c r="K135" s="36">
        <v>0.85271306120000001</v>
      </c>
      <c r="L135" s="36">
        <v>0.86835109587500003</v>
      </c>
      <c r="M135" s="36">
        <v>0.868980710175</v>
      </c>
      <c r="N135" s="36">
        <v>0.87005979507499998</v>
      </c>
      <c r="O135" s="36">
        <v>0.87535968875000003</v>
      </c>
      <c r="P135" s="36">
        <v>0.87883726195</v>
      </c>
      <c r="Q135" s="36">
        <v>0.88792176020000002</v>
      </c>
      <c r="R135" s="36">
        <v>0.89249999999999996</v>
      </c>
      <c r="S135" s="36">
        <v>0.89324564765000003</v>
      </c>
    </row>
    <row r="136" spans="1:19" ht="34.5" x14ac:dyDescent="0.35">
      <c r="A136" s="33" t="s">
        <v>225</v>
      </c>
      <c r="B136" s="34">
        <v>11.470949932722728</v>
      </c>
      <c r="C136" s="34">
        <v>11.307005503767654</v>
      </c>
      <c r="D136" s="34">
        <v>13.107012419277206</v>
      </c>
      <c r="E136" s="34">
        <v>12.836039445227266</v>
      </c>
      <c r="F136" s="34">
        <v>12.696671000048507</v>
      </c>
      <c r="G136" s="34">
        <v>12.553536368362055</v>
      </c>
      <c r="H136" s="34">
        <v>12.833712535540725</v>
      </c>
      <c r="I136" s="34">
        <v>12.82458927477799</v>
      </c>
      <c r="J136" s="34">
        <v>12.992471332295628</v>
      </c>
      <c r="K136" s="34">
        <v>12.887765839446676</v>
      </c>
      <c r="L136" s="34">
        <v>13.57888233303756</v>
      </c>
      <c r="M136" s="34">
        <v>13.706840394733934</v>
      </c>
      <c r="N136" s="34">
        <v>13.409250629431471</v>
      </c>
      <c r="O136" s="34">
        <v>13.300687544618583</v>
      </c>
      <c r="P136" s="34">
        <v>12.519316772494495</v>
      </c>
      <c r="Q136" s="34">
        <v>12.666786886448403</v>
      </c>
      <c r="R136" s="34">
        <v>13.141797438972411</v>
      </c>
      <c r="S136" s="34">
        <v>13.017937419033238</v>
      </c>
    </row>
    <row r="137" spans="1:19" x14ac:dyDescent="0.35">
      <c r="A137" s="35" t="s">
        <v>86</v>
      </c>
      <c r="B137" s="36">
        <v>10.046395441657715</v>
      </c>
      <c r="C137" s="36">
        <v>10.082579550396686</v>
      </c>
      <c r="D137" s="36">
        <v>11.878076298879504</v>
      </c>
      <c r="E137" s="36">
        <v>11.358866232261036</v>
      </c>
      <c r="F137" s="36">
        <v>11.14257673551503</v>
      </c>
      <c r="G137" s="36">
        <v>10.915946224682553</v>
      </c>
      <c r="H137" s="36">
        <v>11.596092402522858</v>
      </c>
      <c r="I137" s="36">
        <v>11.465834260770764</v>
      </c>
      <c r="J137" s="36">
        <v>11.140556485713416</v>
      </c>
      <c r="K137" s="36">
        <v>11.003569122706359</v>
      </c>
      <c r="L137" s="36">
        <v>11.168220789090711</v>
      </c>
      <c r="M137" s="36">
        <v>11.330545094281835</v>
      </c>
      <c r="N137" s="36">
        <v>11.24576898418993</v>
      </c>
      <c r="O137" s="36">
        <v>11.284739201904081</v>
      </c>
      <c r="P137" s="36">
        <v>10.399963361765694</v>
      </c>
      <c r="Q137" s="36">
        <v>10.504662999309588</v>
      </c>
      <c r="R137" s="36">
        <v>10.896815287656738</v>
      </c>
      <c r="S137" s="36">
        <v>11.064010980086135</v>
      </c>
    </row>
    <row r="138" spans="1:19" x14ac:dyDescent="0.35">
      <c r="A138" s="35" t="s">
        <v>205</v>
      </c>
      <c r="B138" s="36">
        <v>1.4245544910650174</v>
      </c>
      <c r="C138" s="36">
        <v>1.2244259533709698</v>
      </c>
      <c r="D138" s="36">
        <v>1.2289361203977025</v>
      </c>
      <c r="E138" s="36">
        <v>1.4771732129662296</v>
      </c>
      <c r="F138" s="36">
        <v>1.5540942645334785</v>
      </c>
      <c r="G138" s="36">
        <v>1.6375901436795015</v>
      </c>
      <c r="H138" s="36">
        <v>1.2376201330178673</v>
      </c>
      <c r="I138" s="36">
        <v>1.3587550140072266</v>
      </c>
      <c r="J138" s="36">
        <v>1.8519148465822082</v>
      </c>
      <c r="K138" s="36">
        <v>1.8841967167403146</v>
      </c>
      <c r="L138" s="36">
        <v>2.4106615439468482</v>
      </c>
      <c r="M138" s="36">
        <v>2.3762953004520977</v>
      </c>
      <c r="N138" s="36">
        <v>2.1634816452415424</v>
      </c>
      <c r="O138" s="36">
        <v>2.015948342714502</v>
      </c>
      <c r="P138" s="36">
        <v>2.1193534107288001</v>
      </c>
      <c r="Q138" s="36">
        <v>2.162123887138816</v>
      </c>
      <c r="R138" s="36">
        <v>2.2449821513156736</v>
      </c>
      <c r="S138" s="36">
        <v>1.9539264389471034</v>
      </c>
    </row>
    <row r="139" spans="1:19" ht="57.5" x14ac:dyDescent="0.35">
      <c r="A139" s="33" t="s">
        <v>226</v>
      </c>
      <c r="B139" s="34">
        <v>1.0901532370463545</v>
      </c>
      <c r="C139" s="34">
        <v>1.0544076092741186</v>
      </c>
      <c r="D139" s="34">
        <v>1.0569494306664406</v>
      </c>
      <c r="E139" s="34">
        <v>0.25893678113309954</v>
      </c>
      <c r="F139" s="34">
        <v>0.62451492946459031</v>
      </c>
      <c r="G139" s="34">
        <v>0.40199684505539091</v>
      </c>
      <c r="H139" s="34">
        <v>0.4181499372125535</v>
      </c>
      <c r="I139" s="34">
        <v>0.49354687594820107</v>
      </c>
      <c r="J139" s="34">
        <v>0.37333208722428268</v>
      </c>
      <c r="K139" s="34">
        <v>0.9184467469339942</v>
      </c>
      <c r="L139" s="34">
        <v>0.9210827234354535</v>
      </c>
      <c r="M139" s="34">
        <v>0.78211734277136491</v>
      </c>
      <c r="N139" s="34">
        <v>0.75763809175703645</v>
      </c>
      <c r="O139" s="34">
        <v>0.69970828814980712</v>
      </c>
      <c r="P139" s="34">
        <v>0.57215363174341982</v>
      </c>
      <c r="Q139" s="34">
        <v>0.55455671857253908</v>
      </c>
      <c r="R139" s="34">
        <v>0.77433143904015989</v>
      </c>
      <c r="S139" s="34">
        <v>0.68443461065548017</v>
      </c>
    </row>
    <row r="140" spans="1:19" ht="57.5" x14ac:dyDescent="0.35">
      <c r="A140" s="33" t="s">
        <v>227</v>
      </c>
      <c r="B140" s="34">
        <v>1.2377047188770172</v>
      </c>
      <c r="C140" s="34">
        <v>1.2563392526914419</v>
      </c>
      <c r="D140" s="34">
        <v>1.2718301301275015</v>
      </c>
      <c r="E140" s="34">
        <v>1.2882343384096009</v>
      </c>
      <c r="F140" s="34">
        <v>1.3014788005471352</v>
      </c>
      <c r="G140" s="34">
        <v>1.3099538482786035</v>
      </c>
      <c r="H140" s="34">
        <v>1.319463555341958</v>
      </c>
      <c r="I140" s="34">
        <v>1.3305919584089336</v>
      </c>
      <c r="J140" s="34">
        <v>1.3416470474733613</v>
      </c>
      <c r="K140" s="34">
        <v>1.3496912753338499</v>
      </c>
      <c r="L140" s="34">
        <v>1.3590602515462358</v>
      </c>
      <c r="M140" s="34">
        <v>1.371581001824459</v>
      </c>
      <c r="N140" s="34">
        <v>1.3849310303013125</v>
      </c>
      <c r="O140" s="34">
        <v>1.3987792954975664</v>
      </c>
      <c r="P140" s="34">
        <v>1.4108373375898982</v>
      </c>
      <c r="Q140" s="34">
        <v>1.4224564785259637</v>
      </c>
      <c r="R140" s="34">
        <v>1.4316374374478036</v>
      </c>
      <c r="S140" s="34">
        <v>1.4419108259706661</v>
      </c>
    </row>
    <row r="141" spans="1:19" ht="26" x14ac:dyDescent="0.35">
      <c r="A141" s="31" t="s">
        <v>21</v>
      </c>
      <c r="B141" s="32">
        <v>30.970759304254294</v>
      </c>
      <c r="C141" s="32">
        <v>31.147792089983625</v>
      </c>
      <c r="D141" s="32">
        <v>33.240566990318428</v>
      </c>
      <c r="E141" s="32">
        <v>33.53816794194347</v>
      </c>
      <c r="F141" s="32">
        <v>32.834094789365302</v>
      </c>
      <c r="G141" s="32">
        <v>33.696388058146518</v>
      </c>
      <c r="H141" s="32">
        <v>34.724628238559283</v>
      </c>
      <c r="I141" s="32">
        <v>35.217905307934252</v>
      </c>
      <c r="J141" s="32">
        <v>35.089569148525456</v>
      </c>
      <c r="K141" s="32">
        <v>32.845512097325397</v>
      </c>
      <c r="L141" s="32">
        <v>33.679326497964176</v>
      </c>
      <c r="M141" s="32">
        <v>34.339101534900124</v>
      </c>
      <c r="N141" s="32">
        <v>35.463749008304056</v>
      </c>
      <c r="O141" s="32">
        <v>33.988869059097148</v>
      </c>
      <c r="P141" s="32">
        <v>35.058851088857438</v>
      </c>
      <c r="Q141" s="32">
        <v>33.75152697815129</v>
      </c>
      <c r="R141" s="32">
        <v>33.505741388486378</v>
      </c>
      <c r="S141" s="32">
        <v>32.416637495546802</v>
      </c>
    </row>
    <row r="142" spans="1:19" x14ac:dyDescent="0.35">
      <c r="A142" s="33" t="s">
        <v>228</v>
      </c>
      <c r="B142" s="34">
        <v>19.121705419710892</v>
      </c>
      <c r="C142" s="34">
        <v>19.396072647938439</v>
      </c>
      <c r="D142" s="34">
        <v>20.640055378604771</v>
      </c>
      <c r="E142" s="34">
        <v>21.079189081184758</v>
      </c>
      <c r="F142" s="34">
        <v>20.296655702341813</v>
      </c>
      <c r="G142" s="34">
        <v>20.931532617463244</v>
      </c>
      <c r="H142" s="34">
        <v>21.280323780957367</v>
      </c>
      <c r="I142" s="34">
        <v>23.53844254472039</v>
      </c>
      <c r="J142" s="34">
        <v>23.553836251025626</v>
      </c>
      <c r="K142" s="34">
        <v>22.846770087560401</v>
      </c>
      <c r="L142" s="34">
        <v>23.413437859436545</v>
      </c>
      <c r="M142" s="34">
        <v>23.263472791423009</v>
      </c>
      <c r="N142" s="34">
        <v>23.893021920190264</v>
      </c>
      <c r="O142" s="34">
        <v>22.920894137910224</v>
      </c>
      <c r="P142" s="34">
        <v>23.242811153963324</v>
      </c>
      <c r="Q142" s="34">
        <v>22.655834131366642</v>
      </c>
      <c r="R142" s="34">
        <v>22.572702137028205</v>
      </c>
      <c r="S142" s="34">
        <v>22.67874729994508</v>
      </c>
    </row>
    <row r="143" spans="1:19" ht="40" x14ac:dyDescent="0.35">
      <c r="A143" s="35" t="s">
        <v>229</v>
      </c>
      <c r="B143" s="36">
        <v>9.8634550180138412</v>
      </c>
      <c r="C143" s="36">
        <v>9.7557450894604116</v>
      </c>
      <c r="D143" s="36">
        <v>10.387671617521436</v>
      </c>
      <c r="E143" s="36">
        <v>10.474838380779666</v>
      </c>
      <c r="F143" s="36">
        <v>10.252140518871595</v>
      </c>
      <c r="G143" s="36">
        <v>10.545845486250631</v>
      </c>
      <c r="H143" s="36">
        <v>10.599875300598756</v>
      </c>
      <c r="I143" s="36">
        <v>11.714858685276559</v>
      </c>
      <c r="J143" s="36">
        <v>11.459226268415115</v>
      </c>
      <c r="K143" s="36">
        <v>11.096466154045181</v>
      </c>
      <c r="L143" s="36">
        <v>11.551704559224619</v>
      </c>
      <c r="M143" s="36">
        <v>11.403733945194425</v>
      </c>
      <c r="N143" s="36">
        <v>11.515605476532524</v>
      </c>
      <c r="O143" s="36">
        <v>11.215009903474368</v>
      </c>
      <c r="P143" s="36">
        <v>11.27961407305181</v>
      </c>
      <c r="Q143" s="36">
        <v>10.953996593854814</v>
      </c>
      <c r="R143" s="36">
        <v>10.930814314510009</v>
      </c>
      <c r="S143" s="36">
        <v>11.054712786017506</v>
      </c>
    </row>
    <row r="144" spans="1:19" ht="30" x14ac:dyDescent="0.35">
      <c r="A144" s="35" t="s">
        <v>230</v>
      </c>
      <c r="B144" s="36">
        <v>9.2582504016970404</v>
      </c>
      <c r="C144" s="36">
        <v>9.6403275584780328</v>
      </c>
      <c r="D144" s="36">
        <v>10.252383761083339</v>
      </c>
      <c r="E144" s="36">
        <v>10.604350700405098</v>
      </c>
      <c r="F144" s="36">
        <v>10.044515183470216</v>
      </c>
      <c r="G144" s="36">
        <v>10.38568713121262</v>
      </c>
      <c r="H144" s="36">
        <v>10.680448480358613</v>
      </c>
      <c r="I144" s="36">
        <v>11.823583859443843</v>
      </c>
      <c r="J144" s="36">
        <v>12.094609982610498</v>
      </c>
      <c r="K144" s="36">
        <v>11.750303933515223</v>
      </c>
      <c r="L144" s="36">
        <v>11.861733300211933</v>
      </c>
      <c r="M144" s="36">
        <v>11.859738846228566</v>
      </c>
      <c r="N144" s="36">
        <v>12.377416443657749</v>
      </c>
      <c r="O144" s="36">
        <v>11.70588423443588</v>
      </c>
      <c r="P144" s="36">
        <v>11.963197080911499</v>
      </c>
      <c r="Q144" s="36">
        <v>11.701837537511812</v>
      </c>
      <c r="R144" s="36">
        <v>11.641887822518184</v>
      </c>
      <c r="S144" s="36">
        <v>11.624034513927553</v>
      </c>
    </row>
    <row r="145" spans="1:19" ht="57.5" x14ac:dyDescent="0.35">
      <c r="A145" s="33" t="s">
        <v>231</v>
      </c>
      <c r="B145" s="34">
        <v>8.0368330840207918</v>
      </c>
      <c r="C145" s="34">
        <v>7.9297228430766342</v>
      </c>
      <c r="D145" s="34">
        <v>8.2181749075609716</v>
      </c>
      <c r="E145" s="34">
        <v>8.2067082571493977</v>
      </c>
      <c r="F145" s="34">
        <v>8.0385037098718417</v>
      </c>
      <c r="G145" s="34">
        <v>8.1654304268040434</v>
      </c>
      <c r="H145" s="34">
        <v>8.1454391485851581</v>
      </c>
      <c r="I145" s="34">
        <v>7.8980907507889828</v>
      </c>
      <c r="J145" s="34">
        <v>7.4475812206623635</v>
      </c>
      <c r="K145" s="34">
        <v>7.3908165485854544</v>
      </c>
      <c r="L145" s="34">
        <v>7.4919763049320878</v>
      </c>
      <c r="M145" s="34">
        <v>7.4210419859869656</v>
      </c>
      <c r="N145" s="34">
        <v>7.6956817830468109</v>
      </c>
      <c r="O145" s="34">
        <v>7.3599233805747284</v>
      </c>
      <c r="P145" s="34">
        <v>7.3021269942026699</v>
      </c>
      <c r="Q145" s="34">
        <v>6.700495268476347</v>
      </c>
      <c r="R145" s="34">
        <v>6.961176795911153</v>
      </c>
      <c r="S145" s="34">
        <v>6.6260347388567276</v>
      </c>
    </row>
    <row r="146" spans="1:19" x14ac:dyDescent="0.35">
      <c r="A146" s="35" t="s">
        <v>232</v>
      </c>
      <c r="B146" s="36">
        <v>6.2471181047707987</v>
      </c>
      <c r="C146" s="36">
        <v>6.2327672006576034</v>
      </c>
      <c r="D146" s="36">
        <v>6.4021202394288457</v>
      </c>
      <c r="E146" s="36">
        <v>6.3782867043864542</v>
      </c>
      <c r="F146" s="36">
        <v>6.2219083775700206</v>
      </c>
      <c r="G146" s="36">
        <v>6.2354289426843978</v>
      </c>
      <c r="H146" s="36">
        <v>6.1804712280759322</v>
      </c>
      <c r="I146" s="36">
        <v>5.961160014409737</v>
      </c>
      <c r="J146" s="36">
        <v>5.8387687841389466</v>
      </c>
      <c r="K146" s="36">
        <v>5.7270553353407463</v>
      </c>
      <c r="L146" s="36">
        <v>5.7873113739049362</v>
      </c>
      <c r="M146" s="36">
        <v>5.7104031809824702</v>
      </c>
      <c r="N146" s="36">
        <v>5.9404815276446108</v>
      </c>
      <c r="O146" s="36">
        <v>5.6253022842661196</v>
      </c>
      <c r="P146" s="36">
        <v>5.6654133758842669</v>
      </c>
      <c r="Q146" s="36">
        <v>5.2375533132741294</v>
      </c>
      <c r="R146" s="36">
        <v>5.3387963616919789</v>
      </c>
      <c r="S146" s="36">
        <v>5.1429477198632378</v>
      </c>
    </row>
    <row r="147" spans="1:19" ht="50" x14ac:dyDescent="0.35">
      <c r="A147" s="35" t="s">
        <v>233</v>
      </c>
      <c r="B147" s="36">
        <v>1.7094921082868271</v>
      </c>
      <c r="C147" s="36">
        <v>1.6323065587014887</v>
      </c>
      <c r="D147" s="36">
        <v>1.7514033198241963</v>
      </c>
      <c r="E147" s="36">
        <v>1.7618779336251587</v>
      </c>
      <c r="F147" s="36">
        <v>1.7495771173833441</v>
      </c>
      <c r="G147" s="36">
        <v>1.863701701107995</v>
      </c>
      <c r="H147" s="36">
        <v>1.8976679944659431</v>
      </c>
      <c r="I147" s="36">
        <v>1.8672498145042149</v>
      </c>
      <c r="J147" s="36">
        <v>1.5333459478204245</v>
      </c>
      <c r="K147" s="36">
        <v>1.5877119281592182</v>
      </c>
      <c r="L147" s="36">
        <v>1.6270370424428109</v>
      </c>
      <c r="M147" s="36">
        <v>1.6300880285603958</v>
      </c>
      <c r="N147" s="36">
        <v>1.6753945024832788</v>
      </c>
      <c r="O147" s="36">
        <v>1.6535104667459886</v>
      </c>
      <c r="P147" s="36">
        <v>1.5587560959823894</v>
      </c>
      <c r="Q147" s="36">
        <v>1.384617464294303</v>
      </c>
      <c r="R147" s="36">
        <v>1.5408099082177953</v>
      </c>
      <c r="S147" s="36">
        <v>1.3968360938909437</v>
      </c>
    </row>
    <row r="148" spans="1:19" ht="30" x14ac:dyDescent="0.35">
      <c r="A148" s="35" t="s">
        <v>234</v>
      </c>
      <c r="B148" s="36">
        <v>8.0222870963163148E-2</v>
      </c>
      <c r="C148" s="36">
        <v>6.4649083717541883E-2</v>
      </c>
      <c r="D148" s="36">
        <v>6.465134830792979E-2</v>
      </c>
      <c r="E148" s="36">
        <v>6.6543619137785531E-2</v>
      </c>
      <c r="F148" s="36">
        <v>6.7018214918476912E-2</v>
      </c>
      <c r="G148" s="36">
        <v>6.6299783011649724E-2</v>
      </c>
      <c r="H148" s="36">
        <v>6.7299926043282859E-2</v>
      </c>
      <c r="I148" s="36">
        <v>6.9680921875029875E-2</v>
      </c>
      <c r="J148" s="36">
        <v>7.5466488702993148E-2</v>
      </c>
      <c r="K148" s="36">
        <v>7.6049285085490095E-2</v>
      </c>
      <c r="L148" s="36">
        <v>7.7627888584339805E-2</v>
      </c>
      <c r="M148" s="36">
        <v>8.0550776444099484E-2</v>
      </c>
      <c r="N148" s="36">
        <v>7.9805752918922723E-2</v>
      </c>
      <c r="O148" s="36">
        <v>8.1110629562621467E-2</v>
      </c>
      <c r="P148" s="36">
        <v>7.7957522336013163E-2</v>
      </c>
      <c r="Q148" s="36">
        <v>7.8324490907914809E-2</v>
      </c>
      <c r="R148" s="36">
        <v>8.1570526001377763E-2</v>
      </c>
      <c r="S148" s="36">
        <v>8.6250925102545117E-2</v>
      </c>
    </row>
    <row r="149" spans="1:19" ht="23" x14ac:dyDescent="0.35">
      <c r="A149" s="33" t="s">
        <v>204</v>
      </c>
      <c r="B149" s="34">
        <v>3.8122208005226126</v>
      </c>
      <c r="C149" s="34">
        <v>3.8219965989685294</v>
      </c>
      <c r="D149" s="34">
        <v>4.3823367041526762</v>
      </c>
      <c r="E149" s="34">
        <v>4.252270603609273</v>
      </c>
      <c r="F149" s="34">
        <v>4.4989353771516516</v>
      </c>
      <c r="G149" s="34">
        <v>4.5994250138792268</v>
      </c>
      <c r="H149" s="34">
        <v>5.298865309016735</v>
      </c>
      <c r="I149" s="34">
        <v>3.7813720124248764</v>
      </c>
      <c r="J149" s="34">
        <v>4.0881516768374642</v>
      </c>
      <c r="K149" s="34">
        <v>2.6079254611795322</v>
      </c>
      <c r="L149" s="34">
        <v>2.7739123335955416</v>
      </c>
      <c r="M149" s="34">
        <v>3.6545867574901543</v>
      </c>
      <c r="N149" s="34">
        <v>3.8750453050669762</v>
      </c>
      <c r="O149" s="34">
        <v>3.7080515406121908</v>
      </c>
      <c r="P149" s="34">
        <v>4.5139129406914558</v>
      </c>
      <c r="Q149" s="34">
        <v>4.3951975783083137</v>
      </c>
      <c r="R149" s="34">
        <v>3.971862455547027</v>
      </c>
      <c r="S149" s="34">
        <v>3.1118554567450163</v>
      </c>
    </row>
    <row r="150" spans="1:19" x14ac:dyDescent="0.35">
      <c r="A150" s="35" t="s">
        <v>235</v>
      </c>
      <c r="B150" s="36">
        <v>2.5170135703703997</v>
      </c>
      <c r="C150" s="36">
        <v>2.6893371234047998</v>
      </c>
      <c r="D150" s="36">
        <v>3.0386850799931997</v>
      </c>
      <c r="E150" s="36">
        <v>2.9970123985896002</v>
      </c>
      <c r="F150" s="36">
        <v>3.1676973109200004</v>
      </c>
      <c r="G150" s="36">
        <v>3.3991143443423999</v>
      </c>
      <c r="H150" s="36">
        <v>3.8644166137476001</v>
      </c>
      <c r="I150" s="36">
        <v>2.6769858690983996</v>
      </c>
      <c r="J150" s="36">
        <v>3.1774472231087998</v>
      </c>
      <c r="K150" s="36">
        <v>1.7502218944380001</v>
      </c>
      <c r="L150" s="36">
        <v>1.9595787273828</v>
      </c>
      <c r="M150" s="36">
        <v>2.5220421490308</v>
      </c>
      <c r="N150" s="36">
        <v>2.4685302885408</v>
      </c>
      <c r="O150" s="36">
        <v>2.5289346814920002</v>
      </c>
      <c r="P150" s="36">
        <v>3.3885655948103999</v>
      </c>
      <c r="Q150" s="36">
        <v>3.6570671156652002</v>
      </c>
      <c r="R150" s="36">
        <v>3.2105580068339998</v>
      </c>
      <c r="S150" s="36">
        <v>2.3959180223447998</v>
      </c>
    </row>
    <row r="151" spans="1:19" x14ac:dyDescent="0.35">
      <c r="A151" s="35" t="s">
        <v>86</v>
      </c>
      <c r="B151" s="36">
        <v>0.98088328111231982</v>
      </c>
      <c r="C151" s="36">
        <v>0.74933223859880793</v>
      </c>
      <c r="D151" s="36">
        <v>0.93645832576211985</v>
      </c>
      <c r="E151" s="36">
        <v>0.84838009702710648</v>
      </c>
      <c r="F151" s="36">
        <v>0.82311714412211801</v>
      </c>
      <c r="G151" s="36">
        <v>0.69519009819561639</v>
      </c>
      <c r="H151" s="36">
        <v>0.88053954886478392</v>
      </c>
      <c r="I151" s="36">
        <v>0.788881714903233</v>
      </c>
      <c r="J151" s="36">
        <v>0.7487915121413965</v>
      </c>
      <c r="K151" s="36">
        <v>0.69305238902627719</v>
      </c>
      <c r="L151" s="36">
        <v>0.64889232965316213</v>
      </c>
      <c r="M151" s="36">
        <v>0.65563523354160136</v>
      </c>
      <c r="N151" s="36">
        <v>0.69655432394920247</v>
      </c>
      <c r="O151" s="36">
        <v>0.69220333510364151</v>
      </c>
      <c r="P151" s="36">
        <v>0.6343816552372008</v>
      </c>
      <c r="Q151" s="36">
        <v>0.64057151015617675</v>
      </c>
      <c r="R151" s="36">
        <v>0.71700098747709962</v>
      </c>
      <c r="S151" s="36">
        <v>0.67027365316293108</v>
      </c>
    </row>
    <row r="152" spans="1:19" x14ac:dyDescent="0.35">
      <c r="A152" s="35" t="s">
        <v>75</v>
      </c>
      <c r="B152" s="36">
        <v>0.30777418193089334</v>
      </c>
      <c r="C152" s="36">
        <v>0.3784276444619224</v>
      </c>
      <c r="D152" s="36">
        <v>0.40429021344235494</v>
      </c>
      <c r="E152" s="36">
        <v>0.40330272967956765</v>
      </c>
      <c r="F152" s="36">
        <v>0.50317039829153309</v>
      </c>
      <c r="G152" s="36">
        <v>0.50033302773121036</v>
      </c>
      <c r="H152" s="36">
        <v>0.54639168431034968</v>
      </c>
      <c r="I152" s="36">
        <v>0.31193923637324383</v>
      </c>
      <c r="J152" s="36">
        <v>0.15996736535426737</v>
      </c>
      <c r="K152" s="36">
        <v>0.16121840708425503</v>
      </c>
      <c r="L152" s="36">
        <v>0.1618251531945798</v>
      </c>
      <c r="M152" s="36">
        <v>0.47523882778575305</v>
      </c>
      <c r="N152" s="36">
        <v>0.70890132122497351</v>
      </c>
      <c r="O152" s="36">
        <v>0.48652644602254969</v>
      </c>
      <c r="P152" s="36">
        <v>0.4906499164908556</v>
      </c>
      <c r="Q152" s="36">
        <v>9.7283923385937388E-2</v>
      </c>
      <c r="R152" s="36">
        <v>4.3284834935927982E-2</v>
      </c>
      <c r="S152" s="36">
        <v>4.5439683451285788E-2</v>
      </c>
    </row>
    <row r="153" spans="1:19" x14ac:dyDescent="0.35">
      <c r="A153" s="35" t="s">
        <v>205</v>
      </c>
      <c r="B153" s="36">
        <v>6.5497671090000006E-3</v>
      </c>
      <c r="C153" s="36">
        <v>4.8995925029999996E-3</v>
      </c>
      <c r="D153" s="36">
        <v>2.9030849549999999E-3</v>
      </c>
      <c r="E153" s="36">
        <v>3.5753783129999998E-3</v>
      </c>
      <c r="F153" s="36">
        <v>4.9505238179999994E-3</v>
      </c>
      <c r="G153" s="36">
        <v>4.7875436100000002E-3</v>
      </c>
      <c r="H153" s="36">
        <v>7.5174620940000004E-3</v>
      </c>
      <c r="I153" s="36">
        <v>3.5651920499999998E-3</v>
      </c>
      <c r="J153" s="36">
        <v>1.945576233E-3</v>
      </c>
      <c r="K153" s="36">
        <v>3.432770631E-3</v>
      </c>
      <c r="L153" s="36">
        <v>3.6161233649999996E-3</v>
      </c>
      <c r="M153" s="36">
        <v>1.670547132E-3</v>
      </c>
      <c r="N153" s="36">
        <v>1.059371352E-3</v>
      </c>
      <c r="O153" s="36">
        <v>3.8707799400000003E-4</v>
      </c>
      <c r="P153" s="36">
        <v>3.1577415299999999E-4</v>
      </c>
      <c r="Q153" s="36">
        <v>2.7502910099999996E-4</v>
      </c>
      <c r="R153" s="36">
        <v>1.0186263E-3</v>
      </c>
      <c r="S153" s="36">
        <v>2.2409778600000001E-4</v>
      </c>
    </row>
    <row r="154" spans="1:19" ht="26" x14ac:dyDescent="0.35">
      <c r="A154" s="31" t="s">
        <v>236</v>
      </c>
      <c r="B154" s="32">
        <v>6.2800416640441048</v>
      </c>
      <c r="C154" s="32">
        <v>6.6419751206724289</v>
      </c>
      <c r="D154" s="32">
        <v>7.0808290936896539</v>
      </c>
      <c r="E154" s="32">
        <v>7.7618801811790128</v>
      </c>
      <c r="F154" s="32">
        <v>8.4875663937280628</v>
      </c>
      <c r="G154" s="32">
        <v>9.2557794118395584</v>
      </c>
      <c r="H154" s="32">
        <v>10.111847037113611</v>
      </c>
      <c r="I154" s="32">
        <v>10.826319202442074</v>
      </c>
      <c r="J154" s="32">
        <v>11.65120096598427</v>
      </c>
      <c r="K154" s="32">
        <v>12.288802719077955</v>
      </c>
      <c r="L154" s="32">
        <v>13.516832418929827</v>
      </c>
      <c r="M154" s="32">
        <v>14.534210537392635</v>
      </c>
      <c r="N154" s="32">
        <v>15.542600767320799</v>
      </c>
      <c r="O154" s="32">
        <v>16.754933924197598</v>
      </c>
      <c r="P154" s="32">
        <v>17.733773716257652</v>
      </c>
      <c r="Q154" s="32">
        <v>18.596649774626435</v>
      </c>
      <c r="R154" s="32">
        <v>19.260156916949363</v>
      </c>
      <c r="S154" s="32">
        <v>19.993656849048861</v>
      </c>
    </row>
    <row r="155" spans="1:19" ht="69" x14ac:dyDescent="0.35">
      <c r="A155" s="33" t="s">
        <v>237</v>
      </c>
      <c r="B155" s="34">
        <v>5.5677018988764848</v>
      </c>
      <c r="C155" s="34">
        <v>6.0101086183531018</v>
      </c>
      <c r="D155" s="34">
        <v>6.5175283826983597</v>
      </c>
      <c r="E155" s="34">
        <v>7.200829077104876</v>
      </c>
      <c r="F155" s="34">
        <v>7.9504480445623171</v>
      </c>
      <c r="G155" s="34">
        <v>8.7453309831617929</v>
      </c>
      <c r="H155" s="34">
        <v>9.6389163866964598</v>
      </c>
      <c r="I155" s="34">
        <v>10.43171795008802</v>
      </c>
      <c r="J155" s="34">
        <v>11.274757616407866</v>
      </c>
      <c r="K155" s="34">
        <v>11.962927658943935</v>
      </c>
      <c r="L155" s="34">
        <v>13.195891017277122</v>
      </c>
      <c r="M155" s="34">
        <v>14.208855090031975</v>
      </c>
      <c r="N155" s="34">
        <v>15.246603074596409</v>
      </c>
      <c r="O155" s="34">
        <v>16.380347459251265</v>
      </c>
      <c r="P155" s="34">
        <v>17.42059334364993</v>
      </c>
      <c r="Q155" s="34">
        <v>18.318211497088868</v>
      </c>
      <c r="R155" s="34">
        <v>18.995760957047313</v>
      </c>
      <c r="S155" s="34">
        <v>19.640640335330033</v>
      </c>
    </row>
    <row r="156" spans="1:19" ht="57.5" x14ac:dyDescent="0.35">
      <c r="A156" s="33" t="s">
        <v>238</v>
      </c>
      <c r="B156" s="34">
        <v>0.51123139124762051</v>
      </c>
      <c r="C156" s="34">
        <v>0.49109064057532792</v>
      </c>
      <c r="D156" s="34">
        <v>0.44263568663929415</v>
      </c>
      <c r="E156" s="34">
        <v>0.42027524233013874</v>
      </c>
      <c r="F156" s="34">
        <v>0.39634248742174383</v>
      </c>
      <c r="G156" s="34">
        <v>0.36967256693376593</v>
      </c>
      <c r="H156" s="34">
        <v>0.33215478867315124</v>
      </c>
      <c r="I156" s="34">
        <v>0.29404706539405562</v>
      </c>
      <c r="J156" s="34">
        <v>0.29600000000840376</v>
      </c>
      <c r="K156" s="34">
        <v>0.26554254795801924</v>
      </c>
      <c r="L156" s="34">
        <v>0.24049805208470504</v>
      </c>
      <c r="M156" s="34">
        <v>0.24491209779266018</v>
      </c>
      <c r="N156" s="34">
        <v>0.2356651805483902</v>
      </c>
      <c r="O156" s="34">
        <v>0.2941431153783296</v>
      </c>
      <c r="P156" s="34">
        <v>0.17240451086372163</v>
      </c>
      <c r="Q156" s="34">
        <v>0.13766241579357122</v>
      </c>
      <c r="R156" s="34">
        <v>0.10350926076604799</v>
      </c>
      <c r="S156" s="34">
        <v>0.183511233158832</v>
      </c>
    </row>
    <row r="157" spans="1:19" ht="46" x14ac:dyDescent="0.35">
      <c r="A157" s="33" t="s">
        <v>239</v>
      </c>
      <c r="B157" s="34">
        <v>0.20110837391999992</v>
      </c>
      <c r="C157" s="34">
        <v>0.14077586174399989</v>
      </c>
      <c r="D157" s="34">
        <v>0.12066502435199994</v>
      </c>
      <c r="E157" s="34">
        <v>0.14077586174399989</v>
      </c>
      <c r="F157" s="34">
        <v>0.14077586174399989</v>
      </c>
      <c r="G157" s="34">
        <v>0.14077586174399989</v>
      </c>
      <c r="H157" s="34">
        <v>0.14077586174399995</v>
      </c>
      <c r="I157" s="34">
        <v>0.10055418695999996</v>
      </c>
      <c r="J157" s="34">
        <v>8.044334956799995E-2</v>
      </c>
      <c r="K157" s="34">
        <v>6.0332512175999969E-2</v>
      </c>
      <c r="L157" s="34">
        <v>8.044334956799995E-2</v>
      </c>
      <c r="M157" s="34">
        <v>8.044334956799995E-2</v>
      </c>
      <c r="N157" s="34">
        <v>6.0332512175999969E-2</v>
      </c>
      <c r="O157" s="34">
        <v>8.044334956799995E-2</v>
      </c>
      <c r="P157" s="34">
        <v>0.14077586174399989</v>
      </c>
      <c r="Q157" s="34">
        <v>0.14077586174399989</v>
      </c>
      <c r="R157" s="34">
        <v>0.1608866991359999</v>
      </c>
      <c r="S157" s="34">
        <v>0.16950528055999997</v>
      </c>
    </row>
    <row r="158" spans="1:19" ht="39" x14ac:dyDescent="0.35">
      <c r="A158" s="31" t="s">
        <v>240</v>
      </c>
      <c r="B158" s="32">
        <v>7.347904753759873</v>
      </c>
      <c r="C158" s="32">
        <v>7.5083313235500828</v>
      </c>
      <c r="D158" s="32">
        <v>7.4642607441347799</v>
      </c>
      <c r="E158" s="32">
        <v>7.5970106585699595</v>
      </c>
      <c r="F158" s="32">
        <v>7.599070477877091</v>
      </c>
      <c r="G158" s="32">
        <v>7.7841249791075358</v>
      </c>
      <c r="H158" s="32">
        <v>7.8596059669965177</v>
      </c>
      <c r="I158" s="32">
        <v>7.936515015111012</v>
      </c>
      <c r="J158" s="32">
        <v>8.1120905040998768</v>
      </c>
      <c r="K158" s="32">
        <v>8.2720743028484947</v>
      </c>
      <c r="L158" s="32">
        <v>8.3682197146998369</v>
      </c>
      <c r="M158" s="32">
        <v>8.46890543517409</v>
      </c>
      <c r="N158" s="32">
        <v>8.4881809872408969</v>
      </c>
      <c r="O158" s="32">
        <v>8.520658924209858</v>
      </c>
      <c r="P158" s="32">
        <v>8.5946848092885073</v>
      </c>
      <c r="Q158" s="32">
        <v>8.7297627119235433</v>
      </c>
      <c r="R158" s="32">
        <v>8.8055430819223641</v>
      </c>
      <c r="S158" s="32">
        <v>8.8926146337748904</v>
      </c>
    </row>
    <row r="159" spans="1:19" ht="23" x14ac:dyDescent="0.35">
      <c r="A159" s="33" t="s">
        <v>241</v>
      </c>
      <c r="B159" s="34">
        <v>7.2156721256595633</v>
      </c>
      <c r="C159" s="34">
        <v>7.3632054315677813</v>
      </c>
      <c r="D159" s="34">
        <v>7.306241588270483</v>
      </c>
      <c r="E159" s="34">
        <v>7.4260982388236716</v>
      </c>
      <c r="F159" s="34">
        <v>7.4152647942488112</v>
      </c>
      <c r="G159" s="34">
        <v>7.5874260315972606</v>
      </c>
      <c r="H159" s="34">
        <v>7.6500137556042507</v>
      </c>
      <c r="I159" s="34">
        <v>7.714029539836754</v>
      </c>
      <c r="J159" s="34">
        <v>7.8767117649436287</v>
      </c>
      <c r="K159" s="34">
        <v>8.0238022998102494</v>
      </c>
      <c r="L159" s="34">
        <v>8.1070544477796016</v>
      </c>
      <c r="M159" s="34">
        <v>8.194846904371861</v>
      </c>
      <c r="N159" s="34">
        <v>8.2012291925566743</v>
      </c>
      <c r="O159" s="34">
        <v>8.2208138656436436</v>
      </c>
      <c r="P159" s="34">
        <v>8.281946486840301</v>
      </c>
      <c r="Q159" s="34">
        <v>8.4041311255933469</v>
      </c>
      <c r="R159" s="34">
        <v>8.4670182317101723</v>
      </c>
      <c r="S159" s="34">
        <v>8.5411965196742905</v>
      </c>
    </row>
    <row r="160" spans="1:19" ht="23" x14ac:dyDescent="0.35">
      <c r="A160" s="33" t="s">
        <v>242</v>
      </c>
      <c r="B160" s="34">
        <v>0.13223262810030939</v>
      </c>
      <c r="C160" s="34">
        <v>0.14512589198230072</v>
      </c>
      <c r="D160" s="34">
        <v>0.15801915586429635</v>
      </c>
      <c r="E160" s="34">
        <v>0.17091241974628768</v>
      </c>
      <c r="F160" s="34">
        <v>0.18380568362827943</v>
      </c>
      <c r="G160" s="34">
        <v>0.19669894751027464</v>
      </c>
      <c r="H160" s="34">
        <v>0.20959221139226639</v>
      </c>
      <c r="I160" s="34">
        <v>0.22248547527425772</v>
      </c>
      <c r="J160" s="34">
        <v>0.23537873915624904</v>
      </c>
      <c r="K160" s="34">
        <v>0.24827200303824468</v>
      </c>
      <c r="L160" s="34">
        <v>0.26116526692023601</v>
      </c>
      <c r="M160" s="34">
        <v>0.27405853080222781</v>
      </c>
      <c r="N160" s="34">
        <v>0.28695179468422294</v>
      </c>
      <c r="O160" s="34">
        <v>0.29984505856621468</v>
      </c>
      <c r="P160" s="34">
        <v>0.3127383224482061</v>
      </c>
      <c r="Q160" s="34">
        <v>0.3256315863301974</v>
      </c>
      <c r="R160" s="34">
        <v>0.33852485021219297</v>
      </c>
      <c r="S160" s="34">
        <v>0.35141811410059998</v>
      </c>
    </row>
    <row r="161" spans="1:19" ht="65" x14ac:dyDescent="0.35">
      <c r="A161" s="37" t="s">
        <v>243</v>
      </c>
      <c r="B161" s="38">
        <v>471.13895150101456</v>
      </c>
      <c r="C161" s="38">
        <v>486.25074445649938</v>
      </c>
      <c r="D161" s="38">
        <v>485.87978982417081</v>
      </c>
      <c r="E161" s="38">
        <v>486.00396598678111</v>
      </c>
      <c r="F161" s="38">
        <v>493.93982548804081</v>
      </c>
      <c r="G161" s="38">
        <v>486.64855876841023</v>
      </c>
      <c r="H161" s="38">
        <v>483.31659361164191</v>
      </c>
      <c r="I161" s="38">
        <v>490.90401284558385</v>
      </c>
      <c r="J161" s="38">
        <v>487.25224564519311</v>
      </c>
      <c r="K161" s="38">
        <v>457.35324246011857</v>
      </c>
      <c r="L161" s="38">
        <v>448.45536580853167</v>
      </c>
      <c r="M161" s="38">
        <v>443.60829912154702</v>
      </c>
      <c r="N161" s="38">
        <v>451.15532512452432</v>
      </c>
      <c r="O161" s="38">
        <v>447.6883096377619</v>
      </c>
      <c r="P161" s="38">
        <v>444.65046899267367</v>
      </c>
      <c r="Q161" s="38">
        <v>441.37182209210908</v>
      </c>
      <c r="R161" s="38">
        <v>429.03916606102433</v>
      </c>
      <c r="S161" s="38">
        <v>424.09741867713473</v>
      </c>
    </row>
    <row r="162" spans="1:19" x14ac:dyDescent="0.35">
      <c r="A162" s="39" t="s">
        <v>244</v>
      </c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</row>
    <row r="163" spans="1:19" x14ac:dyDescent="0.35">
      <c r="A163" s="39" t="s">
        <v>245</v>
      </c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</row>
    <row r="164" spans="1:19" x14ac:dyDescent="0.35">
      <c r="A164" s="39" t="s">
        <v>246</v>
      </c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</row>
    <row r="165" spans="1:19" x14ac:dyDescent="0.35">
      <c r="A165" s="39" t="s">
        <v>247</v>
      </c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</row>
    <row r="166" spans="1:19" x14ac:dyDescent="0.35">
      <c r="A166" s="39" t="s">
        <v>248</v>
      </c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5"/>
  <sheetViews>
    <sheetView workbookViewId="0">
      <selection activeCell="E11" sqref="E11"/>
    </sheetView>
  </sheetViews>
  <sheetFormatPr defaultColWidth="8.7265625" defaultRowHeight="14.5" x14ac:dyDescent="0.35"/>
  <cols>
    <col min="1" max="16384" width="8.7265625" style="4"/>
  </cols>
  <sheetData>
    <row r="1" spans="1:4" x14ac:dyDescent="0.35">
      <c r="A1" s="4" t="s">
        <v>163</v>
      </c>
    </row>
    <row r="2" spans="1:4" x14ac:dyDescent="0.35">
      <c r="A2" s="5" t="s">
        <v>160</v>
      </c>
    </row>
    <row r="3" spans="1:4" x14ac:dyDescent="0.35">
      <c r="A3" s="4" t="s">
        <v>164</v>
      </c>
    </row>
    <row r="5" spans="1:4" x14ac:dyDescent="0.35">
      <c r="A5" s="4" t="s">
        <v>250</v>
      </c>
    </row>
    <row r="6" spans="1:4" x14ac:dyDescent="0.35">
      <c r="A6" s="4" t="s">
        <v>251</v>
      </c>
    </row>
    <row r="7" spans="1:4" x14ac:dyDescent="0.35">
      <c r="A7" s="4" t="s">
        <v>252</v>
      </c>
    </row>
    <row r="8" spans="1:4" x14ac:dyDescent="0.35">
      <c r="A8" s="4" t="s">
        <v>249</v>
      </c>
    </row>
    <row r="11" spans="1:4" x14ac:dyDescent="0.35">
      <c r="A11" s="41" t="s">
        <v>254</v>
      </c>
      <c r="B11" s="42"/>
      <c r="C11" s="42"/>
    </row>
    <row r="12" spans="1:4" x14ac:dyDescent="0.35">
      <c r="A12" s="43"/>
      <c r="B12" s="9"/>
      <c r="C12" s="9"/>
      <c r="D12" s="9"/>
    </row>
    <row r="13" spans="1:4" x14ac:dyDescent="0.35">
      <c r="A13" s="9" t="s">
        <v>260</v>
      </c>
      <c r="B13" s="9"/>
      <c r="C13" s="9"/>
      <c r="D13" s="9"/>
    </row>
    <row r="14" spans="1:4" x14ac:dyDescent="0.35">
      <c r="A14" s="9" t="s">
        <v>261</v>
      </c>
      <c r="B14" s="9"/>
      <c r="C14" s="9"/>
      <c r="D14" s="9"/>
    </row>
    <row r="15" spans="1:4" x14ac:dyDescent="0.35">
      <c r="A15" s="9" t="s">
        <v>262</v>
      </c>
      <c r="B15" s="9"/>
      <c r="C15" s="9"/>
      <c r="D15" s="9"/>
    </row>
    <row r="16" spans="1:4" x14ac:dyDescent="0.35">
      <c r="A16" s="9"/>
      <c r="B16" s="9"/>
      <c r="C16" s="9"/>
      <c r="D16" s="9"/>
    </row>
    <row r="18" spans="1:3" x14ac:dyDescent="0.35">
      <c r="A18" s="4" t="s">
        <v>165</v>
      </c>
    </row>
    <row r="19" spans="1:3" x14ac:dyDescent="0.35">
      <c r="A19" s="4" t="s">
        <v>253</v>
      </c>
    </row>
    <row r="23" spans="1:3" x14ac:dyDescent="0.35">
      <c r="B23" s="4" t="s">
        <v>181</v>
      </c>
    </row>
    <row r="24" spans="1:3" x14ac:dyDescent="0.35">
      <c r="A24" s="4" t="s">
        <v>182</v>
      </c>
      <c r="B24" s="20">
        <v>51</v>
      </c>
      <c r="C24" s="4">
        <f>(B24+B25+B27+B28)/B29</f>
        <v>0.92045454545454541</v>
      </c>
    </row>
    <row r="25" spans="1:3" x14ac:dyDescent="0.35">
      <c r="A25" s="4" t="s">
        <v>183</v>
      </c>
      <c r="B25" s="20">
        <v>21</v>
      </c>
    </row>
    <row r="26" spans="1:3" x14ac:dyDescent="0.35">
      <c r="A26" s="4" t="s">
        <v>184</v>
      </c>
      <c r="B26" s="20">
        <v>7</v>
      </c>
      <c r="C26" s="4">
        <f>1-C24</f>
        <v>7.9545454545454586E-2</v>
      </c>
    </row>
    <row r="27" spans="1:3" x14ac:dyDescent="0.35">
      <c r="A27" s="4" t="s">
        <v>185</v>
      </c>
      <c r="B27" s="20">
        <v>4</v>
      </c>
    </row>
    <row r="28" spans="1:3" x14ac:dyDescent="0.35">
      <c r="A28" s="4" t="s">
        <v>186</v>
      </c>
      <c r="B28" s="20">
        <v>5</v>
      </c>
    </row>
    <row r="29" spans="1:3" x14ac:dyDescent="0.35">
      <c r="A29" s="4" t="s">
        <v>187</v>
      </c>
      <c r="B29" s="4">
        <f>SUM(B24:B28)</f>
        <v>88</v>
      </c>
    </row>
    <row r="35" spans="1:1" x14ac:dyDescent="0.35">
      <c r="A35" s="4" t="s">
        <v>259</v>
      </c>
    </row>
  </sheetData>
  <hyperlinks>
    <hyperlink ref="A2" r:id="rId1" xr:uid="{00000000-0004-0000-0300-000000000000}"/>
  </hyperlinks>
  <pageMargins left="0.7" right="0.7" top="0.75" bottom="0.75" header="0.3" footer="0.3"/>
  <pageSetup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56"/>
  <sheetViews>
    <sheetView workbookViewId="0">
      <selection activeCell="B6" sqref="B6"/>
    </sheetView>
  </sheetViews>
  <sheetFormatPr defaultRowHeight="14.5" x14ac:dyDescent="0.35"/>
  <cols>
    <col min="2" max="2" width="11.81640625" bestFit="1" customWidth="1"/>
    <col min="3" max="5" width="12" bestFit="1" customWidth="1"/>
    <col min="33" max="33" width="11.81640625" bestFit="1" customWidth="1"/>
  </cols>
  <sheetData>
    <row r="1" spans="1:37" x14ac:dyDescent="0.35">
      <c r="A1" s="15"/>
      <c r="B1" s="15">
        <v>2015</v>
      </c>
      <c r="C1" s="15">
        <f>B1+1</f>
        <v>2016</v>
      </c>
      <c r="D1" s="15">
        <f t="shared" ref="D1" si="0">C1+1</f>
        <v>2017</v>
      </c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</row>
    <row r="2" spans="1:37" x14ac:dyDescent="0.35">
      <c r="A2" s="15"/>
      <c r="B2" s="15" t="s">
        <v>67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</row>
    <row r="3" spans="1:37" x14ac:dyDescent="0.35">
      <c r="A3" s="15" t="str">
        <f>B27</f>
        <v xml:space="preserve">Coal </v>
      </c>
      <c r="B3" s="15">
        <f>B7*About!B81</f>
        <v>29906645917745.457</v>
      </c>
      <c r="C3" s="15">
        <f>B3*(1+C37)</f>
        <v>31538773998060.305</v>
      </c>
      <c r="D3" s="15">
        <f>B3*(1+D37)</f>
        <v>30250474214215.137</v>
      </c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</row>
    <row r="4" spans="1:37" x14ac:dyDescent="0.35">
      <c r="A4" s="15" t="str">
        <f>B28</f>
        <v>Natural Gas</v>
      </c>
      <c r="B4" s="15">
        <v>2878964507787.3428</v>
      </c>
      <c r="C4" s="15">
        <f>B4*(1+C37)</f>
        <v>3036081385029.7163</v>
      </c>
      <c r="D4" s="15">
        <f>B4*(1+D37)</f>
        <v>2912063152985.8618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</row>
    <row r="5" spans="1:37" x14ac:dyDescent="0.35">
      <c r="A5" s="15" t="s">
        <v>141</v>
      </c>
      <c r="B5" s="15">
        <f>B9*About!D69</f>
        <v>4572269784200</v>
      </c>
      <c r="C5" s="15">
        <f>B5-(B5-Q5)/15</f>
        <v>4267451798586.6665</v>
      </c>
      <c r="D5" s="15">
        <f t="shared" ref="D5" si="1">C5-(C5-R5)/15</f>
        <v>3982955012014.2222</v>
      </c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</row>
    <row r="6" spans="1:37" x14ac:dyDescent="0.35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</row>
    <row r="7" spans="1:37" x14ac:dyDescent="0.35">
      <c r="A7" s="15" t="s">
        <v>142</v>
      </c>
      <c r="B7" s="15">
        <f>C27</f>
        <v>31.55318181818182</v>
      </c>
      <c r="C7" s="15" t="s">
        <v>143</v>
      </c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</row>
    <row r="8" spans="1:37" x14ac:dyDescent="0.35">
      <c r="A8" s="15" t="s">
        <v>86</v>
      </c>
      <c r="B8" s="15">
        <f>C28</f>
        <v>2.7268181818181834</v>
      </c>
      <c r="C8" s="15" t="s">
        <v>143</v>
      </c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</row>
    <row r="9" spans="1:37" x14ac:dyDescent="0.35">
      <c r="A9" s="15" t="s">
        <v>141</v>
      </c>
      <c r="B9" s="15">
        <v>1340</v>
      </c>
      <c r="C9" s="15" t="s">
        <v>59</v>
      </c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</row>
    <row r="10" spans="1:37" x14ac:dyDescent="0.35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</row>
    <row r="11" spans="1:37" x14ac:dyDescent="0.35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</row>
    <row r="12" spans="1:37" x14ac:dyDescent="0.35">
      <c r="A12" s="15" t="s">
        <v>144</v>
      </c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</row>
    <row r="13" spans="1:37" x14ac:dyDescent="0.35">
      <c r="A13" s="15" t="s">
        <v>145</v>
      </c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</row>
    <row r="14" spans="1:37" x14ac:dyDescent="0.35">
      <c r="A14" s="15" t="s">
        <v>180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</row>
    <row r="15" spans="1:37" x14ac:dyDescent="0.35">
      <c r="A15" s="15" t="s">
        <v>146</v>
      </c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</row>
    <row r="16" spans="1:37" x14ac:dyDescent="0.35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</row>
    <row r="17" spans="1:37" x14ac:dyDescent="0.35">
      <c r="A17" s="15" t="s">
        <v>147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</row>
    <row r="18" spans="1:37" x14ac:dyDescent="0.35">
      <c r="A18" s="15" t="s">
        <v>148</v>
      </c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</row>
    <row r="19" spans="1:37" ht="29" x14ac:dyDescent="0.35">
      <c r="A19" s="15"/>
      <c r="B19" s="15"/>
      <c r="C19" s="16" t="s">
        <v>149</v>
      </c>
      <c r="D19" s="15" t="s">
        <v>150</v>
      </c>
      <c r="E19" s="15"/>
      <c r="F19" s="15"/>
      <c r="G19" s="15" t="str">
        <f>'Global Eff Intel cement'!A24</f>
        <v>coal</v>
      </c>
      <c r="H19" s="17">
        <f>'Global Eff Intel cement'!C24</f>
        <v>0.92045454545454541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</row>
    <row r="20" spans="1:37" x14ac:dyDescent="0.35">
      <c r="A20" s="15"/>
      <c r="B20" s="15" t="s">
        <v>151</v>
      </c>
      <c r="C20" s="17">
        <v>0.72</v>
      </c>
      <c r="D20" s="15">
        <f>C20/0.79</f>
        <v>0.91139240506329111</v>
      </c>
      <c r="E20" s="15"/>
      <c r="F20" s="15"/>
      <c r="G20" s="15"/>
      <c r="H20" s="17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</row>
    <row r="21" spans="1:37" x14ac:dyDescent="0.35">
      <c r="A21" s="15"/>
      <c r="B21" s="15" t="s">
        <v>152</v>
      </c>
      <c r="C21" s="15">
        <v>7</v>
      </c>
      <c r="D21" s="15">
        <f>1-D20</f>
        <v>8.8607594936708889E-2</v>
      </c>
      <c r="E21" s="15"/>
      <c r="F21" s="15"/>
      <c r="G21" s="15" t="str">
        <f>'Global Eff Intel cement'!A26</f>
        <v>nat gas</v>
      </c>
      <c r="H21" s="17">
        <f>'Global Eff Intel cement'!C26</f>
        <v>7.9545454545454586E-2</v>
      </c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</row>
    <row r="22" spans="1:37" x14ac:dyDescent="0.35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</row>
    <row r="23" spans="1:37" x14ac:dyDescent="0.35">
      <c r="A23" s="15" t="s">
        <v>153</v>
      </c>
      <c r="B23" s="15"/>
      <c r="C23" s="15" t="s">
        <v>154</v>
      </c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</row>
    <row r="24" spans="1:37" x14ac:dyDescent="0.35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</row>
    <row r="25" spans="1:37" x14ac:dyDescent="0.35">
      <c r="A25" s="15"/>
      <c r="B25" s="15"/>
      <c r="C25" s="21">
        <v>34.28</v>
      </c>
      <c r="D25" s="21" t="s">
        <v>155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</row>
    <row r="26" spans="1:37" s="4" customFormat="1" x14ac:dyDescent="0.35">
      <c r="A26" s="15"/>
      <c r="B26" s="15"/>
      <c r="C26" s="21"/>
      <c r="D26" s="21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</row>
    <row r="27" spans="1:37" x14ac:dyDescent="0.35">
      <c r="A27" s="15"/>
      <c r="B27" s="15" t="s">
        <v>142</v>
      </c>
      <c r="C27" s="21">
        <f>H19*C25</f>
        <v>31.55318181818182</v>
      </c>
      <c r="D27" s="21" t="s">
        <v>143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</row>
    <row r="28" spans="1:37" x14ac:dyDescent="0.35">
      <c r="A28" s="15"/>
      <c r="B28" s="15" t="s">
        <v>86</v>
      </c>
      <c r="C28" s="21">
        <f>H21*C25</f>
        <v>2.7268181818181834</v>
      </c>
      <c r="D28" s="21" t="s">
        <v>143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</row>
    <row r="29" spans="1:37" x14ac:dyDescent="0.3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</row>
    <row r="30" spans="1:37" x14ac:dyDescent="0.35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</row>
    <row r="31" spans="1:37" x14ac:dyDescent="0.35">
      <c r="A31" s="15" t="s">
        <v>156</v>
      </c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</row>
    <row r="32" spans="1:37" x14ac:dyDescent="0.35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</row>
    <row r="33" spans="1:37" s="4" customFormat="1" x14ac:dyDescent="0.35">
      <c r="A33" s="15" t="s">
        <v>288</v>
      </c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</row>
    <row r="34" spans="1:37" s="4" customFormat="1" x14ac:dyDescent="0.35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</row>
    <row r="35" spans="1:37" s="4" customFormat="1" x14ac:dyDescent="0.35">
      <c r="A35" s="15"/>
      <c r="B35" s="15">
        <v>2015</v>
      </c>
      <c r="C35" s="15">
        <f>B35+1</f>
        <v>2016</v>
      </c>
      <c r="D35" s="15">
        <f>C35+1</f>
        <v>2017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</row>
    <row r="36" spans="1:37" s="4" customFormat="1" x14ac:dyDescent="0.35">
      <c r="A36" s="15"/>
      <c r="B36" s="15">
        <f>Calcs!Q116</f>
        <v>2.7737466460861633</v>
      </c>
      <c r="C36" s="15">
        <f>Calcs!R116</f>
        <v>2.9251213539423238</v>
      </c>
      <c r="D36" s="15">
        <f>Calcs!S116</f>
        <v>2.8056356311226431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</row>
    <row r="37" spans="1:37" s="4" customFormat="1" x14ac:dyDescent="0.35">
      <c r="A37" s="15"/>
      <c r="B37" s="15"/>
      <c r="C37" s="15">
        <f>(C36-B36)/B36</f>
        <v>5.4574093156544982E-2</v>
      </c>
      <c r="D37" s="15">
        <f>-(B36-D36)/B36</f>
        <v>1.1496718736542191E-2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</row>
    <row r="38" spans="1:37" s="4" customFormat="1" x14ac:dyDescent="0.3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</row>
    <row r="39" spans="1:37" s="4" customFormat="1" x14ac:dyDescent="0.35">
      <c r="A39"/>
      <c r="B39"/>
      <c r="C39">
        <v>2015</v>
      </c>
      <c r="D39">
        <v>2016</v>
      </c>
      <c r="E39">
        <v>2017</v>
      </c>
      <c r="F39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</row>
    <row r="40" spans="1:37" s="4" customFormat="1" x14ac:dyDescent="0.35">
      <c r="A40"/>
      <c r="B40" t="s">
        <v>266</v>
      </c>
      <c r="C40">
        <f>Calcs!Q116</f>
        <v>2.7737466460861633</v>
      </c>
      <c r="D40">
        <f>Calcs!R116</f>
        <v>2.9251213539423238</v>
      </c>
      <c r="E40">
        <f>Calcs!S116</f>
        <v>2.8056356311226431</v>
      </c>
      <c r="F40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</row>
    <row r="41" spans="1:37" s="4" customFormat="1" x14ac:dyDescent="0.35">
      <c r="A41"/>
      <c r="B41" t="s">
        <v>267</v>
      </c>
      <c r="C41"/>
      <c r="D41">
        <f>D40/C40</f>
        <v>1.054574093156545</v>
      </c>
      <c r="E41">
        <f>E40/C40</f>
        <v>1.0114967187365422</v>
      </c>
      <c r="F41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</row>
    <row r="42" spans="1:37" s="4" customFormat="1" x14ac:dyDescent="0.3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</row>
    <row r="43" spans="1:37" s="4" customFormat="1" x14ac:dyDescent="0.3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</row>
    <row r="44" spans="1:37" s="4" customFormat="1" x14ac:dyDescent="0.3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</row>
    <row r="45" spans="1:37" s="4" customFormat="1" x14ac:dyDescent="0.3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</row>
    <row r="46" spans="1:37" s="4" customFormat="1" x14ac:dyDescent="0.3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</row>
    <row r="47" spans="1:37" s="4" customFormat="1" x14ac:dyDescent="0.3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</row>
    <row r="48" spans="1:37" x14ac:dyDescent="0.3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</row>
    <row r="49" spans="1:37" x14ac:dyDescent="0.3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</row>
    <row r="50" spans="1:37" x14ac:dyDescent="0.3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</row>
    <row r="51" spans="1:37" x14ac:dyDescent="0.3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</row>
    <row r="52" spans="1:37" x14ac:dyDescent="0.3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</row>
    <row r="53" spans="1:37" x14ac:dyDescent="0.3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</row>
    <row r="54" spans="1:37" x14ac:dyDescent="0.3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</row>
    <row r="55" spans="1:37" x14ac:dyDescent="0.35">
      <c r="A55" s="15"/>
      <c r="B55" s="18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</row>
    <row r="56" spans="1:37" x14ac:dyDescent="0.35">
      <c r="A56" s="15"/>
      <c r="B56" s="18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49"/>
  <sheetViews>
    <sheetView workbookViewId="0">
      <selection activeCell="B4" sqref="B4"/>
    </sheetView>
  </sheetViews>
  <sheetFormatPr defaultRowHeight="14.5" x14ac:dyDescent="0.35"/>
  <cols>
    <col min="1" max="1" width="11.7265625" customWidth="1"/>
    <col min="5" max="5" width="11.6328125" bestFit="1" customWidth="1"/>
  </cols>
  <sheetData>
    <row r="1" spans="1:37" s="4" customFormat="1" x14ac:dyDescent="0.35">
      <c r="A1" s="4" t="str">
        <f>'Cement start year'!B2</f>
        <v>Btu</v>
      </c>
      <c r="B1" s="4">
        <f>'Cement start year'!B1</f>
        <v>2015</v>
      </c>
      <c r="C1" s="4">
        <f>'Cement start year'!C1</f>
        <v>2016</v>
      </c>
      <c r="D1" s="4">
        <f>'Cement start year'!D1</f>
        <v>2017</v>
      </c>
      <c r="E1" s="4">
        <f t="shared" ref="E1:Q1" si="0">E6</f>
        <v>2018</v>
      </c>
      <c r="F1" s="4">
        <f t="shared" si="0"/>
        <v>2019</v>
      </c>
      <c r="G1" s="4">
        <f t="shared" si="0"/>
        <v>2020</v>
      </c>
      <c r="H1" s="4">
        <f t="shared" si="0"/>
        <v>2021</v>
      </c>
      <c r="I1" s="4">
        <f t="shared" si="0"/>
        <v>2022</v>
      </c>
      <c r="J1" s="4">
        <f t="shared" si="0"/>
        <v>2023</v>
      </c>
      <c r="K1" s="4">
        <f t="shared" si="0"/>
        <v>2024</v>
      </c>
      <c r="L1" s="4">
        <f t="shared" si="0"/>
        <v>2025</v>
      </c>
      <c r="M1" s="4">
        <f t="shared" si="0"/>
        <v>2026</v>
      </c>
      <c r="N1" s="4">
        <f t="shared" si="0"/>
        <v>2027</v>
      </c>
      <c r="O1" s="4">
        <f t="shared" si="0"/>
        <v>2028</v>
      </c>
      <c r="P1" s="4">
        <f t="shared" si="0"/>
        <v>2029</v>
      </c>
      <c r="Q1" s="4">
        <f t="shared" si="0"/>
        <v>2030</v>
      </c>
      <c r="R1" s="4">
        <f>Q1+1</f>
        <v>2031</v>
      </c>
      <c r="S1" s="4">
        <f t="shared" ref="S1:AK1" si="1">R1+1</f>
        <v>2032</v>
      </c>
      <c r="T1" s="4">
        <f t="shared" si="1"/>
        <v>2033</v>
      </c>
      <c r="U1" s="4">
        <f t="shared" si="1"/>
        <v>2034</v>
      </c>
      <c r="V1" s="4">
        <f t="shared" si="1"/>
        <v>2035</v>
      </c>
      <c r="W1" s="4">
        <f t="shared" si="1"/>
        <v>2036</v>
      </c>
      <c r="X1" s="4">
        <f t="shared" si="1"/>
        <v>2037</v>
      </c>
      <c r="Y1" s="4">
        <f t="shared" si="1"/>
        <v>2038</v>
      </c>
      <c r="Z1" s="4">
        <f t="shared" si="1"/>
        <v>2039</v>
      </c>
      <c r="AA1" s="4">
        <f t="shared" si="1"/>
        <v>2040</v>
      </c>
      <c r="AB1" s="4">
        <f t="shared" si="1"/>
        <v>2041</v>
      </c>
      <c r="AC1" s="4">
        <f t="shared" si="1"/>
        <v>2042</v>
      </c>
      <c r="AD1" s="4">
        <f t="shared" si="1"/>
        <v>2043</v>
      </c>
      <c r="AE1" s="4">
        <f t="shared" si="1"/>
        <v>2044</v>
      </c>
      <c r="AF1" s="4">
        <f t="shared" si="1"/>
        <v>2045</v>
      </c>
      <c r="AG1" s="4">
        <f t="shared" si="1"/>
        <v>2046</v>
      </c>
      <c r="AH1" s="4">
        <f t="shared" si="1"/>
        <v>2047</v>
      </c>
      <c r="AI1" s="4">
        <f t="shared" si="1"/>
        <v>2048</v>
      </c>
      <c r="AJ1" s="4">
        <f t="shared" si="1"/>
        <v>2049</v>
      </c>
      <c r="AK1" s="4">
        <f t="shared" si="1"/>
        <v>2050</v>
      </c>
    </row>
    <row r="2" spans="1:37" s="4" customFormat="1" x14ac:dyDescent="0.35">
      <c r="A2" s="4" t="str">
        <f>'Cement start year'!A3</f>
        <v xml:space="preserve">Coal </v>
      </c>
      <c r="B2" s="4">
        <f>'Cement start year'!B3</f>
        <v>29906645917745.457</v>
      </c>
      <c r="C2" s="4">
        <f>'Cement start year'!C3</f>
        <v>31538773998060.305</v>
      </c>
      <c r="D2" s="4">
        <f>'Cement start year'!D3</f>
        <v>30250474214215.137</v>
      </c>
      <c r="E2" s="4">
        <f>$D$2*E8</f>
        <v>30580554880604.008</v>
      </c>
      <c r="F2" s="4">
        <f t="shared" ref="F2:R2" si="2">$D$2*F8</f>
        <v>30727908725407.313</v>
      </c>
      <c r="G2" s="4">
        <f t="shared" si="2"/>
        <v>30706724361701.188</v>
      </c>
      <c r="H2" s="4">
        <f t="shared" si="2"/>
        <v>30751425492441.695</v>
      </c>
      <c r="I2" s="4">
        <f t="shared" si="2"/>
        <v>30741314580580.41</v>
      </c>
      <c r="J2" s="4">
        <f t="shared" si="2"/>
        <v>30729297463982.035</v>
      </c>
      <c r="K2" s="4">
        <f t="shared" si="2"/>
        <v>30671096708202.457</v>
      </c>
      <c r="L2" s="4">
        <f t="shared" si="2"/>
        <v>30592534928949.133</v>
      </c>
      <c r="M2" s="4">
        <f t="shared" si="2"/>
        <v>30570254541197.93</v>
      </c>
      <c r="N2" s="4">
        <f t="shared" si="2"/>
        <v>30546270177186.434</v>
      </c>
      <c r="O2" s="4">
        <f t="shared" si="2"/>
        <v>30520581836914.492</v>
      </c>
      <c r="P2" s="4">
        <f t="shared" si="2"/>
        <v>30493189520382.102</v>
      </c>
      <c r="Q2" s="4">
        <f t="shared" si="2"/>
        <v>30464093227589.277</v>
      </c>
      <c r="R2" s="4">
        <f t="shared" si="2"/>
        <v>30610919182029.496</v>
      </c>
      <c r="S2" s="4">
        <f t="shared" ref="S2:AJ2" si="3">$D$2*S8</f>
        <v>30757745136469.578</v>
      </c>
      <c r="T2" s="4">
        <f t="shared" si="3"/>
        <v>30904571090909.797</v>
      </c>
      <c r="U2" s="4">
        <f t="shared" si="3"/>
        <v>31051397045350.012</v>
      </c>
      <c r="V2" s="4">
        <f t="shared" si="3"/>
        <v>31198222999790.09</v>
      </c>
      <c r="W2" s="4">
        <f t="shared" si="3"/>
        <v>31345048954230.305</v>
      </c>
      <c r="X2" s="4">
        <f t="shared" si="3"/>
        <v>31491874908670.383</v>
      </c>
      <c r="Y2" s="4">
        <f t="shared" si="3"/>
        <v>31638700863110.605</v>
      </c>
      <c r="Z2" s="4">
        <f t="shared" si="3"/>
        <v>31785526817550.816</v>
      </c>
      <c r="AA2" s="4">
        <f t="shared" si="3"/>
        <v>31932352771990.902</v>
      </c>
      <c r="AB2" s="4">
        <f t="shared" si="3"/>
        <v>32079178726431.117</v>
      </c>
      <c r="AC2" s="4">
        <f t="shared" si="3"/>
        <v>32226004680871.199</v>
      </c>
      <c r="AD2" s="4">
        <f t="shared" si="3"/>
        <v>32372830635311.418</v>
      </c>
      <c r="AE2" s="4">
        <f t="shared" si="3"/>
        <v>32519656589751.633</v>
      </c>
      <c r="AF2" s="4">
        <f t="shared" si="3"/>
        <v>32666482544191.711</v>
      </c>
      <c r="AG2" s="4">
        <f t="shared" si="3"/>
        <v>32813308498631.926</v>
      </c>
      <c r="AH2" s="4">
        <f t="shared" si="3"/>
        <v>32960134453072.012</v>
      </c>
      <c r="AI2" s="4">
        <f t="shared" si="3"/>
        <v>33106960407512.23</v>
      </c>
      <c r="AJ2" s="4">
        <f t="shared" si="3"/>
        <v>33253786361952.445</v>
      </c>
      <c r="AK2" s="4">
        <f t="shared" ref="AK2" si="4">$D$2*AK8</f>
        <v>33400612316392.523</v>
      </c>
    </row>
    <row r="3" spans="1:37" s="4" customFormat="1" x14ac:dyDescent="0.35">
      <c r="A3" s="4" t="str">
        <f>'Cement start year'!A4</f>
        <v>Natural Gas</v>
      </c>
      <c r="B3" s="4">
        <f>'Cement start year'!B4</f>
        <v>2878964507787.3428</v>
      </c>
      <c r="C3" s="4">
        <f>'Cement start year'!C4</f>
        <v>3036081385029.7163</v>
      </c>
      <c r="D3" s="4">
        <f>'Cement start year'!D4</f>
        <v>2912063152985.8618</v>
      </c>
      <c r="E3" s="4">
        <f>$D$3*E8</f>
        <v>2943838382005.3252</v>
      </c>
      <c r="F3" s="4">
        <f t="shared" ref="F3:R3" si="5">$D$3*F8</f>
        <v>2958023405977.6387</v>
      </c>
      <c r="G3" s="4">
        <f t="shared" si="5"/>
        <v>2955984092328.1665</v>
      </c>
      <c r="H3" s="4">
        <f t="shared" si="5"/>
        <v>2960287248530.0967</v>
      </c>
      <c r="I3" s="4">
        <f t="shared" si="5"/>
        <v>2959313921181.0498</v>
      </c>
      <c r="J3" s="4">
        <f t="shared" si="5"/>
        <v>2958157092954.0459</v>
      </c>
      <c r="K3" s="4">
        <f t="shared" si="5"/>
        <v>2952554394788.6729</v>
      </c>
      <c r="L3" s="4">
        <f t="shared" si="5"/>
        <v>2944991641855.395</v>
      </c>
      <c r="M3" s="4">
        <f t="shared" si="5"/>
        <v>2942846819405.8335</v>
      </c>
      <c r="N3" s="4">
        <f t="shared" si="5"/>
        <v>2940537963611.0093</v>
      </c>
      <c r="O3" s="4">
        <f t="shared" si="5"/>
        <v>2938065074470.9067</v>
      </c>
      <c r="P3" s="4">
        <f t="shared" si="5"/>
        <v>2935428151985.5259</v>
      </c>
      <c r="Q3" s="4">
        <f t="shared" si="5"/>
        <v>2932627196154.8682</v>
      </c>
      <c r="R3" s="4">
        <f t="shared" si="5"/>
        <v>2946761402739.5181</v>
      </c>
      <c r="S3" s="4">
        <f t="shared" ref="S3:AJ3" si="6">$D$3*S8</f>
        <v>2960895609324.1543</v>
      </c>
      <c r="T3" s="4">
        <f t="shared" si="6"/>
        <v>2975029815908.8047</v>
      </c>
      <c r="U3" s="4">
        <f t="shared" si="6"/>
        <v>2989164022493.4541</v>
      </c>
      <c r="V3" s="4">
        <f t="shared" si="6"/>
        <v>3003298229078.0903</v>
      </c>
      <c r="W3" s="4">
        <f t="shared" si="6"/>
        <v>3017432435662.7397</v>
      </c>
      <c r="X3" s="4">
        <f t="shared" si="6"/>
        <v>3031566642247.3765</v>
      </c>
      <c r="Y3" s="4">
        <f t="shared" si="6"/>
        <v>3045700848832.0264</v>
      </c>
      <c r="Z3" s="4">
        <f t="shared" si="6"/>
        <v>3059835055416.6758</v>
      </c>
      <c r="AA3" s="4">
        <f t="shared" si="6"/>
        <v>3073969262001.313</v>
      </c>
      <c r="AB3" s="4">
        <f t="shared" si="6"/>
        <v>3088103468585.9624</v>
      </c>
      <c r="AC3" s="4">
        <f t="shared" si="6"/>
        <v>3102237675170.5991</v>
      </c>
      <c r="AD3" s="4">
        <f t="shared" si="6"/>
        <v>3116371881755.249</v>
      </c>
      <c r="AE3" s="4">
        <f t="shared" si="6"/>
        <v>3130506088339.8984</v>
      </c>
      <c r="AF3" s="4">
        <f t="shared" si="6"/>
        <v>3144640294924.5352</v>
      </c>
      <c r="AG3" s="4">
        <f t="shared" si="6"/>
        <v>3158774501509.1846</v>
      </c>
      <c r="AH3" s="4">
        <f t="shared" si="6"/>
        <v>3172908708093.8218</v>
      </c>
      <c r="AI3" s="4">
        <f t="shared" si="6"/>
        <v>3187042914678.4717</v>
      </c>
      <c r="AJ3" s="4">
        <f t="shared" si="6"/>
        <v>3201177121263.1211</v>
      </c>
      <c r="AK3" s="4">
        <f t="shared" ref="AK3" si="7">$D$3*AK8</f>
        <v>3215311327847.7578</v>
      </c>
    </row>
    <row r="4" spans="1:37" s="4" customFormat="1" x14ac:dyDescent="0.35">
      <c r="A4" s="4" t="str">
        <f>'Cement start year'!A5</f>
        <v xml:space="preserve">Electricity </v>
      </c>
      <c r="B4" s="4">
        <f>'Cement start year'!B5</f>
        <v>4572269784200</v>
      </c>
      <c r="C4" s="4">
        <f>'Cement start year'!C5</f>
        <v>4267451798586.6665</v>
      </c>
      <c r="D4" s="4">
        <f>'Cement start year'!D5</f>
        <v>3982955012014.2222</v>
      </c>
      <c r="E4" s="4">
        <f>$D$4*E7</f>
        <v>3966996406294.5474</v>
      </c>
      <c r="F4" s="4">
        <f t="shared" ref="F4:R4" si="8">$D$4*F7</f>
        <v>3951004796258.5825</v>
      </c>
      <c r="G4" s="4">
        <f t="shared" si="8"/>
        <v>3910186001170.2212</v>
      </c>
      <c r="H4" s="4">
        <f t="shared" si="8"/>
        <v>3876170680729.7773</v>
      </c>
      <c r="I4" s="4">
        <f t="shared" si="8"/>
        <v>3838967417594.3394</v>
      </c>
      <c r="J4" s="4">
        <f t="shared" si="8"/>
        <v>3805134829946.0503</v>
      </c>
      <c r="K4" s="4">
        <f t="shared" si="8"/>
        <v>3768184557678.3521</v>
      </c>
      <c r="L4" s="4">
        <f t="shared" si="8"/>
        <v>3742535612795.2651</v>
      </c>
      <c r="M4" s="4">
        <f t="shared" si="8"/>
        <v>3723530347695.4502</v>
      </c>
      <c r="N4" s="4">
        <f t="shared" si="8"/>
        <v>3704501272474.2891</v>
      </c>
      <c r="O4" s="4">
        <f t="shared" si="8"/>
        <v>3685448387131.7734</v>
      </c>
      <c r="P4" s="4">
        <f t="shared" si="8"/>
        <v>3666371691667.9028</v>
      </c>
      <c r="Q4" s="4">
        <f t="shared" si="8"/>
        <v>3647271186082.6777</v>
      </c>
      <c r="R4" s="4">
        <f t="shared" si="8"/>
        <v>3649322824872.4648</v>
      </c>
      <c r="S4" s="4">
        <f t="shared" ref="S4:AJ4" si="9">$D$4*S7</f>
        <v>3651374463662.2524</v>
      </c>
      <c r="T4" s="4">
        <f t="shared" si="9"/>
        <v>3653426102452.0391</v>
      </c>
      <c r="U4" s="4">
        <f t="shared" si="9"/>
        <v>3655477741241.8267</v>
      </c>
      <c r="V4" s="4">
        <f t="shared" si="9"/>
        <v>3657529380031.6138</v>
      </c>
      <c r="W4" s="4">
        <f t="shared" si="9"/>
        <v>3659581018821.4102</v>
      </c>
      <c r="X4" s="4">
        <f t="shared" si="9"/>
        <v>3661632657611.1973</v>
      </c>
      <c r="Y4" s="4">
        <f t="shared" si="9"/>
        <v>3663684296400.9849</v>
      </c>
      <c r="Z4" s="4">
        <f t="shared" si="9"/>
        <v>3665735935190.7715</v>
      </c>
      <c r="AA4" s="4">
        <f t="shared" si="9"/>
        <v>3667787573980.5586</v>
      </c>
      <c r="AB4" s="4">
        <f t="shared" si="9"/>
        <v>3669839212770.3462</v>
      </c>
      <c r="AC4" s="4">
        <f t="shared" si="9"/>
        <v>3671890851560.1328</v>
      </c>
      <c r="AD4" s="4">
        <f t="shared" si="9"/>
        <v>3673942490349.9204</v>
      </c>
      <c r="AE4" s="4">
        <f t="shared" si="9"/>
        <v>3675994129139.707</v>
      </c>
      <c r="AF4" s="4">
        <f t="shared" si="9"/>
        <v>3678045767929.4946</v>
      </c>
      <c r="AG4" s="4">
        <f t="shared" si="9"/>
        <v>3680097406719.2817</v>
      </c>
      <c r="AH4" s="4">
        <f t="shared" si="9"/>
        <v>3682149045509.0688</v>
      </c>
      <c r="AI4" s="4">
        <f t="shared" si="9"/>
        <v>3684200684298.856</v>
      </c>
      <c r="AJ4" s="4">
        <f t="shared" si="9"/>
        <v>3686252323088.6436</v>
      </c>
      <c r="AK4" s="4">
        <f t="shared" ref="AK4" si="10">$D$4*AK7</f>
        <v>3688303961878.4302</v>
      </c>
    </row>
    <row r="5" spans="1:37" s="4" customFormat="1" x14ac:dyDescent="0.35"/>
    <row r="6" spans="1:37" s="4" customFormat="1" x14ac:dyDescent="0.35">
      <c r="D6" s="4">
        <f t="shared" ref="D6:Q6" si="11">D21</f>
        <v>2017</v>
      </c>
      <c r="E6" s="4">
        <f t="shared" si="11"/>
        <v>2018</v>
      </c>
      <c r="F6" s="4">
        <f t="shared" si="11"/>
        <v>2019</v>
      </c>
      <c r="G6" s="4">
        <f t="shared" si="11"/>
        <v>2020</v>
      </c>
      <c r="H6" s="4">
        <f t="shared" si="11"/>
        <v>2021</v>
      </c>
      <c r="I6" s="4">
        <f t="shared" si="11"/>
        <v>2022</v>
      </c>
      <c r="J6" s="4">
        <f t="shared" si="11"/>
        <v>2023</v>
      </c>
      <c r="K6" s="4">
        <f t="shared" si="11"/>
        <v>2024</v>
      </c>
      <c r="L6" s="4">
        <f t="shared" si="11"/>
        <v>2025</v>
      </c>
      <c r="M6" s="4">
        <f t="shared" si="11"/>
        <v>2026</v>
      </c>
      <c r="N6" s="4">
        <f t="shared" si="11"/>
        <v>2027</v>
      </c>
      <c r="O6" s="4">
        <f t="shared" si="11"/>
        <v>2028</v>
      </c>
      <c r="P6" s="4">
        <f t="shared" si="11"/>
        <v>2029</v>
      </c>
      <c r="Q6" s="4">
        <f t="shared" si="11"/>
        <v>2030</v>
      </c>
    </row>
    <row r="7" spans="1:37" s="4" customFormat="1" x14ac:dyDescent="0.35">
      <c r="A7" s="4" t="s">
        <v>271</v>
      </c>
      <c r="D7" s="4">
        <f t="shared" ref="D7:Q7" si="12">D22</f>
        <v>1</v>
      </c>
      <c r="E7" s="4">
        <f t="shared" si="12"/>
        <v>0.99599327492488943</v>
      </c>
      <c r="F7" s="4">
        <f t="shared" si="12"/>
        <v>0.99197826346035423</v>
      </c>
      <c r="G7" s="4">
        <f t="shared" si="12"/>
        <v>0.98172989385406062</v>
      </c>
      <c r="H7" s="4">
        <f t="shared" si="12"/>
        <v>0.97318967174815196</v>
      </c>
      <c r="I7" s="4">
        <f t="shared" si="12"/>
        <v>0.96384905328190817</v>
      </c>
      <c r="J7" s="4">
        <f t="shared" si="12"/>
        <v>0.95535470987450433</v>
      </c>
      <c r="K7" s="4">
        <f t="shared" si="12"/>
        <v>0.9460776097927206</v>
      </c>
      <c r="L7" s="4">
        <f t="shared" si="12"/>
        <v>0.93963793251649752</v>
      </c>
      <c r="M7" s="4">
        <f t="shared" si="12"/>
        <v>0.93486628306464892</v>
      </c>
      <c r="N7" s="4">
        <f t="shared" si="12"/>
        <v>0.9300886556087119</v>
      </c>
      <c r="O7" s="4">
        <f t="shared" si="12"/>
        <v>0.92530505014868436</v>
      </c>
      <c r="P7" s="4">
        <f t="shared" si="12"/>
        <v>0.92051546668456596</v>
      </c>
      <c r="Q7" s="4">
        <f t="shared" si="12"/>
        <v>0.91571990521635704</v>
      </c>
      <c r="R7" s="4">
        <f t="shared" ref="R7:AJ7" si="13">R22</f>
        <v>0.91623500990209883</v>
      </c>
      <c r="S7" s="4">
        <f t="shared" si="13"/>
        <v>0.91675011458784061</v>
      </c>
      <c r="T7" s="4">
        <f t="shared" si="13"/>
        <v>0.91726521927358229</v>
      </c>
      <c r="U7" s="4">
        <f t="shared" si="13"/>
        <v>0.91778032395932418</v>
      </c>
      <c r="V7" s="4">
        <f t="shared" si="13"/>
        <v>0.91829542864506586</v>
      </c>
      <c r="W7" s="4">
        <f t="shared" si="13"/>
        <v>0.91881053333080998</v>
      </c>
      <c r="X7" s="4">
        <f t="shared" si="13"/>
        <v>0.91932563801655176</v>
      </c>
      <c r="Y7" s="4">
        <f t="shared" si="13"/>
        <v>0.91984074270229355</v>
      </c>
      <c r="Z7" s="4">
        <f t="shared" si="13"/>
        <v>0.92035584738803522</v>
      </c>
      <c r="AA7" s="4">
        <f t="shared" si="13"/>
        <v>0.920870952073777</v>
      </c>
      <c r="AB7" s="4">
        <f t="shared" si="13"/>
        <v>0.92138605675951879</v>
      </c>
      <c r="AC7" s="4">
        <f t="shared" si="13"/>
        <v>0.92190116144526046</v>
      </c>
      <c r="AD7" s="4">
        <f t="shared" si="13"/>
        <v>0.92241626613100236</v>
      </c>
      <c r="AE7" s="4">
        <f t="shared" si="13"/>
        <v>0.92293137081674403</v>
      </c>
      <c r="AF7" s="4">
        <f t="shared" si="13"/>
        <v>0.92344647550248582</v>
      </c>
      <c r="AG7" s="4">
        <f t="shared" si="13"/>
        <v>0.9239615801882276</v>
      </c>
      <c r="AH7" s="4">
        <f t="shared" si="13"/>
        <v>0.92447668487396939</v>
      </c>
      <c r="AI7" s="4">
        <f t="shared" si="13"/>
        <v>0.92499178955971106</v>
      </c>
      <c r="AJ7" s="4">
        <f t="shared" si="13"/>
        <v>0.92550689424545296</v>
      </c>
      <c r="AK7" s="4">
        <f t="shared" ref="AK7" si="14">AK22</f>
        <v>0.92602199893119463</v>
      </c>
    </row>
    <row r="8" spans="1:37" s="4" customFormat="1" x14ac:dyDescent="0.35">
      <c r="A8" s="4" t="s">
        <v>270</v>
      </c>
      <c r="D8" s="4">
        <f t="shared" ref="D8:Q8" si="15">D23</f>
        <v>1</v>
      </c>
      <c r="E8" s="4">
        <f t="shared" si="15"/>
        <v>1.0109115865110558</v>
      </c>
      <c r="F8" s="4">
        <f t="shared" si="15"/>
        <v>1.0157827116299494</v>
      </c>
      <c r="G8" s="4">
        <f t="shared" si="15"/>
        <v>1.0150824130641778</v>
      </c>
      <c r="H8" s="4">
        <f t="shared" si="15"/>
        <v>1.0165601132292714</v>
      </c>
      <c r="I8" s="4">
        <f t="shared" si="15"/>
        <v>1.0162258734487746</v>
      </c>
      <c r="J8" s="4">
        <f t="shared" si="15"/>
        <v>1.0158286196234865</v>
      </c>
      <c r="K8" s="4">
        <f t="shared" si="15"/>
        <v>1.0139046578578812</v>
      </c>
      <c r="L8" s="4">
        <f t="shared" si="15"/>
        <v>1.0113076149587519</v>
      </c>
      <c r="M8" s="4">
        <f t="shared" si="15"/>
        <v>1.0105710847611282</v>
      </c>
      <c r="N8" s="4">
        <f t="shared" si="15"/>
        <v>1.0097782256528163</v>
      </c>
      <c r="O8" s="4">
        <f t="shared" si="15"/>
        <v>1.0089290376338109</v>
      </c>
      <c r="P8" s="4">
        <f t="shared" si="15"/>
        <v>1.0080235207041122</v>
      </c>
      <c r="Q8" s="4">
        <f t="shared" si="15"/>
        <v>1.0070616748637202</v>
      </c>
      <c r="R8" s="4">
        <f t="shared" ref="R8:AJ8" si="16">R23</f>
        <v>1.0119153493350852</v>
      </c>
      <c r="S8" s="4">
        <f t="shared" si="16"/>
        <v>1.0167690238064455</v>
      </c>
      <c r="T8" s="4">
        <f t="shared" si="16"/>
        <v>1.0216226982778105</v>
      </c>
      <c r="U8" s="4">
        <f t="shared" si="16"/>
        <v>1.0264763727491752</v>
      </c>
      <c r="V8" s="4">
        <f t="shared" si="16"/>
        <v>1.0313300472205356</v>
      </c>
      <c r="W8" s="4">
        <f t="shared" si="16"/>
        <v>1.0361837216919003</v>
      </c>
      <c r="X8" s="4">
        <f t="shared" si="16"/>
        <v>1.0410373961632606</v>
      </c>
      <c r="Y8" s="4">
        <f t="shared" si="16"/>
        <v>1.0458910706346256</v>
      </c>
      <c r="Z8" s="4">
        <f t="shared" si="16"/>
        <v>1.0507447451059904</v>
      </c>
      <c r="AA8" s="4">
        <f t="shared" si="16"/>
        <v>1.0555984195773509</v>
      </c>
      <c r="AB8" s="4">
        <f t="shared" si="16"/>
        <v>1.0604520940487157</v>
      </c>
      <c r="AC8" s="4">
        <f t="shared" si="16"/>
        <v>1.065305768520076</v>
      </c>
      <c r="AD8" s="4">
        <f t="shared" si="16"/>
        <v>1.0701594429914409</v>
      </c>
      <c r="AE8" s="4">
        <f t="shared" si="16"/>
        <v>1.0750131174628057</v>
      </c>
      <c r="AF8" s="4">
        <f t="shared" si="16"/>
        <v>1.079866791934166</v>
      </c>
      <c r="AG8" s="4">
        <f t="shared" si="16"/>
        <v>1.0847204664055308</v>
      </c>
      <c r="AH8" s="4">
        <f t="shared" si="16"/>
        <v>1.0895741408768913</v>
      </c>
      <c r="AI8" s="4">
        <f t="shared" si="16"/>
        <v>1.0944278153482563</v>
      </c>
      <c r="AJ8" s="4">
        <f t="shared" si="16"/>
        <v>1.099281489819621</v>
      </c>
      <c r="AK8" s="4">
        <f t="shared" ref="AK8" si="17">AK23</f>
        <v>1.1041351642909814</v>
      </c>
    </row>
    <row r="9" spans="1:37" s="4" customFormat="1" x14ac:dyDescent="0.35"/>
    <row r="10" spans="1:37" s="4" customFormat="1" x14ac:dyDescent="0.35"/>
    <row r="11" spans="1:37" s="4" customFormat="1" x14ac:dyDescent="0.35">
      <c r="A11" s="41" t="s">
        <v>263</v>
      </c>
      <c r="B11" s="41"/>
      <c r="C11" s="41"/>
      <c r="D11" s="41"/>
      <c r="E11" s="41"/>
      <c r="F11" s="41"/>
    </row>
    <row r="12" spans="1:37" s="4" customFormat="1" x14ac:dyDescent="0.35"/>
    <row r="13" spans="1:37" x14ac:dyDescent="0.35">
      <c r="A13" s="4" t="s">
        <v>166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</row>
    <row r="14" spans="1:37" x14ac:dyDescent="0.3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</row>
    <row r="15" spans="1:37" x14ac:dyDescent="0.35">
      <c r="A15" s="4" t="s">
        <v>87</v>
      </c>
      <c r="B15" s="4">
        <v>2015</v>
      </c>
      <c r="C15" s="4">
        <v>2016</v>
      </c>
      <c r="D15" s="4">
        <v>2017</v>
      </c>
      <c r="E15" s="4">
        <v>2018</v>
      </c>
      <c r="F15" s="4">
        <v>2019</v>
      </c>
      <c r="G15" s="4">
        <v>2020</v>
      </c>
      <c r="H15" s="4">
        <v>2021</v>
      </c>
      <c r="I15" s="4">
        <v>2022</v>
      </c>
      <c r="J15" s="4">
        <v>2023</v>
      </c>
      <c r="K15" s="4">
        <v>2024</v>
      </c>
      <c r="L15" s="4">
        <v>2025</v>
      </c>
      <c r="M15" s="4">
        <v>2026</v>
      </c>
      <c r="N15" s="4">
        <v>2027</v>
      </c>
      <c r="O15" s="4">
        <v>2028</v>
      </c>
      <c r="P15" s="4">
        <v>2029</v>
      </c>
      <c r="Q15" s="4">
        <v>2030</v>
      </c>
      <c r="R15" s="4">
        <v>2031</v>
      </c>
      <c r="S15" s="4">
        <v>2032</v>
      </c>
      <c r="T15" s="4">
        <v>2033</v>
      </c>
      <c r="U15" s="4">
        <v>2034</v>
      </c>
      <c r="V15" s="4">
        <v>2035</v>
      </c>
      <c r="W15" s="4">
        <v>2036</v>
      </c>
      <c r="X15" s="4">
        <v>2037</v>
      </c>
      <c r="Y15" s="4">
        <v>2038</v>
      </c>
      <c r="Z15" s="4">
        <v>2039</v>
      </c>
      <c r="AA15" s="4">
        <v>2040</v>
      </c>
      <c r="AB15" s="4">
        <v>2041</v>
      </c>
      <c r="AC15" s="4">
        <v>2042</v>
      </c>
      <c r="AD15" s="4">
        <v>2043</v>
      </c>
      <c r="AE15" s="4">
        <v>2044</v>
      </c>
      <c r="AF15" s="4">
        <v>2045</v>
      </c>
      <c r="AG15" s="4">
        <v>2046</v>
      </c>
      <c r="AH15" s="4">
        <v>2047</v>
      </c>
      <c r="AI15" s="4">
        <v>2048</v>
      </c>
      <c r="AJ15" s="4">
        <v>2049</v>
      </c>
      <c r="AK15" s="4">
        <v>2050</v>
      </c>
    </row>
    <row r="16" spans="1:37" x14ac:dyDescent="0.35">
      <c r="A16" s="4" t="s">
        <v>167</v>
      </c>
      <c r="B16" s="4">
        <v>4384.1918823507003</v>
      </c>
      <c r="C16" s="4">
        <v>4366.8401206905501</v>
      </c>
      <c r="D16" s="4">
        <v>4353.1665929634801</v>
      </c>
      <c r="E16" s="4">
        <v>4335.7246512193196</v>
      </c>
      <c r="F16" s="4">
        <v>4318.2466374415399</v>
      </c>
      <c r="G16" s="4">
        <v>4273.6337772390798</v>
      </c>
      <c r="H16" s="4">
        <v>4236.4567676711504</v>
      </c>
      <c r="I16" s="4">
        <v>4195.7954994062802</v>
      </c>
      <c r="J16" s="4">
        <v>4158.81820745601</v>
      </c>
      <c r="K16" s="4">
        <v>4118.4334453004103</v>
      </c>
      <c r="L16" s="4">
        <v>4090.4004573120901</v>
      </c>
      <c r="M16" s="4">
        <v>4069.62867232497</v>
      </c>
      <c r="N16" s="4">
        <v>4048.83086409016</v>
      </c>
      <c r="O16" s="4">
        <v>4028.0070326076502</v>
      </c>
      <c r="P16" s="4">
        <v>4007.1571778774401</v>
      </c>
      <c r="Q16" s="4">
        <v>3986.28129989953</v>
      </c>
      <c r="R16" s="4">
        <v>3988.5236364093798</v>
      </c>
      <c r="S16" s="4">
        <v>3990.7659729192301</v>
      </c>
      <c r="T16" s="4">
        <v>3993.0083094290799</v>
      </c>
      <c r="U16" s="4">
        <v>3995.2506459389301</v>
      </c>
      <c r="V16" s="4">
        <v>3997.4929824487799</v>
      </c>
      <c r="W16" s="4">
        <v>3999.7353189586402</v>
      </c>
      <c r="X16" s="4">
        <v>4001.97765546849</v>
      </c>
      <c r="Y16" s="4">
        <v>4004.2199919783402</v>
      </c>
      <c r="Z16" s="4">
        <v>4006.46232848819</v>
      </c>
      <c r="AA16" s="4">
        <v>4008.7046649980398</v>
      </c>
      <c r="AB16" s="4">
        <v>4010.94700150789</v>
      </c>
      <c r="AC16" s="4">
        <v>4013.1893380177398</v>
      </c>
      <c r="AD16" s="4">
        <v>4015.4316745275901</v>
      </c>
      <c r="AE16" s="4">
        <v>4017.6740110374399</v>
      </c>
      <c r="AF16" s="4">
        <v>4019.9163475472901</v>
      </c>
      <c r="AG16" s="4">
        <v>4022.1586840571399</v>
      </c>
      <c r="AH16" s="4">
        <v>4024.4010205669902</v>
      </c>
      <c r="AI16" s="4">
        <v>4026.6433570768399</v>
      </c>
      <c r="AJ16" s="4">
        <v>4028.8856935866902</v>
      </c>
      <c r="AK16" s="4">
        <v>4031.12803009654</v>
      </c>
    </row>
    <row r="17" spans="1:37" x14ac:dyDescent="0.35">
      <c r="A17" s="4" t="s">
        <v>168</v>
      </c>
      <c r="B17" s="4">
        <f t="shared" ref="B17:AK17" si="18">$A$39*B27</f>
        <v>23.176299784880758</v>
      </c>
      <c r="C17" s="4">
        <f t="shared" si="18"/>
        <v>23.219754479912229</v>
      </c>
      <c r="D17" s="4">
        <f t="shared" si="18"/>
        <v>23.298325236221579</v>
      </c>
      <c r="E17" s="4">
        <f t="shared" si="18"/>
        <v>23.552546927599327</v>
      </c>
      <c r="F17" s="4">
        <f t="shared" si="18"/>
        <v>23.666035984885635</v>
      </c>
      <c r="G17" s="4">
        <f t="shared" si="18"/>
        <v>23.649720201137832</v>
      </c>
      <c r="H17" s="4">
        <f t="shared" si="18"/>
        <v>23.684148140185801</v>
      </c>
      <c r="I17" s="4">
        <f t="shared" si="18"/>
        <v>23.676360913072902</v>
      </c>
      <c r="J17" s="4">
        <f t="shared" si="18"/>
        <v>23.667105564250004</v>
      </c>
      <c r="K17" s="4">
        <f t="shared" si="18"/>
        <v>23.622280477292879</v>
      </c>
      <c r="L17" s="4">
        <f t="shared" si="18"/>
        <v>23.561773727176544</v>
      </c>
      <c r="M17" s="4">
        <f t="shared" si="18"/>
        <v>23.544613807086012</v>
      </c>
      <c r="N17" s="4">
        <f t="shared" si="18"/>
        <v>23.526141517714059</v>
      </c>
      <c r="O17" s="4">
        <f t="shared" si="18"/>
        <v>23.506356859060567</v>
      </c>
      <c r="P17" s="4">
        <f t="shared" si="18"/>
        <v>23.485259831125543</v>
      </c>
      <c r="Q17" s="4">
        <f t="shared" si="18"/>
        <v>23.462850433908983</v>
      </c>
      <c r="R17" s="4">
        <f t="shared" si="18"/>
        <v>23.575932920333589</v>
      </c>
      <c r="S17" s="4">
        <f t="shared" si="18"/>
        <v>23.689015406758088</v>
      </c>
      <c r="T17" s="4">
        <f t="shared" si="18"/>
        <v>23.802097893182697</v>
      </c>
      <c r="U17" s="4">
        <f t="shared" si="18"/>
        <v>23.9151803796073</v>
      </c>
      <c r="V17" s="4">
        <f t="shared" si="18"/>
        <v>24.028262866031795</v>
      </c>
      <c r="W17" s="4">
        <f t="shared" si="18"/>
        <v>24.141345352456398</v>
      </c>
      <c r="X17" s="4">
        <f t="shared" si="18"/>
        <v>24.254427838880897</v>
      </c>
      <c r="Y17" s="4">
        <f t="shared" si="18"/>
        <v>24.367510325305503</v>
      </c>
      <c r="Z17" s="4">
        <f t="shared" si="18"/>
        <v>24.480592811730109</v>
      </c>
      <c r="AA17" s="4">
        <f t="shared" si="18"/>
        <v>24.593675298154608</v>
      </c>
      <c r="AB17" s="4">
        <f t="shared" si="18"/>
        <v>24.70675778457921</v>
      </c>
      <c r="AC17" s="4">
        <f t="shared" si="18"/>
        <v>24.819840271003709</v>
      </c>
      <c r="AD17" s="4">
        <f t="shared" si="18"/>
        <v>24.932922757428315</v>
      </c>
      <c r="AE17" s="4">
        <f t="shared" si="18"/>
        <v>25.046005243852917</v>
      </c>
      <c r="AF17" s="4">
        <f t="shared" si="18"/>
        <v>25.159087730277417</v>
      </c>
      <c r="AG17" s="4">
        <f t="shared" si="18"/>
        <v>25.272170216702019</v>
      </c>
      <c r="AH17" s="4">
        <f t="shared" si="18"/>
        <v>25.385252703126522</v>
      </c>
      <c r="AI17" s="4">
        <f t="shared" si="18"/>
        <v>25.498335189551128</v>
      </c>
      <c r="AJ17" s="4">
        <f t="shared" si="18"/>
        <v>25.61141767597573</v>
      </c>
      <c r="AK17" s="4">
        <f t="shared" si="18"/>
        <v>25.724500162400229</v>
      </c>
    </row>
    <row r="18" spans="1:37" x14ac:dyDescent="0.3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</row>
    <row r="19" spans="1:37" s="4" customFormat="1" x14ac:dyDescent="0.35">
      <c r="A19" s="4" t="s">
        <v>269</v>
      </c>
    </row>
    <row r="20" spans="1:37" s="4" customFormat="1" x14ac:dyDescent="0.35"/>
    <row r="21" spans="1:37" s="4" customFormat="1" x14ac:dyDescent="0.35">
      <c r="D21" s="4">
        <v>2017</v>
      </c>
      <c r="E21" s="4">
        <f>E15</f>
        <v>2018</v>
      </c>
      <c r="F21" s="4">
        <f t="shared" ref="F21:R21" si="19">F15</f>
        <v>2019</v>
      </c>
      <c r="G21" s="4">
        <f t="shared" si="19"/>
        <v>2020</v>
      </c>
      <c r="H21" s="4">
        <f t="shared" si="19"/>
        <v>2021</v>
      </c>
      <c r="I21" s="4">
        <f t="shared" si="19"/>
        <v>2022</v>
      </c>
      <c r="J21" s="4">
        <f t="shared" si="19"/>
        <v>2023</v>
      </c>
      <c r="K21" s="4">
        <f t="shared" si="19"/>
        <v>2024</v>
      </c>
      <c r="L21" s="4">
        <f t="shared" si="19"/>
        <v>2025</v>
      </c>
      <c r="M21" s="4">
        <f t="shared" si="19"/>
        <v>2026</v>
      </c>
      <c r="N21" s="4">
        <f t="shared" si="19"/>
        <v>2027</v>
      </c>
      <c r="O21" s="4">
        <f t="shared" si="19"/>
        <v>2028</v>
      </c>
      <c r="P21" s="4">
        <f t="shared" si="19"/>
        <v>2029</v>
      </c>
      <c r="Q21" s="4">
        <f t="shared" si="19"/>
        <v>2030</v>
      </c>
      <c r="R21" s="4">
        <f t="shared" si="19"/>
        <v>2031</v>
      </c>
      <c r="S21" s="4">
        <f t="shared" ref="S21:AK21" si="20">S15</f>
        <v>2032</v>
      </c>
      <c r="T21" s="4">
        <f t="shared" si="20"/>
        <v>2033</v>
      </c>
      <c r="U21" s="4">
        <f t="shared" si="20"/>
        <v>2034</v>
      </c>
      <c r="V21" s="4">
        <f t="shared" si="20"/>
        <v>2035</v>
      </c>
      <c r="W21" s="4">
        <f t="shared" si="20"/>
        <v>2036</v>
      </c>
      <c r="X21" s="4">
        <f t="shared" si="20"/>
        <v>2037</v>
      </c>
      <c r="Y21" s="4">
        <f t="shared" si="20"/>
        <v>2038</v>
      </c>
      <c r="Z21" s="4">
        <f t="shared" si="20"/>
        <v>2039</v>
      </c>
      <c r="AA21" s="4">
        <f t="shared" si="20"/>
        <v>2040</v>
      </c>
      <c r="AB21" s="4">
        <f t="shared" si="20"/>
        <v>2041</v>
      </c>
      <c r="AC21" s="4">
        <f t="shared" si="20"/>
        <v>2042</v>
      </c>
      <c r="AD21" s="4">
        <f t="shared" si="20"/>
        <v>2043</v>
      </c>
      <c r="AE21" s="4">
        <f t="shared" si="20"/>
        <v>2044</v>
      </c>
      <c r="AF21" s="4">
        <f t="shared" si="20"/>
        <v>2045</v>
      </c>
      <c r="AG21" s="4">
        <f t="shared" si="20"/>
        <v>2046</v>
      </c>
      <c r="AH21" s="4">
        <f t="shared" si="20"/>
        <v>2047</v>
      </c>
      <c r="AI21" s="4">
        <f t="shared" si="20"/>
        <v>2048</v>
      </c>
      <c r="AJ21" s="4">
        <f t="shared" si="20"/>
        <v>2049</v>
      </c>
      <c r="AK21" s="4">
        <f t="shared" si="20"/>
        <v>2050</v>
      </c>
    </row>
    <row r="22" spans="1:37" s="4" customFormat="1" x14ac:dyDescent="0.35">
      <c r="A22" s="4" t="s">
        <v>167</v>
      </c>
      <c r="D22" s="4">
        <v>1</v>
      </c>
      <c r="E22" s="4">
        <f>E16/$D$16</f>
        <v>0.99599327492488943</v>
      </c>
      <c r="F22" s="4">
        <f t="shared" ref="F22:Q22" si="21">F16/$D$16</f>
        <v>0.99197826346035423</v>
      </c>
      <c r="G22" s="4">
        <f t="shared" si="21"/>
        <v>0.98172989385406062</v>
      </c>
      <c r="H22" s="4">
        <f t="shared" si="21"/>
        <v>0.97318967174815196</v>
      </c>
      <c r="I22" s="4">
        <f t="shared" si="21"/>
        <v>0.96384905328190817</v>
      </c>
      <c r="J22" s="4">
        <f t="shared" si="21"/>
        <v>0.95535470987450433</v>
      </c>
      <c r="K22" s="4">
        <f t="shared" si="21"/>
        <v>0.9460776097927206</v>
      </c>
      <c r="L22" s="4">
        <f t="shared" si="21"/>
        <v>0.93963793251649752</v>
      </c>
      <c r="M22" s="4">
        <f t="shared" si="21"/>
        <v>0.93486628306464892</v>
      </c>
      <c r="N22" s="4">
        <f t="shared" si="21"/>
        <v>0.9300886556087119</v>
      </c>
      <c r="O22" s="4">
        <f t="shared" si="21"/>
        <v>0.92530505014868436</v>
      </c>
      <c r="P22" s="4">
        <f t="shared" si="21"/>
        <v>0.92051546668456596</v>
      </c>
      <c r="Q22" s="4">
        <f t="shared" si="21"/>
        <v>0.91571990521635704</v>
      </c>
      <c r="R22" s="4">
        <f t="shared" ref="R22:AK22" si="22">R16/$D$16</f>
        <v>0.91623500990209883</v>
      </c>
      <c r="S22" s="4">
        <f t="shared" si="22"/>
        <v>0.91675011458784061</v>
      </c>
      <c r="T22" s="4">
        <f t="shared" si="22"/>
        <v>0.91726521927358229</v>
      </c>
      <c r="U22" s="4">
        <f t="shared" si="22"/>
        <v>0.91778032395932418</v>
      </c>
      <c r="V22" s="4">
        <f t="shared" si="22"/>
        <v>0.91829542864506586</v>
      </c>
      <c r="W22" s="4">
        <f t="shared" si="22"/>
        <v>0.91881053333080998</v>
      </c>
      <c r="X22" s="4">
        <f t="shared" si="22"/>
        <v>0.91932563801655176</v>
      </c>
      <c r="Y22" s="4">
        <f t="shared" si="22"/>
        <v>0.91984074270229355</v>
      </c>
      <c r="Z22" s="4">
        <f t="shared" si="22"/>
        <v>0.92035584738803522</v>
      </c>
      <c r="AA22" s="4">
        <f t="shared" si="22"/>
        <v>0.920870952073777</v>
      </c>
      <c r="AB22" s="4">
        <f t="shared" si="22"/>
        <v>0.92138605675951879</v>
      </c>
      <c r="AC22" s="4">
        <f t="shared" si="22"/>
        <v>0.92190116144526046</v>
      </c>
      <c r="AD22" s="4">
        <f t="shared" si="22"/>
        <v>0.92241626613100236</v>
      </c>
      <c r="AE22" s="4">
        <f t="shared" si="22"/>
        <v>0.92293137081674403</v>
      </c>
      <c r="AF22" s="4">
        <f t="shared" si="22"/>
        <v>0.92344647550248582</v>
      </c>
      <c r="AG22" s="4">
        <f t="shared" si="22"/>
        <v>0.9239615801882276</v>
      </c>
      <c r="AH22" s="4">
        <f t="shared" si="22"/>
        <v>0.92447668487396939</v>
      </c>
      <c r="AI22" s="4">
        <f t="shared" si="22"/>
        <v>0.92499178955971106</v>
      </c>
      <c r="AJ22" s="4">
        <f t="shared" si="22"/>
        <v>0.92550689424545296</v>
      </c>
      <c r="AK22" s="4">
        <f t="shared" si="22"/>
        <v>0.92602199893119463</v>
      </c>
    </row>
    <row r="23" spans="1:37" s="4" customFormat="1" x14ac:dyDescent="0.35">
      <c r="A23" s="4" t="s">
        <v>168</v>
      </c>
      <c r="D23" s="4">
        <f>1</f>
        <v>1</v>
      </c>
      <c r="E23" s="4">
        <f t="shared" ref="E23:Q23" si="23">E17/$D$17</f>
        <v>1.0109115865110558</v>
      </c>
      <c r="F23" s="4">
        <f t="shared" si="23"/>
        <v>1.0157827116299494</v>
      </c>
      <c r="G23" s="4">
        <f t="shared" si="23"/>
        <v>1.0150824130641778</v>
      </c>
      <c r="H23" s="4">
        <f t="shared" si="23"/>
        <v>1.0165601132292714</v>
      </c>
      <c r="I23" s="4">
        <f t="shared" si="23"/>
        <v>1.0162258734487746</v>
      </c>
      <c r="J23" s="4">
        <f t="shared" si="23"/>
        <v>1.0158286196234865</v>
      </c>
      <c r="K23" s="4">
        <f t="shared" si="23"/>
        <v>1.0139046578578812</v>
      </c>
      <c r="L23" s="4">
        <f t="shared" si="23"/>
        <v>1.0113076149587519</v>
      </c>
      <c r="M23" s="4">
        <f t="shared" si="23"/>
        <v>1.0105710847611282</v>
      </c>
      <c r="N23" s="4">
        <f t="shared" si="23"/>
        <v>1.0097782256528163</v>
      </c>
      <c r="O23" s="4">
        <f t="shared" si="23"/>
        <v>1.0089290376338109</v>
      </c>
      <c r="P23" s="4">
        <f t="shared" si="23"/>
        <v>1.0080235207041122</v>
      </c>
      <c r="Q23" s="4">
        <f t="shared" si="23"/>
        <v>1.0070616748637202</v>
      </c>
      <c r="R23" s="4">
        <f t="shared" ref="R23:AK23" si="24">R17/$D$17</f>
        <v>1.0119153493350852</v>
      </c>
      <c r="S23" s="4">
        <f t="shared" si="24"/>
        <v>1.0167690238064455</v>
      </c>
      <c r="T23" s="4">
        <f t="shared" si="24"/>
        <v>1.0216226982778105</v>
      </c>
      <c r="U23" s="4">
        <f t="shared" si="24"/>
        <v>1.0264763727491752</v>
      </c>
      <c r="V23" s="4">
        <f t="shared" si="24"/>
        <v>1.0313300472205356</v>
      </c>
      <c r="W23" s="4">
        <f t="shared" si="24"/>
        <v>1.0361837216919003</v>
      </c>
      <c r="X23" s="4">
        <f t="shared" si="24"/>
        <v>1.0410373961632606</v>
      </c>
      <c r="Y23" s="4">
        <f t="shared" si="24"/>
        <v>1.0458910706346256</v>
      </c>
      <c r="Z23" s="4">
        <f t="shared" si="24"/>
        <v>1.0507447451059904</v>
      </c>
      <c r="AA23" s="4">
        <f t="shared" si="24"/>
        <v>1.0555984195773509</v>
      </c>
      <c r="AB23" s="4">
        <f t="shared" si="24"/>
        <v>1.0604520940487157</v>
      </c>
      <c r="AC23" s="4">
        <f t="shared" si="24"/>
        <v>1.065305768520076</v>
      </c>
      <c r="AD23" s="4">
        <f t="shared" si="24"/>
        <v>1.0701594429914409</v>
      </c>
      <c r="AE23" s="4">
        <f t="shared" si="24"/>
        <v>1.0750131174628057</v>
      </c>
      <c r="AF23" s="4">
        <f t="shared" si="24"/>
        <v>1.079866791934166</v>
      </c>
      <c r="AG23" s="4">
        <f t="shared" si="24"/>
        <v>1.0847204664055308</v>
      </c>
      <c r="AH23" s="4">
        <f t="shared" si="24"/>
        <v>1.0895741408768913</v>
      </c>
      <c r="AI23" s="4">
        <f t="shared" si="24"/>
        <v>1.0944278153482563</v>
      </c>
      <c r="AJ23" s="4">
        <f t="shared" si="24"/>
        <v>1.099281489819621</v>
      </c>
      <c r="AK23" s="4">
        <f t="shared" si="24"/>
        <v>1.1041351642909814</v>
      </c>
    </row>
    <row r="24" spans="1:37" x14ac:dyDescent="0.3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</row>
    <row r="25" spans="1:37" x14ac:dyDescent="0.35">
      <c r="A25" s="41" t="s">
        <v>272</v>
      </c>
      <c r="B25" s="41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</row>
    <row r="26" spans="1:37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</row>
    <row r="27" spans="1:37" x14ac:dyDescent="0.35">
      <c r="A27" s="4" t="s">
        <v>176</v>
      </c>
      <c r="B27" s="4">
        <f>1000000*0.1*B28</f>
        <v>21966893.7761738</v>
      </c>
      <c r="C27" s="4">
        <f t="shared" ref="C27:AK27" si="25">1000000*0.1*C28</f>
        <v>22008080.8801849</v>
      </c>
      <c r="D27" s="4">
        <f t="shared" si="25"/>
        <v>22082551.588355802</v>
      </c>
      <c r="E27" s="4">
        <f t="shared" si="25"/>
        <v>22323507.260396998</v>
      </c>
      <c r="F27" s="4">
        <f t="shared" si="25"/>
        <v>22431074.132128298</v>
      </c>
      <c r="G27" s="4">
        <f t="shared" si="25"/>
        <v>22415609.752922401</v>
      </c>
      <c r="H27" s="4">
        <f t="shared" si="25"/>
        <v>22448241.143050201</v>
      </c>
      <c r="I27" s="4">
        <f t="shared" si="25"/>
        <v>22440860.275854498</v>
      </c>
      <c r="J27" s="4">
        <f t="shared" si="25"/>
        <v>22432087.8977639</v>
      </c>
      <c r="K27" s="4">
        <f t="shared" si="25"/>
        <v>22389601.912820898</v>
      </c>
      <c r="L27" s="4">
        <f t="shared" si="25"/>
        <v>22332252.5790237</v>
      </c>
      <c r="M27" s="4">
        <f t="shared" si="25"/>
        <v>22315988.1129383</v>
      </c>
      <c r="N27" s="4">
        <f t="shared" si="25"/>
        <v>22298479.760776702</v>
      </c>
      <c r="O27" s="4">
        <f t="shared" si="25"/>
        <v>22279727.5225388</v>
      </c>
      <c r="P27" s="4">
        <f t="shared" si="25"/>
        <v>22259731.3982246</v>
      </c>
      <c r="Q27" s="4">
        <f t="shared" si="25"/>
        <v>22238491.387834098</v>
      </c>
      <c r="R27" s="4">
        <f t="shared" si="25"/>
        <v>22345672.904741097</v>
      </c>
      <c r="S27" s="4">
        <f t="shared" si="25"/>
        <v>22452854.421647999</v>
      </c>
      <c r="T27" s="4">
        <f t="shared" si="25"/>
        <v>22560035.938555002</v>
      </c>
      <c r="U27" s="4">
        <f t="shared" si="25"/>
        <v>22667217.455462001</v>
      </c>
      <c r="V27" s="4">
        <f t="shared" si="25"/>
        <v>22774398.9723689</v>
      </c>
      <c r="W27" s="4">
        <f t="shared" si="25"/>
        <v>22881580.489275899</v>
      </c>
      <c r="X27" s="4">
        <f t="shared" si="25"/>
        <v>22988762.006182797</v>
      </c>
      <c r="Y27" s="4">
        <f t="shared" si="25"/>
        <v>23095943.5230898</v>
      </c>
      <c r="Z27" s="4">
        <f t="shared" si="25"/>
        <v>23203125.039996799</v>
      </c>
      <c r="AA27" s="4">
        <f t="shared" si="25"/>
        <v>23310306.556903701</v>
      </c>
      <c r="AB27" s="4">
        <f t="shared" si="25"/>
        <v>23417488.0738107</v>
      </c>
      <c r="AC27" s="4">
        <f t="shared" si="25"/>
        <v>23524669.590717599</v>
      </c>
      <c r="AD27" s="4">
        <f t="shared" si="25"/>
        <v>23631851.107624602</v>
      </c>
      <c r="AE27" s="4">
        <f t="shared" si="25"/>
        <v>23739032.624531601</v>
      </c>
      <c r="AF27" s="4">
        <f t="shared" si="25"/>
        <v>23846214.141438499</v>
      </c>
      <c r="AG27" s="4">
        <f t="shared" si="25"/>
        <v>23953395.658345498</v>
      </c>
      <c r="AH27" s="4">
        <f t="shared" si="25"/>
        <v>24060577.1752524</v>
      </c>
      <c r="AI27" s="4">
        <f t="shared" si="25"/>
        <v>24167758.692159403</v>
      </c>
      <c r="AJ27" s="4">
        <f t="shared" si="25"/>
        <v>24274940.209066402</v>
      </c>
      <c r="AK27" s="4">
        <f t="shared" si="25"/>
        <v>24382121.725973301</v>
      </c>
    </row>
    <row r="28" spans="1:37" x14ac:dyDescent="0.35">
      <c r="A28" s="4" t="s">
        <v>177</v>
      </c>
      <c r="B28" s="4">
        <f>'Natural gas (pipeline)-Pathways'!B26</f>
        <v>219.66893776173799</v>
      </c>
      <c r="C28" s="4">
        <f>'Natural gas (pipeline)-Pathways'!C26</f>
        <v>220.080808801849</v>
      </c>
      <c r="D28" s="4">
        <f>'Natural gas (pipeline)-Pathways'!D26</f>
        <v>220.82551588355801</v>
      </c>
      <c r="E28" s="4">
        <f>'Natural gas (pipeline)-Pathways'!E26</f>
        <v>223.23507260397</v>
      </c>
      <c r="F28" s="4">
        <f>'Natural gas (pipeline)-Pathways'!F26</f>
        <v>224.31074132128299</v>
      </c>
      <c r="G28" s="4">
        <f>'Natural gas (pipeline)-Pathways'!G26</f>
        <v>224.15609752922401</v>
      </c>
      <c r="H28" s="4">
        <f>'Natural gas (pipeline)-Pathways'!H26</f>
        <v>224.482411430502</v>
      </c>
      <c r="I28" s="4">
        <f>'Natural gas (pipeline)-Pathways'!I26</f>
        <v>224.40860275854499</v>
      </c>
      <c r="J28" s="4">
        <f>'Natural gas (pipeline)-Pathways'!J26</f>
        <v>224.32087897763901</v>
      </c>
      <c r="K28" s="4">
        <f>'Natural gas (pipeline)-Pathways'!K26</f>
        <v>223.89601912820899</v>
      </c>
      <c r="L28" s="4">
        <f>'Natural gas (pipeline)-Pathways'!L26</f>
        <v>223.32252579023699</v>
      </c>
      <c r="M28" s="4">
        <f>'Natural gas (pipeline)-Pathways'!M26</f>
        <v>223.159881129383</v>
      </c>
      <c r="N28" s="4">
        <f>'Natural gas (pipeline)-Pathways'!N26</f>
        <v>222.98479760776701</v>
      </c>
      <c r="O28" s="4">
        <f>'Natural gas (pipeline)-Pathways'!O26</f>
        <v>222.79727522538801</v>
      </c>
      <c r="P28" s="4">
        <f>'Natural gas (pipeline)-Pathways'!P26</f>
        <v>222.59731398224599</v>
      </c>
      <c r="Q28" s="4">
        <f>'Natural gas (pipeline)-Pathways'!Q26</f>
        <v>222.384913878341</v>
      </c>
      <c r="R28" s="4">
        <f>'Natural gas (pipeline)-Pathways'!R26</f>
        <v>223.45672904741099</v>
      </c>
      <c r="S28" s="4">
        <f>'Natural gas (pipeline)-Pathways'!S26</f>
        <v>224.52854421647999</v>
      </c>
      <c r="T28" s="4">
        <f>'Natural gas (pipeline)-Pathways'!T26</f>
        <v>225.60035938555001</v>
      </c>
      <c r="U28" s="4">
        <f>'Natural gas (pipeline)-Pathways'!U26</f>
        <v>226.67217455462</v>
      </c>
      <c r="V28" s="4">
        <f>'Natural gas (pipeline)-Pathways'!V26</f>
        <v>227.743989723689</v>
      </c>
      <c r="W28" s="4">
        <f>'Natural gas (pipeline)-Pathways'!W26</f>
        <v>228.81580489275899</v>
      </c>
      <c r="X28" s="4">
        <f>'Natural gas (pipeline)-Pathways'!X26</f>
        <v>229.88762006182799</v>
      </c>
      <c r="Y28" s="4">
        <f>'Natural gas (pipeline)-Pathways'!Y26</f>
        <v>230.95943523089801</v>
      </c>
      <c r="Z28" s="4">
        <f>'Natural gas (pipeline)-Pathways'!Z26</f>
        <v>232.031250399968</v>
      </c>
      <c r="AA28" s="4">
        <f>'Natural gas (pipeline)-Pathways'!AA26</f>
        <v>233.103065569037</v>
      </c>
      <c r="AB28" s="4">
        <f>'Natural gas (pipeline)-Pathways'!AB26</f>
        <v>234.17488073810699</v>
      </c>
      <c r="AC28" s="4">
        <f>'Natural gas (pipeline)-Pathways'!AC26</f>
        <v>235.24669590717599</v>
      </c>
      <c r="AD28" s="4">
        <f>'Natural gas (pipeline)-Pathways'!AD26</f>
        <v>236.31851107624601</v>
      </c>
      <c r="AE28" s="4">
        <f>'Natural gas (pipeline)-Pathways'!AE26</f>
        <v>237.390326245316</v>
      </c>
      <c r="AF28" s="4">
        <f>'Natural gas (pipeline)-Pathways'!AF26</f>
        <v>238.462141414385</v>
      </c>
      <c r="AG28" s="4">
        <f>'Natural gas (pipeline)-Pathways'!AG26</f>
        <v>239.53395658345499</v>
      </c>
      <c r="AH28" s="4">
        <f>'Natural gas (pipeline)-Pathways'!AH26</f>
        <v>240.60577175252399</v>
      </c>
      <c r="AI28" s="4">
        <f>'Natural gas (pipeline)-Pathways'!AI26</f>
        <v>241.67758692159401</v>
      </c>
      <c r="AJ28" s="4">
        <f>'Natural gas (pipeline)-Pathways'!AJ26</f>
        <v>242.74940209066401</v>
      </c>
      <c r="AK28" s="4">
        <f>'Natural gas (pipeline)-Pathways'!AK26</f>
        <v>243.821217259733</v>
      </c>
    </row>
    <row r="29" spans="1:37" x14ac:dyDescent="0.35">
      <c r="A29" s="4" t="s">
        <v>38</v>
      </c>
      <c r="B29" s="4">
        <f>'Electricity-Pathways'!B26</f>
        <v>4384.1918823507003</v>
      </c>
      <c r="C29" s="4">
        <f>'Electricity-Pathways'!C26</f>
        <v>4366.8401206905501</v>
      </c>
      <c r="D29" s="4">
        <f>'Electricity-Pathways'!D26</f>
        <v>4353.1665929634801</v>
      </c>
      <c r="E29" s="4">
        <f>'Electricity-Pathways'!E26</f>
        <v>4335.7246512193196</v>
      </c>
      <c r="F29" s="4">
        <f>'Electricity-Pathways'!F26</f>
        <v>4318.2466374415399</v>
      </c>
      <c r="G29" s="4">
        <f>'Electricity-Pathways'!G26</f>
        <v>4273.6337772390798</v>
      </c>
      <c r="H29" s="4">
        <f>'Electricity-Pathways'!H26</f>
        <v>4236.4567676711504</v>
      </c>
      <c r="I29" s="4">
        <f>'Electricity-Pathways'!I26</f>
        <v>4195.7954994062802</v>
      </c>
      <c r="J29" s="4">
        <f>'Electricity-Pathways'!J26</f>
        <v>4158.81820745601</v>
      </c>
      <c r="K29" s="4">
        <f>'Electricity-Pathways'!K26</f>
        <v>4118.4334453004103</v>
      </c>
      <c r="L29" s="4">
        <f>'Electricity-Pathways'!L26</f>
        <v>4090.4004573120901</v>
      </c>
      <c r="M29" s="4">
        <f>'Electricity-Pathways'!M26</f>
        <v>4069.62867232497</v>
      </c>
      <c r="N29" s="4">
        <f>'Electricity-Pathways'!N26</f>
        <v>4048.83086409016</v>
      </c>
      <c r="O29" s="4">
        <f>'Electricity-Pathways'!O26</f>
        <v>4028.0070326076502</v>
      </c>
      <c r="P29" s="4">
        <f>'Electricity-Pathways'!P26</f>
        <v>4007.1571778774401</v>
      </c>
      <c r="Q29" s="4">
        <f>'Electricity-Pathways'!Q26</f>
        <v>3986.28129989953</v>
      </c>
      <c r="R29" s="4">
        <f>'Electricity-Pathways'!R26</f>
        <v>3988.5236364093798</v>
      </c>
      <c r="S29" s="4">
        <f>'Electricity-Pathways'!S26</f>
        <v>3990.7659729192301</v>
      </c>
      <c r="T29" s="4">
        <f>'Electricity-Pathways'!T26</f>
        <v>3993.0083094290799</v>
      </c>
      <c r="U29" s="4">
        <f>'Electricity-Pathways'!U26</f>
        <v>3995.2506459389301</v>
      </c>
      <c r="V29" s="4">
        <f>'Electricity-Pathways'!V26</f>
        <v>3997.4929824487799</v>
      </c>
      <c r="W29" s="4">
        <f>'Electricity-Pathways'!W26</f>
        <v>3999.7353189586402</v>
      </c>
      <c r="X29" s="4">
        <f>'Electricity-Pathways'!X26</f>
        <v>4001.97765546849</v>
      </c>
      <c r="Y29" s="4">
        <f>'Electricity-Pathways'!Y26</f>
        <v>4004.2199919783402</v>
      </c>
      <c r="Z29" s="4">
        <f>'Electricity-Pathways'!Z26</f>
        <v>4006.46232848819</v>
      </c>
      <c r="AA29" s="4">
        <f>'Electricity-Pathways'!AA26</f>
        <v>4008.7046649980398</v>
      </c>
      <c r="AB29" s="4">
        <f>'Electricity-Pathways'!AB26</f>
        <v>4010.94700150789</v>
      </c>
      <c r="AC29" s="4">
        <f>'Electricity-Pathways'!AC26</f>
        <v>4013.1893380177398</v>
      </c>
      <c r="AD29" s="4">
        <f>'Electricity-Pathways'!AD26</f>
        <v>4015.4316745275901</v>
      </c>
      <c r="AE29" s="4">
        <f>'Electricity-Pathways'!AE26</f>
        <v>4017.6740110374399</v>
      </c>
      <c r="AF29" s="4">
        <f>'Electricity-Pathways'!AF26</f>
        <v>4019.9163475472901</v>
      </c>
      <c r="AG29" s="4">
        <f>'Electricity-Pathways'!AG26</f>
        <v>4022.1586840571399</v>
      </c>
      <c r="AH29" s="4">
        <f>'Electricity-Pathways'!AH26</f>
        <v>4024.4010205669902</v>
      </c>
      <c r="AI29" s="4">
        <f>'Electricity-Pathways'!AI26</f>
        <v>4026.6433570768399</v>
      </c>
      <c r="AJ29" s="4">
        <f>'Electricity-Pathways'!AJ26</f>
        <v>4028.8856935866902</v>
      </c>
      <c r="AK29" s="4">
        <f>'Electricity-Pathways'!AK26</f>
        <v>4031.12803009654</v>
      </c>
    </row>
    <row r="30" spans="1:37" s="4" customFormat="1" x14ac:dyDescent="0.35"/>
    <row r="31" spans="1:37" s="4" customFormat="1" x14ac:dyDescent="0.35"/>
    <row r="32" spans="1:37" x14ac:dyDescent="0.35">
      <c r="A32" s="4" t="s">
        <v>169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</row>
    <row r="33" spans="1:37" x14ac:dyDescent="0.35">
      <c r="A33" s="4" t="s">
        <v>68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</row>
    <row r="34" spans="1:37" ht="15.5" x14ac:dyDescent="0.35">
      <c r="A34" s="19" t="s">
        <v>170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</row>
    <row r="35" spans="1:37" ht="15.5" x14ac:dyDescent="0.35">
      <c r="A35" s="19" t="s">
        <v>171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</row>
    <row r="36" spans="1:37" ht="15.5" x14ac:dyDescent="0.35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</row>
    <row r="37" spans="1:37" ht="15.5" x14ac:dyDescent="0.35">
      <c r="A37" s="19">
        <v>1000000</v>
      </c>
      <c r="B37" s="4" t="s">
        <v>172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</row>
    <row r="38" spans="1:37" x14ac:dyDescent="0.35">
      <c r="A38" s="4">
        <v>0.1</v>
      </c>
      <c r="B38" s="4" t="s">
        <v>173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</row>
    <row r="39" spans="1:37" x14ac:dyDescent="0.35">
      <c r="A39" s="4">
        <v>1.05505585E-6</v>
      </c>
      <c r="B39" s="4" t="s">
        <v>174</v>
      </c>
      <c r="C39" s="4"/>
      <c r="D39" s="4" t="s">
        <v>175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</row>
    <row r="40" spans="1:37" x14ac:dyDescent="0.3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</row>
    <row r="41" spans="1:37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</row>
    <row r="42" spans="1:37" x14ac:dyDescent="0.3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</row>
    <row r="43" spans="1:37" x14ac:dyDescent="0.3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</row>
    <row r="44" spans="1:37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</row>
    <row r="45" spans="1:37" x14ac:dyDescent="0.3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</row>
    <row r="46" spans="1:37" x14ac:dyDescent="0.3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</row>
    <row r="47" spans="1:37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</row>
    <row r="48" spans="1:37" x14ac:dyDescent="0.35">
      <c r="A48" s="4"/>
      <c r="B48" s="1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</row>
    <row r="49" spans="1:37" x14ac:dyDescent="0.35">
      <c r="A49" s="4"/>
      <c r="B49" s="1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K18"/>
  <sheetViews>
    <sheetView workbookViewId="0">
      <selection activeCell="A22" sqref="A22"/>
    </sheetView>
  </sheetViews>
  <sheetFormatPr defaultRowHeight="14.5" x14ac:dyDescent="0.35"/>
  <cols>
    <col min="1" max="1" width="60.36328125" customWidth="1"/>
    <col min="2" max="2" width="20.6328125" customWidth="1"/>
    <col min="5" max="5" width="11" bestFit="1" customWidth="1"/>
    <col min="6" max="6" width="11.6328125" bestFit="1" customWidth="1"/>
    <col min="36" max="36" width="12.6328125" customWidth="1"/>
  </cols>
  <sheetData>
    <row r="1" spans="1:37" x14ac:dyDescent="0.35">
      <c r="A1" t="s">
        <v>273</v>
      </c>
    </row>
    <row r="2" spans="1:37" x14ac:dyDescent="0.35">
      <c r="A2" t="s">
        <v>870</v>
      </c>
    </row>
    <row r="3" spans="1:37" x14ac:dyDescent="0.35">
      <c r="A3" t="s">
        <v>12</v>
      </c>
    </row>
    <row r="4" spans="1:37" x14ac:dyDescent="0.35">
      <c r="A4" t="s">
        <v>871</v>
      </c>
    </row>
    <row r="5" spans="1:37" s="4" customFormat="1" x14ac:dyDescent="0.35">
      <c r="A5" s="4" t="s">
        <v>872</v>
      </c>
    </row>
    <row r="6" spans="1:37" s="4" customFormat="1" x14ac:dyDescent="0.35"/>
    <row r="7" spans="1:37" x14ac:dyDescent="0.35">
      <c r="A7">
        <v>2012</v>
      </c>
      <c r="B7" t="s">
        <v>13</v>
      </c>
      <c r="H7" t="s">
        <v>15</v>
      </c>
      <c r="J7" t="s">
        <v>14</v>
      </c>
    </row>
    <row r="8" spans="1:37" x14ac:dyDescent="0.35">
      <c r="A8" s="11">
        <v>34209889</v>
      </c>
      <c r="B8" t="s">
        <v>78</v>
      </c>
      <c r="H8" t="s">
        <v>79</v>
      </c>
    </row>
    <row r="9" spans="1:37" x14ac:dyDescent="0.35">
      <c r="A9" s="7">
        <f>A7/A8</f>
        <v>5.8813403340770852E-5</v>
      </c>
      <c r="B9" t="s">
        <v>80</v>
      </c>
    </row>
    <row r="11" spans="1:37" x14ac:dyDescent="0.35">
      <c r="B11" t="s">
        <v>81</v>
      </c>
    </row>
    <row r="12" spans="1:37" x14ac:dyDescent="0.35">
      <c r="A12" s="4"/>
      <c r="B12">
        <v>2015</v>
      </c>
      <c r="C12">
        <f>B12+1</f>
        <v>2016</v>
      </c>
      <c r="D12" s="4">
        <f t="shared" ref="D12:AK12" si="0">C12+1</f>
        <v>2017</v>
      </c>
      <c r="E12" s="4">
        <f t="shared" si="0"/>
        <v>2018</v>
      </c>
      <c r="F12" s="4">
        <f t="shared" si="0"/>
        <v>2019</v>
      </c>
      <c r="G12" s="4">
        <f t="shared" si="0"/>
        <v>2020</v>
      </c>
      <c r="H12" s="4">
        <f t="shared" si="0"/>
        <v>2021</v>
      </c>
      <c r="I12" s="4">
        <f t="shared" si="0"/>
        <v>2022</v>
      </c>
      <c r="J12" s="4">
        <f t="shared" si="0"/>
        <v>2023</v>
      </c>
      <c r="K12" s="4">
        <f t="shared" si="0"/>
        <v>2024</v>
      </c>
      <c r="L12" s="4">
        <f t="shared" si="0"/>
        <v>2025</v>
      </c>
      <c r="M12" s="4">
        <f t="shared" si="0"/>
        <v>2026</v>
      </c>
      <c r="N12" s="4">
        <f t="shared" si="0"/>
        <v>2027</v>
      </c>
      <c r="O12" s="4">
        <f t="shared" si="0"/>
        <v>2028</v>
      </c>
      <c r="P12" s="4">
        <f t="shared" si="0"/>
        <v>2029</v>
      </c>
      <c r="Q12" s="4">
        <f t="shared" si="0"/>
        <v>2030</v>
      </c>
      <c r="R12" s="4">
        <f t="shared" si="0"/>
        <v>2031</v>
      </c>
      <c r="S12" s="4">
        <f t="shared" si="0"/>
        <v>2032</v>
      </c>
      <c r="T12" s="4">
        <f t="shared" si="0"/>
        <v>2033</v>
      </c>
      <c r="U12" s="4">
        <f t="shared" si="0"/>
        <v>2034</v>
      </c>
      <c r="V12" s="4">
        <f t="shared" si="0"/>
        <v>2035</v>
      </c>
      <c r="W12" s="4">
        <f t="shared" si="0"/>
        <v>2036</v>
      </c>
      <c r="X12" s="4">
        <f t="shared" si="0"/>
        <v>2037</v>
      </c>
      <c r="Y12" s="4">
        <f t="shared" si="0"/>
        <v>2038</v>
      </c>
      <c r="Z12" s="4">
        <f t="shared" si="0"/>
        <v>2039</v>
      </c>
      <c r="AA12" s="4">
        <f t="shared" si="0"/>
        <v>2040</v>
      </c>
      <c r="AB12" s="4">
        <f t="shared" si="0"/>
        <v>2041</v>
      </c>
      <c r="AC12" s="4">
        <f t="shared" si="0"/>
        <v>2042</v>
      </c>
      <c r="AD12" s="4">
        <f t="shared" si="0"/>
        <v>2043</v>
      </c>
      <c r="AE12" s="4">
        <f t="shared" si="0"/>
        <v>2044</v>
      </c>
      <c r="AF12" s="4">
        <f t="shared" si="0"/>
        <v>2045</v>
      </c>
      <c r="AG12" s="4">
        <f t="shared" si="0"/>
        <v>2046</v>
      </c>
      <c r="AH12" s="4">
        <f t="shared" si="0"/>
        <v>2047</v>
      </c>
      <c r="AI12" s="4">
        <f t="shared" si="0"/>
        <v>2048</v>
      </c>
      <c r="AJ12" s="4">
        <f t="shared" si="0"/>
        <v>2049</v>
      </c>
      <c r="AK12" s="4">
        <f t="shared" si="0"/>
        <v>2050</v>
      </c>
    </row>
    <row r="13" spans="1:37" x14ac:dyDescent="0.35">
      <c r="A13" s="4" t="s">
        <v>274</v>
      </c>
      <c r="B13" s="4">
        <v>38896969</v>
      </c>
      <c r="C13" s="4">
        <v>39242698</v>
      </c>
      <c r="D13" s="4">
        <v>39589144</v>
      </c>
      <c r="E13" s="4">
        <v>39933359</v>
      </c>
      <c r="F13" s="4">
        <v>40275584</v>
      </c>
      <c r="G13" s="4">
        <v>40619346</v>
      </c>
      <c r="H13" s="4">
        <v>40965875</v>
      </c>
      <c r="I13" s="4">
        <v>41315865</v>
      </c>
      <c r="J13" s="4">
        <v>41660000</v>
      </c>
      <c r="K13" s="4">
        <v>42021197</v>
      </c>
      <c r="L13" s="4">
        <v>42373301</v>
      </c>
      <c r="M13" s="4">
        <v>42722810</v>
      </c>
      <c r="N13" s="4">
        <v>43075670</v>
      </c>
      <c r="O13" s="4">
        <v>43424440</v>
      </c>
      <c r="P13" s="4">
        <v>43756527</v>
      </c>
      <c r="Q13" s="4">
        <v>44085600</v>
      </c>
      <c r="R13" s="4">
        <v>44406080</v>
      </c>
      <c r="S13" s="4">
        <v>44740000</v>
      </c>
      <c r="T13" s="4">
        <v>45095505</v>
      </c>
      <c r="U13" s="4">
        <v>45425255</v>
      </c>
      <c r="V13" s="4">
        <v>45747645</v>
      </c>
      <c r="W13" s="4">
        <v>46052773</v>
      </c>
      <c r="X13" s="4">
        <v>46354827</v>
      </c>
      <c r="Y13" s="4">
        <v>46657547</v>
      </c>
      <c r="Z13" s="4">
        <v>46951285</v>
      </c>
      <c r="AA13" s="4">
        <v>47233240</v>
      </c>
      <c r="AB13" s="4">
        <v>47510000</v>
      </c>
      <c r="AC13" s="4">
        <v>47785335</v>
      </c>
      <c r="AD13" s="4">
        <v>48053471</v>
      </c>
      <c r="AE13" s="4">
        <v>48316652</v>
      </c>
      <c r="AF13" s="4">
        <v>48574095</v>
      </c>
      <c r="AG13" s="4">
        <v>48824838</v>
      </c>
      <c r="AH13" s="4">
        <v>49070383</v>
      </c>
      <c r="AI13" s="4">
        <v>49312072</v>
      </c>
      <c r="AJ13" s="4">
        <v>49549701</v>
      </c>
      <c r="AK13" s="4">
        <v>49779362</v>
      </c>
    </row>
    <row r="14" spans="1:37" x14ac:dyDescent="0.35">
      <c r="A14" s="4" t="s">
        <v>275</v>
      </c>
      <c r="B14" s="12">
        <f>B13*$A$9</f>
        <v>2287.6631265304604</v>
      </c>
      <c r="C14" s="12">
        <f t="shared" ref="C14:AK14" si="1">C13*$A$9</f>
        <v>2307.9966256540615</v>
      </c>
      <c r="D14" s="12">
        <f t="shared" si="1"/>
        <v>2328.3722939878585</v>
      </c>
      <c r="E14" s="12">
        <f t="shared" si="1"/>
        <v>2348.6167496188018</v>
      </c>
      <c r="F14" s="12">
        <f t="shared" si="1"/>
        <v>2368.7441665770971</v>
      </c>
      <c r="G14" s="12">
        <f t="shared" si="1"/>
        <v>2388.9619797363271</v>
      </c>
      <c r="H14" s="12">
        <f t="shared" si="1"/>
        <v>2409.3425295826009</v>
      </c>
      <c r="I14" s="12">
        <f t="shared" si="1"/>
        <v>2429.9266326178376</v>
      </c>
      <c r="J14" s="12">
        <f t="shared" si="1"/>
        <v>2450.1663831765136</v>
      </c>
      <c r="K14" s="12">
        <f t="shared" si="1"/>
        <v>2471.4096080229901</v>
      </c>
      <c r="L14" s="12">
        <f t="shared" si="1"/>
        <v>2492.1180425928887</v>
      </c>
      <c r="M14" s="12">
        <f t="shared" si="1"/>
        <v>2512.6738563811182</v>
      </c>
      <c r="N14" s="12">
        <f t="shared" si="1"/>
        <v>2533.4267538839426</v>
      </c>
      <c r="O14" s="12">
        <f t="shared" si="1"/>
        <v>2553.9391045671032</v>
      </c>
      <c r="P14" s="12">
        <f t="shared" si="1"/>
        <v>2573.47027124233</v>
      </c>
      <c r="Q14" s="12">
        <f t="shared" si="1"/>
        <v>2592.8241743198873</v>
      </c>
      <c r="R14" s="12">
        <f t="shared" si="1"/>
        <v>2611.6726938225379</v>
      </c>
      <c r="S14" s="12">
        <f t="shared" si="1"/>
        <v>2631.311665466088</v>
      </c>
      <c r="T14" s="12">
        <f t="shared" si="1"/>
        <v>2652.2201244207486</v>
      </c>
      <c r="U14" s="12">
        <f t="shared" si="1"/>
        <v>2671.6138441723679</v>
      </c>
      <c r="V14" s="12">
        <f t="shared" si="1"/>
        <v>2690.5746972753991</v>
      </c>
      <c r="W14" s="12">
        <f t="shared" si="1"/>
        <v>2708.5203134099615</v>
      </c>
      <c r="X14" s="12">
        <f t="shared" si="1"/>
        <v>2726.285137142655</v>
      </c>
      <c r="Y14" s="12">
        <f t="shared" si="1"/>
        <v>2744.089130601973</v>
      </c>
      <c r="Z14" s="12">
        <f t="shared" si="1"/>
        <v>2761.3648620724844</v>
      </c>
      <c r="AA14" s="12">
        <f t="shared" si="1"/>
        <v>2777.9475952114312</v>
      </c>
      <c r="AB14" s="12">
        <f t="shared" si="1"/>
        <v>2794.2247927200233</v>
      </c>
      <c r="AC14" s="12">
        <f t="shared" si="1"/>
        <v>2810.4181811288545</v>
      </c>
      <c r="AD14" s="12">
        <f t="shared" si="1"/>
        <v>2826.1881718470354</v>
      </c>
      <c r="AE14" s="12">
        <f t="shared" si="1"/>
        <v>2841.6667421516627</v>
      </c>
      <c r="AF14" s="12">
        <f t="shared" si="1"/>
        <v>2856.8078411479205</v>
      </c>
      <c r="AG14" s="12">
        <f t="shared" si="1"/>
        <v>2871.5548903417957</v>
      </c>
      <c r="AH14" s="12">
        <f t="shared" si="1"/>
        <v>2885.9962274651052</v>
      </c>
      <c r="AI14" s="12">
        <f t="shared" si="1"/>
        <v>2900.2107801051329</v>
      </c>
      <c r="AJ14" s="12">
        <f t="shared" si="1"/>
        <v>2914.1865503275967</v>
      </c>
      <c r="AK14" s="12">
        <f t="shared" si="1"/>
        <v>2927.6936953522418</v>
      </c>
    </row>
    <row r="16" spans="1:37" x14ac:dyDescent="0.35">
      <c r="A16" t="s">
        <v>277</v>
      </c>
    </row>
    <row r="17" spans="1:1" x14ac:dyDescent="0.35">
      <c r="A17" t="s">
        <v>276</v>
      </c>
    </row>
    <row r="18" spans="1:1" x14ac:dyDescent="0.35">
      <c r="A18" t="s">
        <v>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23CBD-B5E9-4C95-B630-3EB0EDED6560}">
  <dimension ref="A1:N35"/>
  <sheetViews>
    <sheetView workbookViewId="0">
      <selection activeCell="B37" sqref="B37"/>
    </sheetView>
  </sheetViews>
  <sheetFormatPr defaultRowHeight="14.5" x14ac:dyDescent="0.35"/>
  <cols>
    <col min="1" max="1" width="17.26953125" customWidth="1"/>
  </cols>
  <sheetData>
    <row r="1" spans="1:14" x14ac:dyDescent="0.35">
      <c r="A1" t="s">
        <v>901</v>
      </c>
    </row>
    <row r="2" spans="1:14" x14ac:dyDescent="0.35">
      <c r="A2" t="s">
        <v>902</v>
      </c>
    </row>
    <row r="3" spans="1:14" x14ac:dyDescent="0.35">
      <c r="A3" t="s">
        <v>904</v>
      </c>
    </row>
    <row r="4" spans="1:14" s="4" customFormat="1" x14ac:dyDescent="0.35">
      <c r="N4" s="136"/>
    </row>
    <row r="5" spans="1:14" x14ac:dyDescent="0.35">
      <c r="A5" s="136" t="s">
        <v>903</v>
      </c>
    </row>
    <row r="6" spans="1:14" x14ac:dyDescent="0.35">
      <c r="A6" s="4" t="s">
        <v>881</v>
      </c>
      <c r="B6" s="4" t="s">
        <v>513</v>
      </c>
      <c r="C6" s="4" t="s">
        <v>182</v>
      </c>
      <c r="D6" s="4" t="s">
        <v>514</v>
      </c>
      <c r="E6" s="4" t="s">
        <v>511</v>
      </c>
      <c r="F6" s="4" t="s">
        <v>515</v>
      </c>
      <c r="G6" s="4" t="s">
        <v>516</v>
      </c>
      <c r="H6" s="4" t="s">
        <v>517</v>
      </c>
      <c r="I6" s="4" t="s">
        <v>882</v>
      </c>
      <c r="J6" s="4" t="s">
        <v>883</v>
      </c>
      <c r="K6" s="4" t="s">
        <v>520</v>
      </c>
    </row>
    <row r="7" spans="1:14" x14ac:dyDescent="0.35">
      <c r="A7" s="4" t="s">
        <v>884</v>
      </c>
      <c r="B7" s="4">
        <v>1</v>
      </c>
      <c r="C7" s="131">
        <v>0.95099999999999996</v>
      </c>
      <c r="D7" s="4">
        <v>1</v>
      </c>
      <c r="E7" s="4">
        <v>1</v>
      </c>
      <c r="F7" s="4">
        <v>1</v>
      </c>
      <c r="G7" s="4">
        <v>1</v>
      </c>
      <c r="H7" s="4">
        <v>1</v>
      </c>
      <c r="I7" s="4">
        <v>1</v>
      </c>
      <c r="J7" s="4">
        <v>1</v>
      </c>
      <c r="K7" s="4">
        <v>1</v>
      </c>
    </row>
    <row r="8" spans="1:14" x14ac:dyDescent="0.35">
      <c r="A8" s="4" t="s">
        <v>329</v>
      </c>
      <c r="B8" s="4">
        <v>1</v>
      </c>
      <c r="C8" s="4">
        <v>1</v>
      </c>
      <c r="D8" s="131">
        <v>0.93740000000000001</v>
      </c>
      <c r="E8" s="4">
        <v>1</v>
      </c>
      <c r="F8" s="4">
        <v>1</v>
      </c>
      <c r="G8" s="4">
        <v>1</v>
      </c>
      <c r="H8" s="13">
        <v>5.4600000000000003E-2</v>
      </c>
      <c r="I8" s="4">
        <v>1</v>
      </c>
      <c r="J8" s="4">
        <v>1</v>
      </c>
      <c r="K8" s="4">
        <v>1</v>
      </c>
    </row>
    <row r="9" spans="1:14" x14ac:dyDescent="0.35">
      <c r="A9" s="4" t="s">
        <v>332</v>
      </c>
      <c r="B9" s="4">
        <v>1</v>
      </c>
      <c r="C9" s="13">
        <v>0.12790000000000001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4">
        <v>1</v>
      </c>
      <c r="J9" s="4">
        <v>1</v>
      </c>
      <c r="K9" s="4">
        <v>1</v>
      </c>
    </row>
    <row r="10" spans="1:14" x14ac:dyDescent="0.35">
      <c r="A10" s="4" t="s">
        <v>335</v>
      </c>
      <c r="B10" s="4">
        <v>1</v>
      </c>
      <c r="C10" s="4">
        <v>1</v>
      </c>
      <c r="D10" s="131">
        <v>0.74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131">
        <v>0.17899999999999999</v>
      </c>
      <c r="K10" s="4">
        <v>1</v>
      </c>
    </row>
    <row r="11" spans="1:14" x14ac:dyDescent="0.35">
      <c r="A11" s="4" t="s">
        <v>278</v>
      </c>
      <c r="B11" s="4">
        <v>1</v>
      </c>
      <c r="C11" s="4">
        <v>1</v>
      </c>
      <c r="D11" s="4">
        <v>1</v>
      </c>
      <c r="E11" s="4">
        <v>1</v>
      </c>
      <c r="F11" s="4">
        <v>1</v>
      </c>
      <c r="G11" s="4">
        <v>1</v>
      </c>
      <c r="H11" s="4">
        <v>1</v>
      </c>
      <c r="I11" s="4">
        <v>1</v>
      </c>
      <c r="J11" s="4">
        <v>1</v>
      </c>
      <c r="K11" s="4">
        <v>1</v>
      </c>
    </row>
    <row r="12" spans="1:14" x14ac:dyDescent="0.35">
      <c r="A12" s="4" t="s">
        <v>338</v>
      </c>
      <c r="B12" s="4">
        <v>1</v>
      </c>
      <c r="C12" s="4">
        <v>1</v>
      </c>
      <c r="D12" s="4">
        <v>1</v>
      </c>
      <c r="E12" s="4">
        <v>1</v>
      </c>
      <c r="F12" s="4">
        <v>1</v>
      </c>
      <c r="G12" s="4">
        <v>1</v>
      </c>
      <c r="H12" s="4">
        <v>1</v>
      </c>
      <c r="I12" s="4">
        <v>1</v>
      </c>
      <c r="J12" s="4">
        <v>1</v>
      </c>
      <c r="K12" s="4">
        <v>1</v>
      </c>
    </row>
    <row r="13" spans="1:14" x14ac:dyDescent="0.35">
      <c r="A13" s="4" t="s">
        <v>341</v>
      </c>
      <c r="B13" s="4">
        <v>1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</row>
    <row r="14" spans="1:14" x14ac:dyDescent="0.35">
      <c r="A14" s="4" t="s">
        <v>342</v>
      </c>
      <c r="B14" s="4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</row>
    <row r="15" spans="1:14" x14ac:dyDescent="0.35">
      <c r="C15" s="4"/>
    </row>
    <row r="16" spans="1:14" x14ac:dyDescent="0.35">
      <c r="A16" s="41" t="s">
        <v>897</v>
      </c>
      <c r="B16" s="41"/>
      <c r="C16" s="41"/>
    </row>
    <row r="17" spans="1:11" x14ac:dyDescent="0.35">
      <c r="A17" s="4" t="s">
        <v>884</v>
      </c>
      <c r="C17">
        <f>1/C7</f>
        <v>1.0515247108307046</v>
      </c>
    </row>
    <row r="18" spans="1:11" x14ac:dyDescent="0.35">
      <c r="A18" s="4" t="s">
        <v>898</v>
      </c>
      <c r="D18">
        <f>1/D8</f>
        <v>1.0667804565820354</v>
      </c>
    </row>
    <row r="19" spans="1:11" x14ac:dyDescent="0.35">
      <c r="A19" s="4" t="s">
        <v>332</v>
      </c>
    </row>
    <row r="20" spans="1:11" x14ac:dyDescent="0.35">
      <c r="A20" s="132" t="s">
        <v>335</v>
      </c>
      <c r="B20" s="132"/>
      <c r="C20" s="132"/>
      <c r="D20" s="132">
        <f>1/D10</f>
        <v>1.3513513513513513</v>
      </c>
      <c r="E20" s="132"/>
      <c r="F20" s="132"/>
      <c r="G20" s="132"/>
      <c r="H20" s="132"/>
      <c r="I20" s="132"/>
      <c r="J20" s="132"/>
      <c r="K20" s="132"/>
    </row>
    <row r="21" spans="1:11" x14ac:dyDescent="0.35">
      <c r="A21" s="4" t="s">
        <v>278</v>
      </c>
    </row>
    <row r="22" spans="1:11" x14ac:dyDescent="0.35">
      <c r="A22" s="4" t="s">
        <v>338</v>
      </c>
    </row>
    <row r="23" spans="1:11" x14ac:dyDescent="0.35">
      <c r="A23" s="4" t="s">
        <v>341</v>
      </c>
    </row>
    <row r="24" spans="1:11" x14ac:dyDescent="0.35">
      <c r="A24" s="4" t="s">
        <v>342</v>
      </c>
    </row>
    <row r="26" spans="1:11" x14ac:dyDescent="0.35">
      <c r="A26" t="s">
        <v>900</v>
      </c>
    </row>
    <row r="27" spans="1:11" x14ac:dyDescent="0.35">
      <c r="A27" t="s">
        <v>899</v>
      </c>
    </row>
    <row r="29" spans="1:11" x14ac:dyDescent="0.35">
      <c r="A29" t="s">
        <v>161</v>
      </c>
    </row>
    <row r="30" spans="1:11" x14ac:dyDescent="0.35">
      <c r="A30" t="s">
        <v>907</v>
      </c>
    </row>
    <row r="31" spans="1:11" x14ac:dyDescent="0.35">
      <c r="A31" t="s">
        <v>908</v>
      </c>
    </row>
    <row r="32" spans="1:11" x14ac:dyDescent="0.35">
      <c r="B32" t="s">
        <v>905</v>
      </c>
    </row>
    <row r="33" spans="1:2" x14ac:dyDescent="0.35">
      <c r="A33" t="s">
        <v>909</v>
      </c>
    </row>
    <row r="34" spans="1:2" x14ac:dyDescent="0.35">
      <c r="B34" t="s">
        <v>906</v>
      </c>
    </row>
    <row r="35" spans="1:2" x14ac:dyDescent="0.35">
      <c r="B35" t="s">
        <v>910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A0D40-6ADF-4EFD-ADA3-926B772F39FD}">
  <dimension ref="A1:F1002"/>
  <sheetViews>
    <sheetView workbookViewId="0">
      <selection activeCell="B9" sqref="B9"/>
    </sheetView>
  </sheetViews>
  <sheetFormatPr defaultColWidth="13.81640625" defaultRowHeight="15" customHeight="1" x14ac:dyDescent="0.3"/>
  <cols>
    <col min="1" max="1" width="8.453125" style="45" customWidth="1"/>
    <col min="2" max="2" width="52.26953125" style="45" customWidth="1"/>
    <col min="3" max="3" width="40.36328125" style="45" customWidth="1"/>
    <col min="4" max="4" width="55.26953125" style="45" customWidth="1"/>
    <col min="5" max="5" width="57.54296875" style="45" customWidth="1"/>
    <col min="6" max="26" width="8.453125" style="45" customWidth="1"/>
    <col min="27" max="16384" width="13.81640625" style="45"/>
  </cols>
  <sheetData>
    <row r="1" spans="1:6" ht="14.5" x14ac:dyDescent="0.35">
      <c r="A1" s="44" t="s">
        <v>11</v>
      </c>
      <c r="B1" s="47"/>
      <c r="C1" s="47"/>
      <c r="D1" s="47"/>
      <c r="E1" s="47"/>
    </row>
    <row r="2" spans="1:6" ht="14.5" x14ac:dyDescent="0.35">
      <c r="A2" s="44"/>
      <c r="B2" s="47"/>
      <c r="C2" s="47"/>
      <c r="D2" s="47"/>
      <c r="E2" s="47"/>
    </row>
    <row r="3" spans="1:6" ht="14.5" x14ac:dyDescent="0.35">
      <c r="A3" s="47" t="s">
        <v>888</v>
      </c>
      <c r="B3" s="47"/>
      <c r="C3" s="47"/>
      <c r="D3" s="47"/>
      <c r="E3" s="47"/>
    </row>
    <row r="4" spans="1:6" ht="14.5" x14ac:dyDescent="0.35">
      <c r="B4" s="47"/>
      <c r="C4" s="47"/>
      <c r="D4" s="47"/>
      <c r="E4" s="47"/>
    </row>
    <row r="5" spans="1:6" ht="14.5" x14ac:dyDescent="0.35">
      <c r="A5" s="44" t="s">
        <v>1</v>
      </c>
      <c r="B5" s="51" t="s">
        <v>2</v>
      </c>
      <c r="C5" s="47"/>
      <c r="D5" s="47"/>
      <c r="E5" s="46"/>
      <c r="F5" s="47" t="s">
        <v>309</v>
      </c>
    </row>
    <row r="6" spans="1:6" ht="14.5" x14ac:dyDescent="0.35">
      <c r="B6" s="47" t="s">
        <v>310</v>
      </c>
      <c r="C6" s="47"/>
      <c r="D6" s="47"/>
      <c r="E6" s="48"/>
      <c r="F6" s="47" t="s">
        <v>311</v>
      </c>
    </row>
    <row r="7" spans="1:6" ht="14.5" x14ac:dyDescent="0.35">
      <c r="B7" s="52">
        <v>2019</v>
      </c>
      <c r="C7" s="47"/>
      <c r="D7" s="47"/>
      <c r="E7" s="47"/>
    </row>
    <row r="8" spans="1:6" ht="14.5" x14ac:dyDescent="0.35">
      <c r="B8" s="47" t="s">
        <v>312</v>
      </c>
      <c r="C8" s="47"/>
      <c r="D8" s="47"/>
      <c r="E8" s="47"/>
    </row>
    <row r="9" spans="1:6" ht="14.5" x14ac:dyDescent="0.35">
      <c r="B9" s="47" t="s">
        <v>313</v>
      </c>
      <c r="C9" s="47"/>
      <c r="D9" s="47"/>
      <c r="E9" s="47"/>
    </row>
    <row r="10" spans="1:6" ht="14.5" x14ac:dyDescent="0.35">
      <c r="B10" s="47"/>
      <c r="C10" s="47"/>
      <c r="D10" s="47"/>
      <c r="E10" s="47"/>
    </row>
    <row r="11" spans="1:6" ht="14.5" x14ac:dyDescent="0.35">
      <c r="B11" s="51" t="s">
        <v>314</v>
      </c>
      <c r="C11" s="51" t="s">
        <v>315</v>
      </c>
      <c r="D11" s="53"/>
      <c r="E11" s="47"/>
    </row>
    <row r="12" spans="1:6" ht="14.5" x14ac:dyDescent="0.35">
      <c r="B12" s="47" t="s">
        <v>316</v>
      </c>
      <c r="C12" s="47" t="s">
        <v>317</v>
      </c>
      <c r="D12" s="53"/>
      <c r="E12" s="47"/>
    </row>
    <row r="13" spans="1:6" ht="14.5" x14ac:dyDescent="0.35">
      <c r="B13" s="52">
        <v>2012</v>
      </c>
      <c r="C13" s="52">
        <v>2017</v>
      </c>
      <c r="D13" s="53"/>
      <c r="E13" s="47"/>
    </row>
    <row r="14" spans="1:6" ht="14.5" x14ac:dyDescent="0.35">
      <c r="B14" s="47" t="s">
        <v>318</v>
      </c>
      <c r="C14" s="47" t="s">
        <v>319</v>
      </c>
      <c r="D14" s="53"/>
      <c r="E14" s="47"/>
    </row>
    <row r="15" spans="1:6" ht="14.5" x14ac:dyDescent="0.35">
      <c r="B15" s="47" t="s">
        <v>320</v>
      </c>
      <c r="C15" s="47" t="s">
        <v>321</v>
      </c>
      <c r="D15" s="53"/>
      <c r="E15" s="47"/>
    </row>
    <row r="16" spans="1:6" ht="14.5" x14ac:dyDescent="0.35">
      <c r="B16" s="47" t="s">
        <v>322</v>
      </c>
      <c r="C16" s="47" t="s">
        <v>323</v>
      </c>
      <c r="D16" s="53"/>
      <c r="E16" s="47"/>
    </row>
    <row r="17" spans="2:5" ht="14.5" x14ac:dyDescent="0.35">
      <c r="B17" s="47"/>
      <c r="C17" s="47"/>
      <c r="D17" s="53"/>
      <c r="E17" s="53"/>
    </row>
    <row r="18" spans="2:5" ht="14.5" x14ac:dyDescent="0.35">
      <c r="B18" s="51" t="s">
        <v>324</v>
      </c>
      <c r="C18" s="51" t="s">
        <v>325</v>
      </c>
      <c r="D18" s="51" t="s">
        <v>326</v>
      </c>
      <c r="E18" s="47"/>
    </row>
    <row r="19" spans="2:5" ht="14.5" x14ac:dyDescent="0.35">
      <c r="B19" s="47" t="s">
        <v>327</v>
      </c>
      <c r="C19" s="47" t="s">
        <v>328</v>
      </c>
      <c r="D19" s="47"/>
      <c r="E19" s="47"/>
    </row>
    <row r="20" spans="2:5" ht="31.5" customHeight="1" x14ac:dyDescent="0.35">
      <c r="B20" s="47" t="s">
        <v>329</v>
      </c>
      <c r="C20" s="47" t="s">
        <v>330</v>
      </c>
      <c r="D20" s="54" t="s">
        <v>331</v>
      </c>
      <c r="E20" s="47"/>
    </row>
    <row r="21" spans="2:5" ht="14.5" x14ac:dyDescent="0.35">
      <c r="B21" s="47" t="s">
        <v>332</v>
      </c>
      <c r="C21" s="47" t="s">
        <v>333</v>
      </c>
      <c r="D21" s="47" t="s">
        <v>334</v>
      </c>
      <c r="E21" s="47"/>
    </row>
    <row r="22" spans="2:5" ht="14.5" x14ac:dyDescent="0.35">
      <c r="B22" s="47" t="s">
        <v>335</v>
      </c>
      <c r="C22" s="47" t="s">
        <v>336</v>
      </c>
      <c r="D22" s="47"/>
      <c r="E22" s="47"/>
    </row>
    <row r="23" spans="2:5" ht="15.75" customHeight="1" x14ac:dyDescent="0.35">
      <c r="B23" s="47" t="s">
        <v>278</v>
      </c>
      <c r="C23" s="47" t="s">
        <v>337</v>
      </c>
      <c r="D23" s="47"/>
      <c r="E23" s="47"/>
    </row>
    <row r="24" spans="2:5" ht="15.75" customHeight="1" x14ac:dyDescent="0.35">
      <c r="B24" s="47" t="s">
        <v>338</v>
      </c>
      <c r="C24" s="47" t="s">
        <v>339</v>
      </c>
      <c r="D24" s="47" t="s">
        <v>340</v>
      </c>
      <c r="E24" s="47"/>
    </row>
    <row r="25" spans="2:5" ht="15.75" customHeight="1" x14ac:dyDescent="0.35">
      <c r="B25" s="47" t="s">
        <v>341</v>
      </c>
      <c r="C25" s="47" t="s">
        <v>337</v>
      </c>
      <c r="D25" s="47"/>
      <c r="E25" s="47"/>
    </row>
    <row r="26" spans="2:5" ht="15.75" customHeight="1" x14ac:dyDescent="0.35">
      <c r="B26" s="47" t="s">
        <v>342</v>
      </c>
      <c r="C26" s="47" t="s">
        <v>343</v>
      </c>
      <c r="D26" s="47" t="s">
        <v>344</v>
      </c>
      <c r="E26" s="47"/>
    </row>
    <row r="27" spans="2:5" ht="15.75" customHeight="1" x14ac:dyDescent="0.35">
      <c r="B27" s="47"/>
      <c r="C27" s="47"/>
      <c r="D27" s="47"/>
      <c r="E27" s="47"/>
    </row>
    <row r="28" spans="2:5" ht="15.75" customHeight="1" x14ac:dyDescent="0.35">
      <c r="B28" s="51" t="s">
        <v>345</v>
      </c>
      <c r="C28" s="47"/>
      <c r="D28" s="47"/>
      <c r="E28" s="47"/>
    </row>
    <row r="29" spans="2:5" ht="15.75" customHeight="1" x14ac:dyDescent="0.35">
      <c r="B29" s="47" t="s">
        <v>346</v>
      </c>
      <c r="C29" s="47"/>
      <c r="D29" s="47"/>
      <c r="E29" s="47"/>
    </row>
    <row r="30" spans="2:5" ht="15.75" customHeight="1" x14ac:dyDescent="0.35">
      <c r="B30" s="52">
        <v>2007</v>
      </c>
      <c r="C30" s="47"/>
      <c r="D30" s="47"/>
      <c r="E30" s="47"/>
    </row>
    <row r="31" spans="2:5" ht="15.75" customHeight="1" x14ac:dyDescent="0.35">
      <c r="B31" s="47" t="s">
        <v>347</v>
      </c>
      <c r="C31" s="47"/>
      <c r="D31" s="47"/>
      <c r="E31" s="47"/>
    </row>
    <row r="32" spans="2:5" ht="15.75" customHeight="1" x14ac:dyDescent="0.35">
      <c r="B32" s="47" t="s">
        <v>348</v>
      </c>
      <c r="C32" s="47"/>
      <c r="D32" s="47"/>
      <c r="E32" s="47"/>
    </row>
    <row r="33" spans="2:5" ht="15.75" customHeight="1" x14ac:dyDescent="0.35">
      <c r="B33" s="47" t="s">
        <v>349</v>
      </c>
      <c r="C33" s="47"/>
      <c r="D33" s="47"/>
      <c r="E33" s="47"/>
    </row>
    <row r="34" spans="2:5" ht="15.75" customHeight="1" x14ac:dyDescent="0.35">
      <c r="B34" s="47"/>
      <c r="C34" s="47"/>
      <c r="D34" s="47"/>
      <c r="E34" s="47"/>
    </row>
    <row r="35" spans="2:5" ht="15.75" customHeight="1" x14ac:dyDescent="0.35">
      <c r="B35" s="51" t="s">
        <v>350</v>
      </c>
      <c r="C35" s="47"/>
      <c r="D35" s="47"/>
      <c r="E35" s="47"/>
    </row>
    <row r="36" spans="2:5" ht="15.75" customHeight="1" x14ac:dyDescent="0.35">
      <c r="B36" s="47" t="s">
        <v>351</v>
      </c>
      <c r="C36" s="47"/>
      <c r="D36" s="47"/>
      <c r="E36" s="47"/>
    </row>
    <row r="37" spans="2:5" ht="15.75" customHeight="1" x14ac:dyDescent="0.35">
      <c r="B37" s="52">
        <v>2019</v>
      </c>
      <c r="C37" s="47"/>
      <c r="D37" s="47"/>
      <c r="E37" s="47"/>
    </row>
    <row r="38" spans="2:5" ht="15.75" customHeight="1" x14ac:dyDescent="0.35">
      <c r="B38" s="47" t="s">
        <v>352</v>
      </c>
      <c r="C38" s="47"/>
      <c r="D38" s="47"/>
      <c r="E38" s="47"/>
    </row>
    <row r="39" spans="2:5" ht="15.75" customHeight="1" x14ac:dyDescent="0.35">
      <c r="B39" s="47" t="s">
        <v>353</v>
      </c>
      <c r="C39" s="47"/>
      <c r="D39" s="47"/>
      <c r="E39" s="47"/>
    </row>
    <row r="40" spans="2:5" ht="15.75" customHeight="1" x14ac:dyDescent="0.35">
      <c r="B40" s="47"/>
      <c r="C40" s="47"/>
      <c r="D40" s="47"/>
      <c r="E40" s="47"/>
    </row>
    <row r="41" spans="2:5" ht="15.75" customHeight="1" x14ac:dyDescent="0.35">
      <c r="B41" s="51" t="s">
        <v>354</v>
      </c>
      <c r="C41" s="47"/>
      <c r="D41" s="47"/>
      <c r="E41" s="47"/>
    </row>
    <row r="42" spans="2:5" ht="15.75" customHeight="1" x14ac:dyDescent="0.35">
      <c r="B42" s="47" t="s">
        <v>355</v>
      </c>
      <c r="C42" s="47"/>
      <c r="D42" s="47"/>
      <c r="E42" s="47"/>
    </row>
    <row r="43" spans="2:5" ht="15.75" customHeight="1" x14ac:dyDescent="0.35">
      <c r="B43" s="52">
        <v>2019</v>
      </c>
      <c r="C43" s="47"/>
      <c r="D43" s="47"/>
      <c r="E43" s="47"/>
    </row>
    <row r="44" spans="2:5" ht="15.75" customHeight="1" x14ac:dyDescent="0.35">
      <c r="B44" s="47" t="s">
        <v>356</v>
      </c>
      <c r="C44" s="47"/>
      <c r="D44" s="47"/>
      <c r="E44" s="47"/>
    </row>
    <row r="45" spans="2:5" ht="15.75" customHeight="1" x14ac:dyDescent="0.35">
      <c r="B45" s="47" t="s">
        <v>357</v>
      </c>
      <c r="C45" s="47"/>
      <c r="D45" s="47"/>
      <c r="E45" s="47"/>
    </row>
    <row r="46" spans="2:5" ht="15.75" customHeight="1" x14ac:dyDescent="0.35">
      <c r="B46" s="47"/>
      <c r="C46" s="47"/>
      <c r="D46" s="47"/>
      <c r="E46" s="47"/>
    </row>
    <row r="47" spans="2:5" ht="15.75" customHeight="1" x14ac:dyDescent="0.35">
      <c r="B47" s="55" t="s">
        <v>358</v>
      </c>
      <c r="C47" s="47"/>
      <c r="D47" s="47"/>
      <c r="E47" s="47"/>
    </row>
    <row r="48" spans="2:5" ht="15.75" customHeight="1" x14ac:dyDescent="0.35">
      <c r="B48" s="52" t="s">
        <v>359</v>
      </c>
      <c r="D48" s="47"/>
      <c r="E48" s="47"/>
    </row>
    <row r="49" spans="1:5" ht="15.75" customHeight="1" x14ac:dyDescent="0.35">
      <c r="B49" s="52">
        <v>2018</v>
      </c>
      <c r="D49" s="47"/>
      <c r="E49" s="47"/>
    </row>
    <row r="50" spans="1:5" ht="15.75" customHeight="1" x14ac:dyDescent="0.35">
      <c r="B50" s="52" t="s">
        <v>360</v>
      </c>
      <c r="D50" s="47"/>
      <c r="E50" s="47"/>
    </row>
    <row r="51" spans="1:5" ht="15.75" customHeight="1" x14ac:dyDescent="0.35">
      <c r="B51" s="56" t="s">
        <v>361</v>
      </c>
      <c r="D51" s="47"/>
      <c r="E51" s="47"/>
    </row>
    <row r="52" spans="1:5" ht="15.75" customHeight="1" x14ac:dyDescent="0.35">
      <c r="D52" s="47"/>
      <c r="E52" s="47"/>
    </row>
    <row r="53" spans="1:5" ht="15.75" customHeight="1" x14ac:dyDescent="0.35">
      <c r="B53" s="57" t="s">
        <v>362</v>
      </c>
      <c r="D53" s="47"/>
      <c r="E53" s="47"/>
    </row>
    <row r="54" spans="1:5" ht="15.75" customHeight="1" x14ac:dyDescent="0.35">
      <c r="B54" s="47" t="s">
        <v>363</v>
      </c>
      <c r="D54" s="47"/>
      <c r="E54" s="47"/>
    </row>
    <row r="55" spans="1:5" ht="15.75" customHeight="1" x14ac:dyDescent="0.35">
      <c r="B55" s="58">
        <v>2017</v>
      </c>
      <c r="D55" s="47"/>
      <c r="E55" s="47"/>
    </row>
    <row r="56" spans="1:5" ht="15.75" customHeight="1" x14ac:dyDescent="0.35">
      <c r="B56" s="47" t="s">
        <v>364</v>
      </c>
      <c r="D56" s="47"/>
      <c r="E56" s="47"/>
    </row>
    <row r="57" spans="1:5" ht="15.75" customHeight="1" x14ac:dyDescent="0.35">
      <c r="B57" s="47" t="s">
        <v>365</v>
      </c>
      <c r="D57" s="47"/>
      <c r="E57" s="47"/>
    </row>
    <row r="58" spans="1:5" ht="15.75" customHeight="1" x14ac:dyDescent="0.35">
      <c r="B58" s="59" t="s">
        <v>366</v>
      </c>
      <c r="D58" s="47"/>
      <c r="E58" s="47"/>
    </row>
    <row r="59" spans="1:5" ht="15.75" customHeight="1" x14ac:dyDescent="0.35">
      <c r="D59" s="47"/>
      <c r="E59" s="47"/>
    </row>
    <row r="60" spans="1:5" ht="15.75" customHeight="1" x14ac:dyDescent="0.35">
      <c r="D60" s="47"/>
      <c r="E60" s="47"/>
    </row>
    <row r="61" spans="1:5" ht="15.75" customHeight="1" x14ac:dyDescent="0.35">
      <c r="A61" s="44" t="s">
        <v>367</v>
      </c>
      <c r="B61" s="47"/>
      <c r="C61" s="47"/>
      <c r="D61" s="47"/>
      <c r="E61" s="47"/>
    </row>
    <row r="62" spans="1:5" ht="15.75" customHeight="1" x14ac:dyDescent="0.35">
      <c r="A62" s="47" t="s">
        <v>368</v>
      </c>
      <c r="B62" s="47"/>
      <c r="C62" s="47"/>
      <c r="D62" s="47"/>
      <c r="E62" s="47"/>
    </row>
    <row r="63" spans="1:5" ht="15.75" customHeight="1" x14ac:dyDescent="0.35">
      <c r="A63" s="47" t="s">
        <v>369</v>
      </c>
      <c r="B63" s="47"/>
      <c r="C63" s="47"/>
      <c r="D63" s="47"/>
      <c r="E63" s="47"/>
    </row>
    <row r="64" spans="1:5" ht="15.75" customHeight="1" x14ac:dyDescent="0.35">
      <c r="A64" s="47" t="s">
        <v>370</v>
      </c>
      <c r="B64" s="47"/>
      <c r="C64" s="47"/>
      <c r="D64" s="47"/>
      <c r="E64" s="47"/>
    </row>
    <row r="65" spans="1:5" ht="15.75" customHeight="1" x14ac:dyDescent="0.35">
      <c r="B65" s="47"/>
      <c r="C65" s="47"/>
      <c r="D65" s="47"/>
      <c r="E65" s="47"/>
    </row>
    <row r="66" spans="1:5" ht="15.75" customHeight="1" x14ac:dyDescent="0.35">
      <c r="A66" s="60" t="s">
        <v>371</v>
      </c>
      <c r="B66" s="61"/>
      <c r="C66" s="61"/>
      <c r="D66" s="47"/>
      <c r="E66" s="47"/>
    </row>
    <row r="67" spans="1:5" ht="15.75" customHeight="1" x14ac:dyDescent="0.35">
      <c r="A67" s="45" t="s">
        <v>372</v>
      </c>
      <c r="D67" s="47"/>
      <c r="E67" s="47"/>
    </row>
    <row r="68" spans="1:5" ht="15.75" customHeight="1" x14ac:dyDescent="0.35">
      <c r="A68" s="45" t="s">
        <v>373</v>
      </c>
      <c r="D68" s="47"/>
      <c r="E68" s="47"/>
    </row>
    <row r="69" spans="1:5" ht="15.75" customHeight="1" x14ac:dyDescent="0.35">
      <c r="A69" s="45" t="s">
        <v>374</v>
      </c>
      <c r="D69" s="47"/>
      <c r="E69" s="47"/>
    </row>
    <row r="70" spans="1:5" ht="15.75" customHeight="1" x14ac:dyDescent="0.35">
      <c r="A70" s="47" t="s">
        <v>375</v>
      </c>
      <c r="D70" s="47"/>
      <c r="E70" s="47"/>
    </row>
    <row r="71" spans="1:5" ht="15.75" customHeight="1" x14ac:dyDescent="0.35">
      <c r="A71" s="45" t="s">
        <v>376</v>
      </c>
      <c r="D71" s="47"/>
      <c r="E71" s="47"/>
    </row>
    <row r="72" spans="1:5" ht="15.75" customHeight="1" x14ac:dyDescent="0.35">
      <c r="A72" s="62"/>
      <c r="D72" s="47"/>
      <c r="E72" s="47"/>
    </row>
    <row r="73" spans="1:5" ht="15.75" customHeight="1" x14ac:dyDescent="0.35">
      <c r="A73" s="45" t="s">
        <v>377</v>
      </c>
      <c r="D73" s="47"/>
      <c r="E73" s="47"/>
    </row>
    <row r="74" spans="1:5" ht="15.75" customHeight="1" x14ac:dyDescent="0.35">
      <c r="A74" s="45" t="s">
        <v>378</v>
      </c>
      <c r="D74" s="47"/>
      <c r="E74" s="47"/>
    </row>
    <row r="75" spans="1:5" ht="15.75" customHeight="1" x14ac:dyDescent="0.35">
      <c r="A75" s="45" t="s">
        <v>379</v>
      </c>
      <c r="D75" s="47"/>
      <c r="E75" s="47"/>
    </row>
    <row r="76" spans="1:5" ht="15.75" customHeight="1" x14ac:dyDescent="0.35">
      <c r="A76" s="45" t="s">
        <v>380</v>
      </c>
      <c r="D76" s="47"/>
      <c r="E76" s="47"/>
    </row>
    <row r="77" spans="1:5" ht="15.75" customHeight="1" x14ac:dyDescent="0.35">
      <c r="D77" s="47"/>
      <c r="E77" s="47"/>
    </row>
    <row r="78" spans="1:5" ht="15.75" customHeight="1" x14ac:dyDescent="0.35">
      <c r="A78" s="45" t="s">
        <v>381</v>
      </c>
      <c r="D78" s="47"/>
      <c r="E78" s="47"/>
    </row>
    <row r="79" spans="1:5" ht="15.75" customHeight="1" x14ac:dyDescent="0.35">
      <c r="A79" s="45" t="s">
        <v>382</v>
      </c>
      <c r="D79" s="47"/>
      <c r="E79" s="47"/>
    </row>
    <row r="80" spans="1:5" ht="15.75" customHeight="1" x14ac:dyDescent="0.35">
      <c r="A80" s="45" t="s">
        <v>383</v>
      </c>
      <c r="D80" s="47"/>
      <c r="E80" s="47"/>
    </row>
    <row r="81" spans="1:5" ht="15.75" customHeight="1" x14ac:dyDescent="0.35">
      <c r="A81" s="45" t="s">
        <v>384</v>
      </c>
      <c r="D81" s="47"/>
      <c r="E81" s="47"/>
    </row>
    <row r="82" spans="1:5" ht="15.75" customHeight="1" x14ac:dyDescent="0.35">
      <c r="A82" s="47" t="s">
        <v>385</v>
      </c>
      <c r="D82" s="47"/>
      <c r="E82" s="47"/>
    </row>
    <row r="83" spans="1:5" ht="15.75" customHeight="1" x14ac:dyDescent="0.35">
      <c r="D83" s="47"/>
      <c r="E83" s="47"/>
    </row>
    <row r="84" spans="1:5" ht="15.75" customHeight="1" x14ac:dyDescent="0.35">
      <c r="A84" s="45" t="s">
        <v>386</v>
      </c>
      <c r="D84" s="47"/>
      <c r="E84" s="47"/>
    </row>
    <row r="85" spans="1:5" ht="15.75" customHeight="1" x14ac:dyDescent="0.35">
      <c r="A85" s="45" t="s">
        <v>387</v>
      </c>
      <c r="D85" s="47"/>
      <c r="E85" s="47"/>
    </row>
    <row r="86" spans="1:5" ht="15.75" customHeight="1" x14ac:dyDescent="0.35">
      <c r="D86" s="47"/>
      <c r="E86" s="47"/>
    </row>
    <row r="87" spans="1:5" ht="15.75" customHeight="1" x14ac:dyDescent="0.35">
      <c r="A87" s="45" t="s">
        <v>388</v>
      </c>
      <c r="D87" s="47"/>
      <c r="E87" s="47"/>
    </row>
    <row r="88" spans="1:5" ht="15.75" customHeight="1" x14ac:dyDescent="0.35">
      <c r="A88" s="47" t="s">
        <v>389</v>
      </c>
      <c r="D88" s="47"/>
      <c r="E88" s="47"/>
    </row>
    <row r="89" spans="1:5" ht="15.75" customHeight="1" x14ac:dyDescent="0.35">
      <c r="A89" s="45" t="s">
        <v>390</v>
      </c>
      <c r="D89" s="47"/>
      <c r="E89" s="47"/>
    </row>
    <row r="90" spans="1:5" ht="15.75" customHeight="1" x14ac:dyDescent="0.35">
      <c r="A90" s="45" t="s">
        <v>391</v>
      </c>
      <c r="D90" s="63"/>
      <c r="E90" s="47"/>
    </row>
    <row r="91" spans="1:5" ht="15.75" customHeight="1" x14ac:dyDescent="0.35">
      <c r="A91" s="47" t="s">
        <v>392</v>
      </c>
      <c r="D91" s="63"/>
      <c r="E91" s="47"/>
    </row>
    <row r="92" spans="1:5" ht="15.75" customHeight="1" x14ac:dyDescent="0.35">
      <c r="D92" s="63"/>
      <c r="E92" s="47"/>
    </row>
    <row r="93" spans="1:5" ht="15.75" customHeight="1" x14ac:dyDescent="0.35">
      <c r="A93" s="45" t="s">
        <v>393</v>
      </c>
      <c r="D93" s="63"/>
      <c r="E93" s="47"/>
    </row>
    <row r="94" spans="1:5" ht="15.75" customHeight="1" x14ac:dyDescent="0.35">
      <c r="A94" s="45" t="s">
        <v>394</v>
      </c>
      <c r="D94" s="63"/>
      <c r="E94" s="47"/>
    </row>
    <row r="95" spans="1:5" ht="15.75" customHeight="1" x14ac:dyDescent="0.35">
      <c r="A95" s="45" t="s">
        <v>395</v>
      </c>
      <c r="D95" s="63"/>
      <c r="E95" s="47"/>
    </row>
    <row r="96" spans="1:5" ht="15.75" customHeight="1" x14ac:dyDescent="0.35">
      <c r="A96" s="45" t="s">
        <v>396</v>
      </c>
      <c r="D96" s="63"/>
      <c r="E96" s="47"/>
    </row>
    <row r="97" spans="1:5" ht="15.75" customHeight="1" x14ac:dyDescent="0.35">
      <c r="A97" s="47" t="s">
        <v>397</v>
      </c>
      <c r="D97" s="63"/>
      <c r="E97" s="47"/>
    </row>
    <row r="98" spans="1:5" ht="15.75" customHeight="1" x14ac:dyDescent="0.35">
      <c r="D98" s="63"/>
      <c r="E98" s="47"/>
    </row>
    <row r="99" spans="1:5" ht="15.75" customHeight="1" x14ac:dyDescent="0.35">
      <c r="A99" s="45" t="s">
        <v>398</v>
      </c>
      <c r="D99" s="63"/>
      <c r="E99" s="47"/>
    </row>
    <row r="100" spans="1:5" ht="15.75" customHeight="1" x14ac:dyDescent="0.35">
      <c r="A100" s="45" t="s">
        <v>399</v>
      </c>
      <c r="D100" s="63"/>
      <c r="E100" s="47"/>
    </row>
    <row r="101" spans="1:5" ht="15.75" customHeight="1" x14ac:dyDescent="0.35">
      <c r="A101" s="45" t="s">
        <v>400</v>
      </c>
      <c r="D101" s="63"/>
      <c r="E101" s="47"/>
    </row>
    <row r="102" spans="1:5" ht="15.75" customHeight="1" x14ac:dyDescent="0.35">
      <c r="D102" s="63"/>
      <c r="E102" s="47"/>
    </row>
    <row r="103" spans="1:5" ht="15.75" customHeight="1" x14ac:dyDescent="0.35">
      <c r="A103" s="47" t="s">
        <v>401</v>
      </c>
      <c r="D103" s="63"/>
      <c r="E103" s="47"/>
    </row>
    <row r="104" spans="1:5" ht="15.75" customHeight="1" x14ac:dyDescent="0.35">
      <c r="A104" s="64" t="s">
        <v>402</v>
      </c>
      <c r="C104" s="45" t="s">
        <v>403</v>
      </c>
      <c r="D104" s="63"/>
      <c r="E104" s="47"/>
    </row>
    <row r="105" spans="1:5" ht="15.75" customHeight="1" x14ac:dyDescent="0.35">
      <c r="A105" s="64" t="s">
        <v>404</v>
      </c>
      <c r="C105" s="45" t="s">
        <v>405</v>
      </c>
      <c r="D105" s="63"/>
      <c r="E105" s="47"/>
    </row>
    <row r="106" spans="1:5" ht="15.75" customHeight="1" x14ac:dyDescent="0.35">
      <c r="A106" s="64" t="s">
        <v>406</v>
      </c>
      <c r="C106" s="45" t="s">
        <v>405</v>
      </c>
      <c r="D106" s="63"/>
      <c r="E106" s="47"/>
    </row>
    <row r="107" spans="1:5" ht="15.75" customHeight="1" x14ac:dyDescent="0.35">
      <c r="A107" s="65" t="s">
        <v>407</v>
      </c>
      <c r="C107" s="45" t="s">
        <v>408</v>
      </c>
      <c r="D107" s="63"/>
      <c r="E107" s="47"/>
    </row>
    <row r="108" spans="1:5" ht="15.75" customHeight="1" x14ac:dyDescent="0.35">
      <c r="A108" s="64" t="s">
        <v>409</v>
      </c>
      <c r="C108" s="45" t="s">
        <v>408</v>
      </c>
      <c r="D108" s="63"/>
      <c r="E108" s="47"/>
    </row>
    <row r="109" spans="1:5" ht="15.75" customHeight="1" x14ac:dyDescent="0.35">
      <c r="A109" s="64" t="s">
        <v>410</v>
      </c>
      <c r="C109" s="45" t="s">
        <v>411</v>
      </c>
      <c r="D109" s="63"/>
      <c r="E109" s="47"/>
    </row>
    <row r="110" spans="1:5" ht="15.75" customHeight="1" x14ac:dyDescent="0.35">
      <c r="A110" s="64" t="s">
        <v>412</v>
      </c>
      <c r="C110" s="45" t="s">
        <v>405</v>
      </c>
      <c r="D110" s="66"/>
      <c r="E110" s="47"/>
    </row>
    <row r="111" spans="1:5" ht="15.75" customHeight="1" x14ac:dyDescent="0.35">
      <c r="A111" s="64" t="s">
        <v>413</v>
      </c>
      <c r="C111" s="45" t="s">
        <v>408</v>
      </c>
      <c r="D111" s="63"/>
      <c r="E111" s="47"/>
    </row>
    <row r="112" spans="1:5" ht="15.75" customHeight="1" x14ac:dyDescent="0.35">
      <c r="A112" s="64" t="s">
        <v>414</v>
      </c>
      <c r="C112" s="45" t="s">
        <v>408</v>
      </c>
      <c r="D112" s="66"/>
      <c r="E112" s="47"/>
    </row>
    <row r="113" spans="1:5" ht="15.75" customHeight="1" x14ac:dyDescent="0.35">
      <c r="A113" s="64" t="s">
        <v>415</v>
      </c>
      <c r="C113" s="45" t="s">
        <v>411</v>
      </c>
      <c r="D113" s="47"/>
      <c r="E113" s="47"/>
    </row>
    <row r="114" spans="1:5" ht="15.75" customHeight="1" x14ac:dyDescent="0.35">
      <c r="D114" s="47"/>
      <c r="E114" s="47"/>
    </row>
    <row r="115" spans="1:5" ht="15.75" customHeight="1" x14ac:dyDescent="0.35">
      <c r="D115" s="47"/>
      <c r="E115" s="47"/>
    </row>
    <row r="116" spans="1:5" ht="15.75" customHeight="1" x14ac:dyDescent="0.35">
      <c r="A116" s="67" t="s">
        <v>416</v>
      </c>
      <c r="D116" s="47"/>
      <c r="E116" s="47"/>
    </row>
    <row r="117" spans="1:5" ht="15.75" customHeight="1" x14ac:dyDescent="0.35">
      <c r="A117" s="68" t="s">
        <v>417</v>
      </c>
      <c r="B117" s="69"/>
      <c r="D117" s="47"/>
      <c r="E117" s="47"/>
    </row>
    <row r="118" spans="1:5" ht="15.75" customHeight="1" x14ac:dyDescent="0.35">
      <c r="D118" s="47"/>
      <c r="E118" s="47"/>
    </row>
    <row r="119" spans="1:5" ht="15.75" customHeight="1" x14ac:dyDescent="0.35">
      <c r="A119" s="70" t="s">
        <v>418</v>
      </c>
      <c r="B119" s="69"/>
      <c r="C119" s="47"/>
      <c r="D119" s="47"/>
      <c r="E119" s="47"/>
    </row>
    <row r="120" spans="1:5" ht="15.75" customHeight="1" x14ac:dyDescent="0.35">
      <c r="A120" s="68" t="s">
        <v>419</v>
      </c>
      <c r="B120" s="47"/>
      <c r="C120" s="47"/>
      <c r="D120" s="47"/>
      <c r="E120" s="47"/>
    </row>
    <row r="121" spans="1:5" ht="15.75" customHeight="1" x14ac:dyDescent="0.35">
      <c r="A121" s="68" t="s">
        <v>420</v>
      </c>
      <c r="B121" s="47"/>
      <c r="C121" s="47"/>
      <c r="D121" s="47"/>
      <c r="E121" s="47"/>
    </row>
    <row r="122" spans="1:5" ht="15.75" customHeight="1" x14ac:dyDescent="0.35">
      <c r="A122" s="68" t="s">
        <v>421</v>
      </c>
      <c r="C122" s="47"/>
      <c r="D122" s="47"/>
      <c r="E122" s="47"/>
    </row>
    <row r="123" spans="1:5" ht="15.75" customHeight="1" x14ac:dyDescent="0.35">
      <c r="A123" s="68" t="s">
        <v>422</v>
      </c>
      <c r="C123" s="47"/>
      <c r="D123" s="47"/>
      <c r="E123" s="47"/>
    </row>
    <row r="124" spans="1:5" ht="15.75" customHeight="1" x14ac:dyDescent="0.35">
      <c r="A124" s="68" t="s">
        <v>423</v>
      </c>
      <c r="C124" s="47"/>
      <c r="D124" s="47"/>
      <c r="E124" s="47"/>
    </row>
    <row r="125" spans="1:5" ht="15.75" customHeight="1" x14ac:dyDescent="0.35">
      <c r="C125" s="47"/>
      <c r="D125" s="47"/>
      <c r="E125" s="47"/>
    </row>
    <row r="126" spans="1:5" ht="15.75" customHeight="1" x14ac:dyDescent="0.35">
      <c r="A126" s="68" t="s">
        <v>424</v>
      </c>
      <c r="C126" s="47"/>
      <c r="D126" s="47"/>
      <c r="E126" s="47"/>
    </row>
    <row r="127" spans="1:5" ht="15.75" customHeight="1" x14ac:dyDescent="0.35">
      <c r="A127" s="68" t="s">
        <v>425</v>
      </c>
      <c r="C127" s="47"/>
      <c r="D127" s="47"/>
      <c r="E127" s="47"/>
    </row>
    <row r="128" spans="1:5" ht="15.75" customHeight="1" x14ac:dyDescent="0.35">
      <c r="A128" s="68" t="s">
        <v>426</v>
      </c>
      <c r="C128" s="47"/>
      <c r="D128" s="47"/>
      <c r="E128" s="47"/>
    </row>
    <row r="129" spans="1:5" ht="15.75" customHeight="1" x14ac:dyDescent="0.35">
      <c r="A129" s="68" t="s">
        <v>427</v>
      </c>
      <c r="C129" s="47"/>
      <c r="D129" s="47"/>
      <c r="E129" s="47"/>
    </row>
    <row r="130" spans="1:5" ht="15.75" customHeight="1" x14ac:dyDescent="0.35">
      <c r="A130" s="68" t="s">
        <v>428</v>
      </c>
      <c r="B130" s="47"/>
      <c r="C130" s="47"/>
      <c r="D130" s="47"/>
      <c r="E130" s="47"/>
    </row>
    <row r="131" spans="1:5" ht="15.75" customHeight="1" x14ac:dyDescent="0.35">
      <c r="B131" s="47"/>
      <c r="C131" s="47"/>
      <c r="D131" s="47"/>
      <c r="E131" s="47"/>
    </row>
    <row r="132" spans="1:5" ht="15.75" customHeight="1" x14ac:dyDescent="0.35">
      <c r="A132" s="70" t="s">
        <v>429</v>
      </c>
      <c r="B132" s="47"/>
      <c r="C132" s="47"/>
      <c r="D132" s="47"/>
      <c r="E132" s="47"/>
    </row>
    <row r="133" spans="1:5" ht="15.75" customHeight="1" x14ac:dyDescent="0.35">
      <c r="A133" s="68" t="s">
        <v>430</v>
      </c>
      <c r="B133" s="47"/>
      <c r="C133" s="47"/>
      <c r="D133" s="47"/>
      <c r="E133" s="47"/>
    </row>
    <row r="134" spans="1:5" ht="15.75" customHeight="1" x14ac:dyDescent="0.35">
      <c r="A134" s="68" t="s">
        <v>431</v>
      </c>
      <c r="B134" s="47"/>
      <c r="C134" s="47"/>
      <c r="D134" s="47"/>
      <c r="E134" s="47"/>
    </row>
    <row r="135" spans="1:5" ht="15.75" customHeight="1" x14ac:dyDescent="0.35">
      <c r="A135" s="68" t="s">
        <v>432</v>
      </c>
      <c r="C135" s="47"/>
      <c r="D135" s="47"/>
      <c r="E135" s="47"/>
    </row>
    <row r="136" spans="1:5" ht="15.75" customHeight="1" x14ac:dyDescent="0.35">
      <c r="A136" s="68" t="s">
        <v>433</v>
      </c>
      <c r="B136" s="47"/>
      <c r="C136" s="47"/>
      <c r="D136" s="47"/>
      <c r="E136" s="47"/>
    </row>
    <row r="137" spans="1:5" ht="15.75" customHeight="1" x14ac:dyDescent="0.35">
      <c r="A137" s="68" t="s">
        <v>434</v>
      </c>
      <c r="B137" s="47"/>
      <c r="C137" s="47"/>
      <c r="D137" s="47"/>
      <c r="E137" s="47"/>
    </row>
    <row r="138" spans="1:5" ht="15.75" customHeight="1" x14ac:dyDescent="0.35">
      <c r="A138" s="68" t="s">
        <v>435</v>
      </c>
      <c r="B138" s="47"/>
      <c r="C138" s="47"/>
      <c r="D138" s="47"/>
      <c r="E138" s="47"/>
    </row>
    <row r="139" spans="1:5" ht="15.75" customHeight="1" x14ac:dyDescent="0.35">
      <c r="B139" s="47"/>
      <c r="C139" s="47"/>
      <c r="D139" s="47"/>
      <c r="E139" s="47"/>
    </row>
    <row r="140" spans="1:5" ht="15.75" customHeight="1" x14ac:dyDescent="0.35">
      <c r="A140" s="47" t="s">
        <v>436</v>
      </c>
      <c r="B140" s="47"/>
      <c r="C140" s="47"/>
      <c r="D140" s="47"/>
      <c r="E140" s="47"/>
    </row>
    <row r="141" spans="1:5" ht="15.75" customHeight="1" x14ac:dyDescent="0.35">
      <c r="A141" s="71" t="s">
        <v>437</v>
      </c>
      <c r="B141" s="47"/>
      <c r="C141" s="47"/>
      <c r="D141" s="47"/>
      <c r="E141" s="47"/>
    </row>
    <row r="142" spans="1:5" ht="15.75" customHeight="1" x14ac:dyDescent="0.35">
      <c r="B142" s="47"/>
      <c r="C142" s="47"/>
      <c r="D142" s="47"/>
      <c r="E142" s="47"/>
    </row>
    <row r="143" spans="1:5" ht="15.75" customHeight="1" x14ac:dyDescent="0.35">
      <c r="C143" s="47"/>
      <c r="D143" s="47"/>
      <c r="E143" s="47"/>
    </row>
    <row r="144" spans="1:5" ht="15.75" customHeight="1" x14ac:dyDescent="0.35">
      <c r="B144" s="47"/>
      <c r="C144" s="47"/>
      <c r="D144" s="47"/>
      <c r="E144" s="47"/>
    </row>
    <row r="145" spans="2:5" ht="15.75" customHeight="1" x14ac:dyDescent="0.35">
      <c r="B145" s="47"/>
      <c r="C145" s="47"/>
      <c r="D145" s="47"/>
      <c r="E145" s="47"/>
    </row>
    <row r="146" spans="2:5" ht="15.75" customHeight="1" x14ac:dyDescent="0.35">
      <c r="B146" s="47"/>
      <c r="C146" s="47"/>
      <c r="D146" s="47"/>
      <c r="E146" s="47"/>
    </row>
    <row r="147" spans="2:5" ht="15.75" customHeight="1" x14ac:dyDescent="0.35">
      <c r="B147" s="47"/>
      <c r="C147" s="47"/>
      <c r="D147" s="47"/>
      <c r="E147" s="47"/>
    </row>
    <row r="148" spans="2:5" ht="15.75" customHeight="1" x14ac:dyDescent="0.35">
      <c r="B148" s="47"/>
      <c r="C148" s="47"/>
      <c r="D148" s="47"/>
      <c r="E148" s="47"/>
    </row>
    <row r="149" spans="2:5" ht="15.75" customHeight="1" x14ac:dyDescent="0.35">
      <c r="B149" s="47"/>
      <c r="C149" s="47"/>
      <c r="D149" s="47"/>
      <c r="E149" s="47"/>
    </row>
    <row r="150" spans="2:5" ht="15.75" customHeight="1" x14ac:dyDescent="0.35">
      <c r="B150" s="47"/>
      <c r="C150" s="47"/>
      <c r="D150" s="47"/>
      <c r="E150" s="47"/>
    </row>
    <row r="151" spans="2:5" ht="15.75" customHeight="1" x14ac:dyDescent="0.35">
      <c r="B151" s="47"/>
      <c r="C151" s="47"/>
      <c r="D151" s="47"/>
      <c r="E151" s="47"/>
    </row>
    <row r="152" spans="2:5" ht="15.75" customHeight="1" x14ac:dyDescent="0.35">
      <c r="B152" s="47"/>
      <c r="C152" s="47"/>
      <c r="D152" s="47"/>
      <c r="E152" s="47"/>
    </row>
    <row r="153" spans="2:5" ht="15.75" customHeight="1" x14ac:dyDescent="0.35">
      <c r="B153" s="47"/>
      <c r="C153" s="47"/>
      <c r="D153" s="47"/>
      <c r="E153" s="47"/>
    </row>
    <row r="154" spans="2:5" ht="15.75" customHeight="1" x14ac:dyDescent="0.35">
      <c r="B154" s="47"/>
      <c r="C154" s="47"/>
      <c r="D154" s="47"/>
      <c r="E154" s="47"/>
    </row>
    <row r="155" spans="2:5" ht="15.75" customHeight="1" x14ac:dyDescent="0.35">
      <c r="B155" s="47"/>
      <c r="C155" s="47"/>
      <c r="D155" s="47"/>
      <c r="E155" s="47"/>
    </row>
    <row r="156" spans="2:5" ht="15.75" customHeight="1" x14ac:dyDescent="0.35">
      <c r="B156" s="47"/>
      <c r="C156" s="47"/>
      <c r="D156" s="47"/>
      <c r="E156" s="47"/>
    </row>
    <row r="157" spans="2:5" ht="15.75" customHeight="1" x14ac:dyDescent="0.35">
      <c r="B157" s="47"/>
      <c r="C157" s="47"/>
      <c r="D157" s="47"/>
      <c r="E157" s="47"/>
    </row>
    <row r="158" spans="2:5" ht="15.75" customHeight="1" x14ac:dyDescent="0.35">
      <c r="B158" s="47"/>
      <c r="C158" s="47"/>
      <c r="D158" s="47"/>
      <c r="E158" s="47"/>
    </row>
    <row r="159" spans="2:5" ht="15.75" customHeight="1" x14ac:dyDescent="0.35">
      <c r="B159" s="47"/>
      <c r="C159" s="47"/>
      <c r="D159" s="47"/>
      <c r="E159" s="47"/>
    </row>
    <row r="160" spans="2:5" ht="15.75" customHeight="1" x14ac:dyDescent="0.35">
      <c r="B160" s="47"/>
      <c r="C160" s="47"/>
      <c r="D160" s="47"/>
      <c r="E160" s="47"/>
    </row>
    <row r="161" spans="2:5" ht="15.75" customHeight="1" x14ac:dyDescent="0.35">
      <c r="B161" s="47"/>
      <c r="C161" s="47"/>
      <c r="D161" s="47"/>
      <c r="E161" s="47"/>
    </row>
    <row r="162" spans="2:5" ht="15.75" customHeight="1" x14ac:dyDescent="0.35">
      <c r="B162" s="47"/>
      <c r="C162" s="47"/>
      <c r="D162" s="47"/>
      <c r="E162" s="47"/>
    </row>
    <row r="163" spans="2:5" ht="15.75" customHeight="1" x14ac:dyDescent="0.35">
      <c r="B163" s="47"/>
      <c r="C163" s="47"/>
      <c r="D163" s="47"/>
      <c r="E163" s="47"/>
    </row>
    <row r="164" spans="2:5" ht="15.75" customHeight="1" x14ac:dyDescent="0.35">
      <c r="B164" s="47"/>
      <c r="C164" s="47"/>
      <c r="D164" s="47"/>
      <c r="E164" s="47"/>
    </row>
    <row r="165" spans="2:5" ht="15.75" customHeight="1" x14ac:dyDescent="0.35">
      <c r="B165" s="47"/>
      <c r="C165" s="47"/>
      <c r="D165" s="47"/>
      <c r="E165" s="47"/>
    </row>
    <row r="166" spans="2:5" ht="15.75" customHeight="1" x14ac:dyDescent="0.35">
      <c r="B166" s="47"/>
      <c r="C166" s="47"/>
      <c r="D166" s="47"/>
      <c r="E166" s="47"/>
    </row>
    <row r="167" spans="2:5" ht="15.75" customHeight="1" x14ac:dyDescent="0.35">
      <c r="B167" s="47"/>
      <c r="C167" s="47"/>
      <c r="D167" s="47"/>
      <c r="E167" s="47"/>
    </row>
    <row r="168" spans="2:5" ht="15.75" customHeight="1" x14ac:dyDescent="0.35">
      <c r="B168" s="47"/>
      <c r="C168" s="47"/>
      <c r="D168" s="47"/>
      <c r="E168" s="47"/>
    </row>
    <row r="169" spans="2:5" ht="15.75" customHeight="1" x14ac:dyDescent="0.35">
      <c r="B169" s="47"/>
      <c r="C169" s="47"/>
      <c r="D169" s="47"/>
      <c r="E169" s="47"/>
    </row>
    <row r="170" spans="2:5" ht="15.75" customHeight="1" x14ac:dyDescent="0.35">
      <c r="B170" s="47"/>
      <c r="C170" s="47"/>
      <c r="D170" s="47"/>
      <c r="E170" s="47"/>
    </row>
    <row r="171" spans="2:5" ht="15.75" customHeight="1" x14ac:dyDescent="0.35">
      <c r="B171" s="47"/>
      <c r="C171" s="47"/>
      <c r="D171" s="47"/>
      <c r="E171" s="47"/>
    </row>
    <row r="172" spans="2:5" ht="15.75" customHeight="1" x14ac:dyDescent="0.35">
      <c r="B172" s="47"/>
      <c r="C172" s="47"/>
      <c r="D172" s="47"/>
      <c r="E172" s="47"/>
    </row>
    <row r="173" spans="2:5" ht="15.75" customHeight="1" x14ac:dyDescent="0.35">
      <c r="B173" s="47"/>
      <c r="C173" s="47"/>
      <c r="D173" s="47"/>
      <c r="E173" s="47"/>
    </row>
    <row r="174" spans="2:5" ht="15.75" customHeight="1" x14ac:dyDescent="0.35">
      <c r="B174" s="47"/>
      <c r="C174" s="47"/>
      <c r="D174" s="47"/>
      <c r="E174" s="47"/>
    </row>
    <row r="175" spans="2:5" ht="15.75" customHeight="1" x14ac:dyDescent="0.35">
      <c r="B175" s="47"/>
      <c r="C175" s="47"/>
      <c r="D175" s="47"/>
      <c r="E175" s="47"/>
    </row>
    <row r="176" spans="2:5" ht="15.75" customHeight="1" x14ac:dyDescent="0.35">
      <c r="B176" s="47"/>
      <c r="C176" s="47"/>
      <c r="D176" s="47"/>
      <c r="E176" s="47"/>
    </row>
    <row r="177" spans="2:5" ht="15.75" customHeight="1" x14ac:dyDescent="0.35">
      <c r="B177" s="47"/>
      <c r="C177" s="47"/>
      <c r="D177" s="47"/>
      <c r="E177" s="47"/>
    </row>
    <row r="178" spans="2:5" ht="15.75" customHeight="1" x14ac:dyDescent="0.35">
      <c r="B178" s="47"/>
      <c r="C178" s="47"/>
      <c r="D178" s="47"/>
      <c r="E178" s="47"/>
    </row>
    <row r="179" spans="2:5" ht="15.75" customHeight="1" x14ac:dyDescent="0.35">
      <c r="B179" s="47"/>
      <c r="C179" s="47"/>
      <c r="D179" s="47"/>
      <c r="E179" s="47"/>
    </row>
    <row r="180" spans="2:5" ht="15.75" customHeight="1" x14ac:dyDescent="0.35">
      <c r="B180" s="47"/>
      <c r="C180" s="47"/>
      <c r="D180" s="47"/>
      <c r="E180" s="47"/>
    </row>
    <row r="181" spans="2:5" ht="15.75" customHeight="1" x14ac:dyDescent="0.35">
      <c r="B181" s="47"/>
      <c r="C181" s="47"/>
      <c r="D181" s="47"/>
      <c r="E181" s="47"/>
    </row>
    <row r="182" spans="2:5" ht="15.75" customHeight="1" x14ac:dyDescent="0.35">
      <c r="B182" s="47"/>
      <c r="C182" s="47"/>
      <c r="D182" s="47"/>
      <c r="E182" s="47"/>
    </row>
    <row r="183" spans="2:5" ht="15.75" customHeight="1" x14ac:dyDescent="0.35">
      <c r="B183" s="47"/>
      <c r="C183" s="47"/>
      <c r="D183" s="47"/>
      <c r="E183" s="47"/>
    </row>
    <row r="184" spans="2:5" ht="15.75" customHeight="1" x14ac:dyDescent="0.35">
      <c r="B184" s="47"/>
      <c r="C184" s="47"/>
      <c r="D184" s="47"/>
      <c r="E184" s="47"/>
    </row>
    <row r="185" spans="2:5" ht="15.75" customHeight="1" x14ac:dyDescent="0.35">
      <c r="B185" s="47"/>
      <c r="C185" s="47"/>
      <c r="D185" s="47"/>
      <c r="E185" s="47"/>
    </row>
    <row r="186" spans="2:5" ht="15.75" customHeight="1" x14ac:dyDescent="0.35">
      <c r="B186" s="47"/>
      <c r="C186" s="47"/>
      <c r="D186" s="47"/>
      <c r="E186" s="47"/>
    </row>
    <row r="187" spans="2:5" ht="15.75" customHeight="1" x14ac:dyDescent="0.35">
      <c r="B187" s="47"/>
      <c r="C187" s="47"/>
      <c r="D187" s="47"/>
      <c r="E187" s="47"/>
    </row>
    <row r="188" spans="2:5" ht="15.75" customHeight="1" x14ac:dyDescent="0.35">
      <c r="B188" s="47"/>
      <c r="C188" s="47"/>
      <c r="D188" s="47"/>
      <c r="E188" s="47"/>
    </row>
    <row r="189" spans="2:5" ht="15.75" customHeight="1" x14ac:dyDescent="0.35">
      <c r="B189" s="47"/>
      <c r="C189" s="47"/>
      <c r="D189" s="47"/>
      <c r="E189" s="47"/>
    </row>
    <row r="190" spans="2:5" ht="15.75" customHeight="1" x14ac:dyDescent="0.35">
      <c r="B190" s="47"/>
      <c r="C190" s="47"/>
      <c r="D190" s="47"/>
      <c r="E190" s="47"/>
    </row>
    <row r="191" spans="2:5" ht="15.75" customHeight="1" x14ac:dyDescent="0.35">
      <c r="B191" s="47"/>
      <c r="C191" s="47"/>
      <c r="D191" s="47"/>
      <c r="E191" s="47"/>
    </row>
    <row r="192" spans="2:5" ht="15.75" customHeight="1" x14ac:dyDescent="0.35">
      <c r="B192" s="47"/>
      <c r="C192" s="47"/>
      <c r="D192" s="47"/>
      <c r="E192" s="47"/>
    </row>
    <row r="193" spans="2:5" ht="15.75" customHeight="1" x14ac:dyDescent="0.35">
      <c r="B193" s="47"/>
      <c r="C193" s="47"/>
      <c r="D193" s="47"/>
      <c r="E193" s="47"/>
    </row>
    <row r="194" spans="2:5" ht="15.75" customHeight="1" x14ac:dyDescent="0.35">
      <c r="B194" s="47"/>
      <c r="C194" s="47"/>
      <c r="D194" s="47"/>
      <c r="E194" s="47"/>
    </row>
    <row r="195" spans="2:5" ht="15.75" customHeight="1" x14ac:dyDescent="0.35">
      <c r="B195" s="47"/>
      <c r="C195" s="47"/>
      <c r="D195" s="47"/>
      <c r="E195" s="47"/>
    </row>
    <row r="196" spans="2:5" ht="15.75" customHeight="1" x14ac:dyDescent="0.35">
      <c r="B196" s="47"/>
      <c r="C196" s="47"/>
      <c r="D196" s="47"/>
      <c r="E196" s="47"/>
    </row>
    <row r="197" spans="2:5" ht="15.75" customHeight="1" x14ac:dyDescent="0.35">
      <c r="B197" s="47"/>
      <c r="C197" s="47"/>
      <c r="D197" s="47"/>
      <c r="E197" s="47"/>
    </row>
    <row r="198" spans="2:5" ht="15.75" customHeight="1" x14ac:dyDescent="0.35">
      <c r="B198" s="47"/>
      <c r="C198" s="47"/>
      <c r="D198" s="47"/>
      <c r="E198" s="47"/>
    </row>
    <row r="199" spans="2:5" ht="15.75" customHeight="1" x14ac:dyDescent="0.35">
      <c r="B199" s="47"/>
      <c r="C199" s="47"/>
      <c r="D199" s="47"/>
      <c r="E199" s="47"/>
    </row>
    <row r="200" spans="2:5" ht="15.75" customHeight="1" x14ac:dyDescent="0.35">
      <c r="B200" s="47"/>
      <c r="C200" s="47"/>
      <c r="D200" s="47"/>
      <c r="E200" s="47"/>
    </row>
    <row r="201" spans="2:5" ht="15.75" customHeight="1" x14ac:dyDescent="0.35">
      <c r="B201" s="47"/>
      <c r="C201" s="47"/>
      <c r="D201" s="47"/>
      <c r="E201" s="47"/>
    </row>
    <row r="202" spans="2:5" ht="15.75" customHeight="1" x14ac:dyDescent="0.35">
      <c r="B202" s="47"/>
      <c r="C202" s="47"/>
      <c r="D202" s="47"/>
      <c r="E202" s="47"/>
    </row>
    <row r="203" spans="2:5" ht="15.75" customHeight="1" x14ac:dyDescent="0.35">
      <c r="B203" s="47"/>
      <c r="C203" s="47"/>
      <c r="D203" s="47"/>
      <c r="E203" s="47"/>
    </row>
    <row r="204" spans="2:5" ht="15.75" customHeight="1" x14ac:dyDescent="0.35">
      <c r="B204" s="47"/>
      <c r="C204" s="47"/>
      <c r="D204" s="47"/>
      <c r="E204" s="47"/>
    </row>
    <row r="205" spans="2:5" ht="15.75" customHeight="1" x14ac:dyDescent="0.35">
      <c r="B205" s="47"/>
      <c r="C205" s="47"/>
      <c r="D205" s="47"/>
      <c r="E205" s="47"/>
    </row>
    <row r="206" spans="2:5" ht="15.75" customHeight="1" x14ac:dyDescent="0.35">
      <c r="B206" s="47"/>
      <c r="C206" s="47"/>
      <c r="D206" s="47"/>
      <c r="E206" s="47"/>
    </row>
    <row r="207" spans="2:5" ht="15.75" customHeight="1" x14ac:dyDescent="0.35">
      <c r="B207" s="47"/>
      <c r="C207" s="47"/>
      <c r="D207" s="47"/>
      <c r="E207" s="47"/>
    </row>
    <row r="208" spans="2:5" ht="15.75" customHeight="1" x14ac:dyDescent="0.35">
      <c r="B208" s="47"/>
      <c r="C208" s="47"/>
      <c r="D208" s="47"/>
      <c r="E208" s="47"/>
    </row>
    <row r="209" spans="2:5" ht="15.75" customHeight="1" x14ac:dyDescent="0.35">
      <c r="B209" s="47"/>
      <c r="C209" s="47"/>
      <c r="D209" s="47"/>
      <c r="E209" s="47"/>
    </row>
    <row r="210" spans="2:5" ht="15.75" customHeight="1" x14ac:dyDescent="0.35">
      <c r="B210" s="47"/>
      <c r="C210" s="47"/>
      <c r="D210" s="47"/>
      <c r="E210" s="47"/>
    </row>
    <row r="211" spans="2:5" ht="15.75" customHeight="1" x14ac:dyDescent="0.35">
      <c r="B211" s="47"/>
      <c r="C211" s="47"/>
      <c r="D211" s="47"/>
      <c r="E211" s="47"/>
    </row>
    <row r="212" spans="2:5" ht="15.75" customHeight="1" x14ac:dyDescent="0.35">
      <c r="B212" s="47"/>
      <c r="C212" s="47"/>
      <c r="D212" s="47"/>
      <c r="E212" s="47"/>
    </row>
    <row r="213" spans="2:5" ht="15.75" customHeight="1" x14ac:dyDescent="0.35">
      <c r="B213" s="47"/>
      <c r="C213" s="47"/>
      <c r="D213" s="47"/>
      <c r="E213" s="47"/>
    </row>
    <row r="214" spans="2:5" ht="15.75" customHeight="1" x14ac:dyDescent="0.35">
      <c r="B214" s="47"/>
      <c r="C214" s="47"/>
      <c r="D214" s="47"/>
      <c r="E214" s="47"/>
    </row>
    <row r="215" spans="2:5" ht="15.75" customHeight="1" x14ac:dyDescent="0.35">
      <c r="B215" s="47"/>
      <c r="C215" s="47"/>
      <c r="D215" s="47"/>
      <c r="E215" s="47"/>
    </row>
    <row r="216" spans="2:5" ht="15.75" customHeight="1" x14ac:dyDescent="0.35">
      <c r="B216" s="47"/>
      <c r="C216" s="47"/>
      <c r="D216" s="47"/>
      <c r="E216" s="47"/>
    </row>
    <row r="217" spans="2:5" ht="15.75" customHeight="1" x14ac:dyDescent="0.35">
      <c r="B217" s="47"/>
      <c r="C217" s="47"/>
      <c r="D217" s="47"/>
      <c r="E217" s="47"/>
    </row>
    <row r="218" spans="2:5" ht="15.75" customHeight="1" x14ac:dyDescent="0.35">
      <c r="B218" s="47"/>
      <c r="C218" s="47"/>
      <c r="D218" s="47"/>
      <c r="E218" s="47"/>
    </row>
    <row r="219" spans="2:5" ht="15.75" customHeight="1" x14ac:dyDescent="0.35">
      <c r="B219" s="47"/>
      <c r="C219" s="47"/>
      <c r="D219" s="47"/>
      <c r="E219" s="47"/>
    </row>
    <row r="220" spans="2:5" ht="15.75" customHeight="1" x14ac:dyDescent="0.35">
      <c r="B220" s="47"/>
      <c r="C220" s="47"/>
      <c r="D220" s="47"/>
      <c r="E220" s="47"/>
    </row>
    <row r="221" spans="2:5" ht="15.75" customHeight="1" x14ac:dyDescent="0.35">
      <c r="B221" s="47"/>
      <c r="C221" s="47"/>
      <c r="D221" s="47"/>
      <c r="E221" s="47"/>
    </row>
    <row r="222" spans="2:5" ht="15.75" customHeight="1" x14ac:dyDescent="0.35">
      <c r="B222" s="47"/>
      <c r="C222" s="47"/>
      <c r="D222" s="47"/>
      <c r="E222" s="47"/>
    </row>
    <row r="223" spans="2:5" ht="15.75" customHeight="1" x14ac:dyDescent="0.35">
      <c r="B223" s="47"/>
      <c r="C223" s="47"/>
      <c r="D223" s="47"/>
      <c r="E223" s="47"/>
    </row>
    <row r="224" spans="2:5" ht="15.75" customHeight="1" x14ac:dyDescent="0.35">
      <c r="B224" s="47"/>
      <c r="C224" s="47"/>
      <c r="D224" s="47"/>
      <c r="E224" s="47"/>
    </row>
    <row r="225" spans="2:5" ht="15.75" customHeight="1" x14ac:dyDescent="0.35">
      <c r="B225" s="47"/>
      <c r="C225" s="47"/>
      <c r="D225" s="47"/>
      <c r="E225" s="47"/>
    </row>
    <row r="226" spans="2:5" ht="15.75" customHeight="1" x14ac:dyDescent="0.35">
      <c r="B226" s="47"/>
      <c r="C226" s="47"/>
      <c r="D226" s="47"/>
      <c r="E226" s="47"/>
    </row>
    <row r="227" spans="2:5" ht="15.75" customHeight="1" x14ac:dyDescent="0.35">
      <c r="B227" s="47"/>
      <c r="C227" s="47"/>
      <c r="D227" s="47"/>
      <c r="E227" s="47"/>
    </row>
    <row r="228" spans="2:5" ht="15.75" customHeight="1" x14ac:dyDescent="0.35">
      <c r="B228" s="47"/>
      <c r="C228" s="47"/>
      <c r="D228" s="47"/>
      <c r="E228" s="47"/>
    </row>
    <row r="229" spans="2:5" ht="15.75" customHeight="1" x14ac:dyDescent="0.35">
      <c r="B229" s="47"/>
      <c r="C229" s="47"/>
      <c r="D229" s="47"/>
      <c r="E229" s="47"/>
    </row>
    <row r="230" spans="2:5" ht="15.75" customHeight="1" x14ac:dyDescent="0.35">
      <c r="B230" s="47"/>
      <c r="C230" s="47"/>
      <c r="D230" s="47"/>
      <c r="E230" s="47"/>
    </row>
    <row r="231" spans="2:5" ht="15.75" customHeight="1" x14ac:dyDescent="0.35">
      <c r="B231" s="47"/>
      <c r="C231" s="47"/>
      <c r="D231" s="47"/>
      <c r="E231" s="47"/>
    </row>
    <row r="232" spans="2:5" ht="15.75" customHeight="1" x14ac:dyDescent="0.35">
      <c r="B232" s="47"/>
      <c r="C232" s="47"/>
      <c r="D232" s="47"/>
      <c r="E232" s="47"/>
    </row>
    <row r="233" spans="2:5" ht="15.75" customHeight="1" x14ac:dyDescent="0.35">
      <c r="B233" s="47"/>
      <c r="C233" s="47"/>
      <c r="D233" s="47"/>
      <c r="E233" s="47"/>
    </row>
    <row r="234" spans="2:5" ht="15.75" customHeight="1" x14ac:dyDescent="0.35">
      <c r="B234" s="47"/>
      <c r="C234" s="47"/>
      <c r="D234" s="47"/>
      <c r="E234" s="47"/>
    </row>
    <row r="235" spans="2:5" ht="15.75" customHeight="1" x14ac:dyDescent="0.35">
      <c r="B235" s="47"/>
      <c r="C235" s="47"/>
      <c r="D235" s="47"/>
      <c r="E235" s="47"/>
    </row>
    <row r="236" spans="2:5" ht="15.75" customHeight="1" x14ac:dyDescent="0.35">
      <c r="B236" s="47"/>
      <c r="C236" s="47"/>
      <c r="D236" s="47"/>
      <c r="E236" s="47"/>
    </row>
    <row r="237" spans="2:5" ht="15.75" customHeight="1" x14ac:dyDescent="0.35">
      <c r="B237" s="47"/>
      <c r="C237" s="47"/>
      <c r="D237" s="47"/>
      <c r="E237" s="47"/>
    </row>
    <row r="238" spans="2:5" ht="15.75" customHeight="1" x14ac:dyDescent="0.35">
      <c r="B238" s="47"/>
      <c r="C238" s="47"/>
      <c r="D238" s="47"/>
      <c r="E238" s="47"/>
    </row>
    <row r="239" spans="2:5" ht="15.75" customHeight="1" x14ac:dyDescent="0.35">
      <c r="B239" s="47"/>
      <c r="C239" s="47"/>
      <c r="D239" s="47"/>
      <c r="E239" s="47"/>
    </row>
    <row r="240" spans="2:5" ht="15.75" customHeight="1" x14ac:dyDescent="0.35">
      <c r="B240" s="47"/>
      <c r="C240" s="47"/>
      <c r="D240" s="47"/>
      <c r="E240" s="47"/>
    </row>
    <row r="241" spans="2:5" ht="15.75" customHeight="1" x14ac:dyDescent="0.35">
      <c r="B241" s="47"/>
      <c r="C241" s="47"/>
      <c r="D241" s="47"/>
      <c r="E241" s="47"/>
    </row>
    <row r="242" spans="2:5" ht="15.75" customHeight="1" x14ac:dyDescent="0.35">
      <c r="B242" s="47"/>
      <c r="C242" s="47"/>
      <c r="D242" s="47"/>
      <c r="E242" s="47"/>
    </row>
    <row r="243" spans="2:5" ht="15.75" customHeight="1" x14ac:dyDescent="0.35">
      <c r="B243" s="47"/>
      <c r="C243" s="47"/>
      <c r="D243" s="47"/>
      <c r="E243" s="47"/>
    </row>
    <row r="244" spans="2:5" ht="15.75" customHeight="1" x14ac:dyDescent="0.35">
      <c r="B244" s="47"/>
      <c r="C244" s="47"/>
      <c r="D244" s="47"/>
      <c r="E244" s="47"/>
    </row>
    <row r="245" spans="2:5" ht="15.75" customHeight="1" x14ac:dyDescent="0.35">
      <c r="B245" s="47"/>
      <c r="C245" s="47"/>
      <c r="D245" s="47"/>
      <c r="E245" s="47"/>
    </row>
    <row r="246" spans="2:5" ht="15.75" customHeight="1" x14ac:dyDescent="0.35">
      <c r="B246" s="47"/>
      <c r="C246" s="47"/>
      <c r="D246" s="47"/>
      <c r="E246" s="47"/>
    </row>
    <row r="247" spans="2:5" ht="15.75" customHeight="1" x14ac:dyDescent="0.35">
      <c r="B247" s="47"/>
      <c r="C247" s="47"/>
      <c r="D247" s="47"/>
      <c r="E247" s="47"/>
    </row>
    <row r="248" spans="2:5" ht="15.75" customHeight="1" x14ac:dyDescent="0.35">
      <c r="B248" s="47"/>
      <c r="C248" s="47"/>
      <c r="D248" s="47"/>
      <c r="E248" s="47"/>
    </row>
    <row r="249" spans="2:5" ht="15.75" customHeight="1" x14ac:dyDescent="0.35">
      <c r="B249" s="47"/>
      <c r="C249" s="47"/>
      <c r="D249" s="47"/>
      <c r="E249" s="47"/>
    </row>
    <row r="250" spans="2:5" ht="15.75" customHeight="1" x14ac:dyDescent="0.35">
      <c r="B250" s="47"/>
      <c r="C250" s="47"/>
      <c r="D250" s="47"/>
      <c r="E250" s="47"/>
    </row>
    <row r="251" spans="2:5" ht="15.75" customHeight="1" x14ac:dyDescent="0.35">
      <c r="B251" s="47"/>
      <c r="C251" s="47"/>
      <c r="D251" s="47"/>
      <c r="E251" s="47"/>
    </row>
    <row r="252" spans="2:5" ht="15.75" customHeight="1" x14ac:dyDescent="0.35">
      <c r="B252" s="47"/>
      <c r="C252" s="47"/>
      <c r="D252" s="47"/>
      <c r="E252" s="47"/>
    </row>
    <row r="253" spans="2:5" ht="15.75" customHeight="1" x14ac:dyDescent="0.35">
      <c r="B253" s="47"/>
      <c r="C253" s="47"/>
      <c r="D253" s="47"/>
      <c r="E253" s="47"/>
    </row>
    <row r="254" spans="2:5" ht="15.75" customHeight="1" x14ac:dyDescent="0.35">
      <c r="B254" s="47"/>
      <c r="C254" s="47"/>
      <c r="D254" s="47"/>
      <c r="E254" s="47"/>
    </row>
    <row r="255" spans="2:5" ht="15.75" customHeight="1" x14ac:dyDescent="0.35">
      <c r="B255" s="47"/>
      <c r="C255" s="47"/>
      <c r="D255" s="47"/>
      <c r="E255" s="47"/>
    </row>
    <row r="256" spans="2:5" ht="15.75" customHeight="1" x14ac:dyDescent="0.35">
      <c r="B256" s="47"/>
      <c r="C256" s="47"/>
      <c r="D256" s="47"/>
      <c r="E256" s="47"/>
    </row>
    <row r="257" spans="2:5" ht="15.75" customHeight="1" x14ac:dyDescent="0.35">
      <c r="B257" s="47"/>
      <c r="C257" s="47"/>
      <c r="D257" s="47"/>
      <c r="E257" s="47"/>
    </row>
    <row r="258" spans="2:5" ht="15.75" customHeight="1" x14ac:dyDescent="0.35">
      <c r="B258" s="47"/>
      <c r="C258" s="47"/>
      <c r="D258" s="47"/>
      <c r="E258" s="47"/>
    </row>
    <row r="259" spans="2:5" ht="15.75" customHeight="1" x14ac:dyDescent="0.35">
      <c r="B259" s="47"/>
      <c r="C259" s="47"/>
      <c r="D259" s="47"/>
      <c r="E259" s="47"/>
    </row>
    <row r="260" spans="2:5" ht="15.75" customHeight="1" x14ac:dyDescent="0.35">
      <c r="B260" s="47"/>
      <c r="C260" s="47"/>
      <c r="D260" s="47"/>
      <c r="E260" s="47"/>
    </row>
    <row r="261" spans="2:5" ht="15.75" customHeight="1" x14ac:dyDescent="0.35">
      <c r="B261" s="47"/>
      <c r="C261" s="47"/>
      <c r="D261" s="47"/>
      <c r="E261" s="47"/>
    </row>
    <row r="262" spans="2:5" ht="15.75" customHeight="1" x14ac:dyDescent="0.35">
      <c r="B262" s="47"/>
      <c r="C262" s="47"/>
      <c r="D262" s="47"/>
      <c r="E262" s="47"/>
    </row>
    <row r="263" spans="2:5" ht="15.75" customHeight="1" x14ac:dyDescent="0.35">
      <c r="B263" s="47"/>
      <c r="C263" s="47"/>
      <c r="D263" s="47"/>
      <c r="E263" s="47"/>
    </row>
    <row r="264" spans="2:5" ht="15.75" customHeight="1" x14ac:dyDescent="0.35">
      <c r="B264" s="47"/>
      <c r="C264" s="47"/>
      <c r="D264" s="47"/>
      <c r="E264" s="47"/>
    </row>
    <row r="265" spans="2:5" ht="15.75" customHeight="1" x14ac:dyDescent="0.35">
      <c r="B265" s="47"/>
      <c r="C265" s="47"/>
      <c r="D265" s="47"/>
      <c r="E265" s="47"/>
    </row>
    <row r="266" spans="2:5" ht="15.75" customHeight="1" x14ac:dyDescent="0.35">
      <c r="B266" s="47"/>
      <c r="C266" s="47"/>
      <c r="D266" s="47"/>
      <c r="E266" s="47"/>
    </row>
    <row r="267" spans="2:5" ht="15.75" customHeight="1" x14ac:dyDescent="0.35">
      <c r="B267" s="47"/>
      <c r="C267" s="47"/>
      <c r="D267" s="47"/>
      <c r="E267" s="47"/>
    </row>
    <row r="268" spans="2:5" ht="15.75" customHeight="1" x14ac:dyDescent="0.35">
      <c r="B268" s="47"/>
      <c r="C268" s="47"/>
      <c r="D268" s="47"/>
      <c r="E268" s="47"/>
    </row>
    <row r="269" spans="2:5" ht="15.75" customHeight="1" x14ac:dyDescent="0.35">
      <c r="B269" s="47"/>
      <c r="C269" s="47"/>
      <c r="D269" s="47"/>
      <c r="E269" s="47"/>
    </row>
    <row r="270" spans="2:5" ht="15.75" customHeight="1" x14ac:dyDescent="0.35">
      <c r="B270" s="47"/>
      <c r="C270" s="47"/>
      <c r="D270" s="47"/>
      <c r="E270" s="47"/>
    </row>
    <row r="271" spans="2:5" ht="15.75" customHeight="1" x14ac:dyDescent="0.35">
      <c r="B271" s="47"/>
      <c r="C271" s="47"/>
      <c r="D271" s="47"/>
      <c r="E271" s="47"/>
    </row>
    <row r="272" spans="2:5" ht="15.75" customHeight="1" x14ac:dyDescent="0.35">
      <c r="B272" s="47"/>
      <c r="C272" s="47"/>
      <c r="D272" s="47"/>
      <c r="E272" s="47"/>
    </row>
    <row r="273" spans="2:5" ht="15.75" customHeight="1" x14ac:dyDescent="0.35">
      <c r="B273" s="47"/>
      <c r="C273" s="47"/>
      <c r="D273" s="47"/>
      <c r="E273" s="47"/>
    </row>
    <row r="274" spans="2:5" ht="15.75" customHeight="1" x14ac:dyDescent="0.35">
      <c r="B274" s="47"/>
      <c r="C274" s="47"/>
      <c r="D274" s="47"/>
      <c r="E274" s="47"/>
    </row>
    <row r="275" spans="2:5" ht="15.75" customHeight="1" x14ac:dyDescent="0.35">
      <c r="B275" s="47"/>
      <c r="C275" s="47"/>
      <c r="D275" s="47"/>
      <c r="E275" s="47"/>
    </row>
    <row r="276" spans="2:5" ht="15.75" customHeight="1" x14ac:dyDescent="0.35">
      <c r="B276" s="47"/>
      <c r="C276" s="47"/>
      <c r="D276" s="47"/>
      <c r="E276" s="47"/>
    </row>
    <row r="277" spans="2:5" ht="15.75" customHeight="1" x14ac:dyDescent="0.35">
      <c r="B277" s="47"/>
      <c r="C277" s="47"/>
      <c r="D277" s="47"/>
      <c r="E277" s="47"/>
    </row>
    <row r="278" spans="2:5" ht="15.75" customHeight="1" x14ac:dyDescent="0.35">
      <c r="B278" s="47"/>
      <c r="C278" s="47"/>
      <c r="D278" s="47"/>
      <c r="E278" s="47"/>
    </row>
    <row r="279" spans="2:5" ht="15.75" customHeight="1" x14ac:dyDescent="0.35">
      <c r="B279" s="47"/>
      <c r="C279" s="47"/>
      <c r="D279" s="47"/>
      <c r="E279" s="47"/>
    </row>
    <row r="280" spans="2:5" ht="15.75" customHeight="1" x14ac:dyDescent="0.35">
      <c r="B280" s="47"/>
      <c r="C280" s="47"/>
      <c r="D280" s="47"/>
      <c r="E280" s="47"/>
    </row>
    <row r="281" spans="2:5" ht="15.75" customHeight="1" x14ac:dyDescent="0.35">
      <c r="B281" s="47"/>
      <c r="C281" s="47"/>
      <c r="D281" s="47"/>
      <c r="E281" s="47"/>
    </row>
    <row r="282" spans="2:5" ht="15.75" customHeight="1" x14ac:dyDescent="0.35">
      <c r="B282" s="47"/>
      <c r="C282" s="47"/>
      <c r="D282" s="47"/>
      <c r="E282" s="47"/>
    </row>
    <row r="283" spans="2:5" ht="15.75" customHeight="1" x14ac:dyDescent="0.35">
      <c r="B283" s="47"/>
      <c r="C283" s="47"/>
      <c r="D283" s="47"/>
      <c r="E283" s="47"/>
    </row>
    <row r="284" spans="2:5" ht="15.75" customHeight="1" x14ac:dyDescent="0.35">
      <c r="B284" s="47"/>
      <c r="C284" s="47"/>
      <c r="D284" s="47"/>
      <c r="E284" s="47"/>
    </row>
    <row r="285" spans="2:5" ht="15.75" customHeight="1" x14ac:dyDescent="0.35">
      <c r="B285" s="47"/>
      <c r="C285" s="47"/>
      <c r="D285" s="47"/>
      <c r="E285" s="47"/>
    </row>
    <row r="286" spans="2:5" ht="15.75" customHeight="1" x14ac:dyDescent="0.35">
      <c r="B286" s="47"/>
      <c r="C286" s="47"/>
      <c r="D286" s="47"/>
      <c r="E286" s="47"/>
    </row>
    <row r="287" spans="2:5" ht="15.75" customHeight="1" x14ac:dyDescent="0.35">
      <c r="B287" s="47"/>
      <c r="C287" s="47"/>
      <c r="D287" s="47"/>
      <c r="E287" s="47"/>
    </row>
    <row r="288" spans="2:5" ht="15.75" customHeight="1" x14ac:dyDescent="0.35">
      <c r="B288" s="47"/>
      <c r="C288" s="47"/>
      <c r="D288" s="47"/>
      <c r="E288" s="47"/>
    </row>
    <row r="289" spans="2:5" ht="15.75" customHeight="1" x14ac:dyDescent="0.35">
      <c r="B289" s="47"/>
      <c r="C289" s="47"/>
      <c r="D289" s="47"/>
      <c r="E289" s="47"/>
    </row>
    <row r="290" spans="2:5" ht="15.75" customHeight="1" x14ac:dyDescent="0.35">
      <c r="B290" s="47"/>
      <c r="C290" s="47"/>
      <c r="D290" s="47"/>
      <c r="E290" s="47"/>
    </row>
    <row r="291" spans="2:5" ht="15.75" customHeight="1" x14ac:dyDescent="0.35">
      <c r="B291" s="47"/>
      <c r="C291" s="47"/>
      <c r="D291" s="47"/>
      <c r="E291" s="47"/>
    </row>
    <row r="292" spans="2:5" ht="15.75" customHeight="1" x14ac:dyDescent="0.35">
      <c r="B292" s="47"/>
      <c r="C292" s="47"/>
      <c r="D292" s="47"/>
      <c r="E292" s="47"/>
    </row>
    <row r="293" spans="2:5" ht="15.75" customHeight="1" x14ac:dyDescent="0.35">
      <c r="B293" s="47"/>
      <c r="C293" s="47"/>
      <c r="D293" s="47"/>
      <c r="E293" s="47"/>
    </row>
    <row r="294" spans="2:5" ht="15.75" customHeight="1" x14ac:dyDescent="0.35">
      <c r="B294" s="47"/>
      <c r="C294" s="47"/>
      <c r="D294" s="47"/>
      <c r="E294" s="47"/>
    </row>
    <row r="295" spans="2:5" ht="15.75" customHeight="1" x14ac:dyDescent="0.35">
      <c r="B295" s="47"/>
      <c r="C295" s="47"/>
      <c r="D295" s="47"/>
      <c r="E295" s="47"/>
    </row>
    <row r="296" spans="2:5" ht="15.75" customHeight="1" x14ac:dyDescent="0.35">
      <c r="B296" s="47"/>
      <c r="C296" s="47"/>
      <c r="D296" s="47"/>
      <c r="E296" s="47"/>
    </row>
    <row r="297" spans="2:5" ht="15.75" customHeight="1" x14ac:dyDescent="0.35">
      <c r="B297" s="47"/>
      <c r="C297" s="47"/>
      <c r="D297" s="47"/>
      <c r="E297" s="47"/>
    </row>
    <row r="298" spans="2:5" ht="15.75" customHeight="1" x14ac:dyDescent="0.35">
      <c r="B298" s="47"/>
      <c r="C298" s="47"/>
      <c r="D298" s="47"/>
      <c r="E298" s="47"/>
    </row>
    <row r="299" spans="2:5" ht="15.75" customHeight="1" x14ac:dyDescent="0.35">
      <c r="B299" s="47"/>
      <c r="C299" s="47"/>
      <c r="D299" s="47"/>
      <c r="E299" s="47"/>
    </row>
    <row r="300" spans="2:5" ht="15.75" customHeight="1" x14ac:dyDescent="0.35">
      <c r="B300" s="47"/>
      <c r="C300" s="47"/>
      <c r="D300" s="47"/>
      <c r="E300" s="47"/>
    </row>
    <row r="301" spans="2:5" ht="15.75" customHeight="1" x14ac:dyDescent="0.35">
      <c r="B301" s="47"/>
      <c r="C301" s="47"/>
      <c r="D301" s="47"/>
      <c r="E301" s="47"/>
    </row>
    <row r="302" spans="2:5" ht="15.75" customHeight="1" x14ac:dyDescent="0.35">
      <c r="B302" s="47"/>
      <c r="C302" s="47"/>
      <c r="D302" s="47"/>
      <c r="E302" s="47"/>
    </row>
    <row r="303" spans="2:5" ht="15.75" customHeight="1" x14ac:dyDescent="0.35">
      <c r="B303" s="47"/>
      <c r="C303" s="47"/>
      <c r="D303" s="47"/>
      <c r="E303" s="47"/>
    </row>
    <row r="304" spans="2:5" ht="15.75" customHeight="1" x14ac:dyDescent="0.35">
      <c r="B304" s="47"/>
      <c r="C304" s="47"/>
      <c r="D304" s="47"/>
      <c r="E304" s="47"/>
    </row>
    <row r="305" spans="2:5" ht="15.75" customHeight="1" x14ac:dyDescent="0.35">
      <c r="B305" s="47"/>
      <c r="C305" s="47"/>
      <c r="D305" s="47"/>
      <c r="E305" s="47"/>
    </row>
    <row r="306" spans="2:5" ht="15.75" customHeight="1" x14ac:dyDescent="0.35">
      <c r="B306" s="47"/>
      <c r="C306" s="47"/>
      <c r="D306" s="47"/>
      <c r="E306" s="47"/>
    </row>
    <row r="307" spans="2:5" ht="15.75" customHeight="1" x14ac:dyDescent="0.35">
      <c r="B307" s="47"/>
      <c r="C307" s="47"/>
      <c r="D307" s="47"/>
      <c r="E307" s="47"/>
    </row>
    <row r="308" spans="2:5" ht="15.75" customHeight="1" x14ac:dyDescent="0.35">
      <c r="B308" s="47"/>
      <c r="C308" s="47"/>
      <c r="D308" s="47"/>
      <c r="E308" s="47"/>
    </row>
    <row r="309" spans="2:5" ht="15.75" customHeight="1" x14ac:dyDescent="0.35">
      <c r="B309" s="47"/>
      <c r="C309" s="47"/>
      <c r="D309" s="47"/>
      <c r="E309" s="47"/>
    </row>
    <row r="310" spans="2:5" ht="15.75" customHeight="1" x14ac:dyDescent="0.35">
      <c r="B310" s="47"/>
      <c r="C310" s="47"/>
      <c r="D310" s="47"/>
      <c r="E310" s="47"/>
    </row>
    <row r="311" spans="2:5" ht="15.75" customHeight="1" x14ac:dyDescent="0.35">
      <c r="B311" s="47"/>
      <c r="C311" s="47"/>
      <c r="D311" s="47"/>
      <c r="E311" s="47"/>
    </row>
    <row r="312" spans="2:5" ht="15.75" customHeight="1" x14ac:dyDescent="0.35">
      <c r="B312" s="47"/>
      <c r="C312" s="47"/>
      <c r="D312" s="47"/>
      <c r="E312" s="47"/>
    </row>
    <row r="313" spans="2:5" ht="15.75" customHeight="1" x14ac:dyDescent="0.35">
      <c r="B313" s="47"/>
      <c r="C313" s="47"/>
      <c r="D313" s="47"/>
      <c r="E313" s="47"/>
    </row>
    <row r="314" spans="2:5" ht="15.75" customHeight="1" x14ac:dyDescent="0.35">
      <c r="B314" s="47"/>
      <c r="C314" s="47"/>
      <c r="D314" s="47"/>
      <c r="E314" s="47"/>
    </row>
    <row r="315" spans="2:5" ht="15.75" customHeight="1" x14ac:dyDescent="0.35">
      <c r="B315" s="47"/>
      <c r="C315" s="47"/>
      <c r="D315" s="47"/>
      <c r="E315" s="47"/>
    </row>
    <row r="316" spans="2:5" ht="15.75" customHeight="1" x14ac:dyDescent="0.35">
      <c r="B316" s="47"/>
      <c r="C316" s="47"/>
      <c r="D316" s="47"/>
      <c r="E316" s="47"/>
    </row>
    <row r="317" spans="2:5" ht="15.75" customHeight="1" x14ac:dyDescent="0.35">
      <c r="B317" s="47"/>
      <c r="C317" s="47"/>
      <c r="D317" s="47"/>
      <c r="E317" s="47"/>
    </row>
    <row r="318" spans="2:5" ht="15.75" customHeight="1" x14ac:dyDescent="0.35">
      <c r="B318" s="47"/>
      <c r="C318" s="47"/>
      <c r="D318" s="47"/>
      <c r="E318" s="47"/>
    </row>
    <row r="319" spans="2:5" ht="15.75" customHeight="1" x14ac:dyDescent="0.35">
      <c r="B319" s="47"/>
      <c r="C319" s="47"/>
      <c r="D319" s="47"/>
      <c r="E319" s="47"/>
    </row>
    <row r="320" spans="2:5" ht="15.75" customHeight="1" x14ac:dyDescent="0.35">
      <c r="B320" s="47"/>
      <c r="C320" s="47"/>
      <c r="D320" s="47"/>
      <c r="E320" s="47"/>
    </row>
    <row r="321" spans="2:5" ht="15.75" customHeight="1" x14ac:dyDescent="0.35">
      <c r="B321" s="47"/>
      <c r="C321" s="47"/>
      <c r="D321" s="47"/>
      <c r="E321" s="47"/>
    </row>
    <row r="322" spans="2:5" ht="15.75" customHeight="1" x14ac:dyDescent="0.35">
      <c r="B322" s="47"/>
      <c r="C322" s="47"/>
      <c r="D322" s="47"/>
      <c r="E322" s="47"/>
    </row>
    <row r="323" spans="2:5" ht="15.75" customHeight="1" x14ac:dyDescent="0.35">
      <c r="B323" s="47"/>
      <c r="C323" s="47"/>
      <c r="D323" s="47"/>
      <c r="E323" s="47"/>
    </row>
    <row r="324" spans="2:5" ht="15.75" customHeight="1" x14ac:dyDescent="0.35">
      <c r="B324" s="47"/>
      <c r="C324" s="47"/>
      <c r="D324" s="47"/>
      <c r="E324" s="47"/>
    </row>
    <row r="325" spans="2:5" ht="15.75" customHeight="1" x14ac:dyDescent="0.35">
      <c r="B325" s="47"/>
      <c r="C325" s="47"/>
      <c r="D325" s="47"/>
      <c r="E325" s="47"/>
    </row>
    <row r="326" spans="2:5" ht="15.75" customHeight="1" x14ac:dyDescent="0.35">
      <c r="B326" s="47"/>
      <c r="C326" s="47"/>
      <c r="D326" s="47"/>
      <c r="E326" s="47"/>
    </row>
    <row r="327" spans="2:5" ht="15.75" customHeight="1" x14ac:dyDescent="0.35">
      <c r="B327" s="47"/>
      <c r="C327" s="47"/>
      <c r="D327" s="47"/>
      <c r="E327" s="47"/>
    </row>
    <row r="328" spans="2:5" ht="15.75" customHeight="1" x14ac:dyDescent="0.35">
      <c r="B328" s="47"/>
      <c r="C328" s="47"/>
      <c r="D328" s="47"/>
      <c r="E328" s="47"/>
    </row>
    <row r="329" spans="2:5" ht="15.75" customHeight="1" x14ac:dyDescent="0.35">
      <c r="B329" s="47"/>
      <c r="C329" s="47"/>
      <c r="D329" s="47"/>
      <c r="E329" s="47"/>
    </row>
    <row r="330" spans="2:5" ht="15.75" customHeight="1" x14ac:dyDescent="0.35">
      <c r="B330" s="47"/>
      <c r="C330" s="47"/>
      <c r="D330" s="47"/>
      <c r="E330" s="47"/>
    </row>
    <row r="331" spans="2:5" ht="15.75" customHeight="1" x14ac:dyDescent="0.35">
      <c r="B331" s="47"/>
      <c r="C331" s="47"/>
      <c r="D331" s="47"/>
      <c r="E331" s="47"/>
    </row>
    <row r="332" spans="2:5" ht="15.75" customHeight="1" x14ac:dyDescent="0.35">
      <c r="B332" s="47"/>
      <c r="C332" s="47"/>
      <c r="D332" s="47"/>
      <c r="E332" s="47"/>
    </row>
    <row r="333" spans="2:5" ht="15.75" customHeight="1" x14ac:dyDescent="0.35">
      <c r="B333" s="47"/>
      <c r="C333" s="47"/>
      <c r="D333" s="47"/>
      <c r="E333" s="47"/>
    </row>
    <row r="334" spans="2:5" ht="15.75" customHeight="1" x14ac:dyDescent="0.35">
      <c r="B334" s="47"/>
      <c r="C334" s="47"/>
      <c r="D334" s="47"/>
      <c r="E334" s="47"/>
    </row>
    <row r="335" spans="2:5" ht="15.75" customHeight="1" x14ac:dyDescent="0.35">
      <c r="B335" s="47"/>
      <c r="C335" s="47"/>
      <c r="D335" s="47"/>
      <c r="E335" s="47"/>
    </row>
    <row r="336" spans="2:5" ht="15.75" customHeight="1" x14ac:dyDescent="0.35">
      <c r="B336" s="47"/>
      <c r="C336" s="47"/>
      <c r="D336" s="47"/>
      <c r="E336" s="47"/>
    </row>
    <row r="337" spans="2:5" ht="15.75" customHeight="1" x14ac:dyDescent="0.35">
      <c r="B337" s="47"/>
      <c r="C337" s="47"/>
      <c r="D337" s="47"/>
      <c r="E337" s="47"/>
    </row>
    <row r="338" spans="2:5" ht="15.75" customHeight="1" x14ac:dyDescent="0.35">
      <c r="B338" s="47"/>
      <c r="C338" s="47"/>
      <c r="D338" s="47"/>
      <c r="E338" s="47"/>
    </row>
    <row r="339" spans="2:5" ht="15.75" customHeight="1" x14ac:dyDescent="0.35">
      <c r="B339" s="47"/>
      <c r="C339" s="47"/>
      <c r="D339" s="47"/>
      <c r="E339" s="47"/>
    </row>
    <row r="340" spans="2:5" ht="15.75" customHeight="1" x14ac:dyDescent="0.35">
      <c r="B340" s="47"/>
      <c r="C340" s="47"/>
      <c r="D340" s="47"/>
      <c r="E340" s="47"/>
    </row>
    <row r="341" spans="2:5" ht="15.75" customHeight="1" x14ac:dyDescent="0.35">
      <c r="B341" s="47"/>
      <c r="C341" s="47"/>
      <c r="D341" s="47"/>
      <c r="E341" s="47"/>
    </row>
    <row r="342" spans="2:5" ht="15.75" customHeight="1" x14ac:dyDescent="0.35">
      <c r="B342" s="47"/>
      <c r="C342" s="47"/>
      <c r="D342" s="47"/>
      <c r="E342" s="47"/>
    </row>
    <row r="343" spans="2:5" ht="15.75" customHeight="1" x14ac:dyDescent="0.35">
      <c r="B343" s="47"/>
      <c r="C343" s="47"/>
      <c r="D343" s="47"/>
      <c r="E343" s="47"/>
    </row>
    <row r="344" spans="2:5" ht="15.75" customHeight="1" x14ac:dyDescent="0.35">
      <c r="B344" s="47"/>
      <c r="C344" s="47"/>
      <c r="D344" s="47"/>
      <c r="E344" s="47"/>
    </row>
    <row r="345" spans="2:5" ht="15.75" customHeight="1" x14ac:dyDescent="0.35">
      <c r="B345" s="47"/>
      <c r="C345" s="47"/>
      <c r="D345" s="47"/>
      <c r="E345" s="47"/>
    </row>
    <row r="346" spans="2:5" ht="15.75" customHeight="1" x14ac:dyDescent="0.35">
      <c r="B346" s="47"/>
      <c r="C346" s="47"/>
      <c r="D346" s="47"/>
      <c r="E346" s="47"/>
    </row>
    <row r="347" spans="2:5" ht="15.75" customHeight="1" x14ac:dyDescent="0.35">
      <c r="B347" s="47"/>
      <c r="C347" s="47"/>
      <c r="D347" s="47"/>
      <c r="E347" s="47"/>
    </row>
    <row r="348" spans="2:5" ht="15.75" customHeight="1" x14ac:dyDescent="0.35">
      <c r="B348" s="47"/>
      <c r="C348" s="47"/>
      <c r="D348" s="47"/>
      <c r="E348" s="47"/>
    </row>
    <row r="349" spans="2:5" ht="15.75" customHeight="1" x14ac:dyDescent="0.35">
      <c r="B349" s="47"/>
      <c r="C349" s="47"/>
      <c r="D349" s="47"/>
      <c r="E349" s="47"/>
    </row>
    <row r="350" spans="2:5" ht="15.75" customHeight="1" x14ac:dyDescent="0.35">
      <c r="B350" s="47"/>
      <c r="C350" s="47"/>
      <c r="D350" s="47"/>
      <c r="E350" s="47"/>
    </row>
    <row r="351" spans="2:5" ht="15.75" customHeight="1" x14ac:dyDescent="0.35">
      <c r="B351" s="47"/>
      <c r="C351" s="47"/>
      <c r="D351" s="47"/>
      <c r="E351" s="47"/>
    </row>
    <row r="352" spans="2:5" ht="15.75" customHeight="1" x14ac:dyDescent="0.35">
      <c r="B352" s="47"/>
      <c r="C352" s="47"/>
      <c r="D352" s="47"/>
      <c r="E352" s="47"/>
    </row>
    <row r="353" spans="2:5" ht="15.75" customHeight="1" x14ac:dyDescent="0.35">
      <c r="B353" s="47"/>
      <c r="C353" s="47"/>
      <c r="D353" s="47"/>
      <c r="E353" s="47"/>
    </row>
    <row r="354" spans="2:5" ht="15.75" customHeight="1" x14ac:dyDescent="0.35">
      <c r="B354" s="47"/>
      <c r="C354" s="47"/>
      <c r="D354" s="47"/>
      <c r="E354" s="47"/>
    </row>
    <row r="355" spans="2:5" ht="15.75" customHeight="1" x14ac:dyDescent="0.35">
      <c r="B355" s="47"/>
      <c r="C355" s="47"/>
      <c r="D355" s="47"/>
      <c r="E355" s="47"/>
    </row>
    <row r="356" spans="2:5" ht="15.75" customHeight="1" x14ac:dyDescent="0.35">
      <c r="B356" s="47"/>
      <c r="C356" s="47"/>
      <c r="D356" s="47"/>
      <c r="E356" s="47"/>
    </row>
    <row r="357" spans="2:5" ht="15.75" customHeight="1" x14ac:dyDescent="0.35">
      <c r="B357" s="47"/>
      <c r="C357" s="47"/>
      <c r="D357" s="47"/>
      <c r="E357" s="47"/>
    </row>
    <row r="358" spans="2:5" ht="15.75" customHeight="1" x14ac:dyDescent="0.35">
      <c r="B358" s="47"/>
      <c r="C358" s="47"/>
      <c r="D358" s="47"/>
      <c r="E358" s="47"/>
    </row>
    <row r="359" spans="2:5" ht="15.75" customHeight="1" x14ac:dyDescent="0.35">
      <c r="B359" s="47"/>
      <c r="C359" s="47"/>
      <c r="D359" s="47"/>
      <c r="E359" s="47"/>
    </row>
    <row r="360" spans="2:5" ht="15.75" customHeight="1" x14ac:dyDescent="0.35">
      <c r="B360" s="47"/>
      <c r="C360" s="47"/>
      <c r="D360" s="47"/>
      <c r="E360" s="47"/>
    </row>
    <row r="361" spans="2:5" ht="15.75" customHeight="1" x14ac:dyDescent="0.35">
      <c r="B361" s="47"/>
      <c r="C361" s="47"/>
      <c r="D361" s="47"/>
      <c r="E361" s="47"/>
    </row>
    <row r="362" spans="2:5" ht="15.75" customHeight="1" x14ac:dyDescent="0.35">
      <c r="B362" s="47"/>
      <c r="C362" s="47"/>
      <c r="D362" s="47"/>
      <c r="E362" s="47"/>
    </row>
    <row r="363" spans="2:5" ht="15.75" customHeight="1" x14ac:dyDescent="0.35">
      <c r="B363" s="47"/>
      <c r="C363" s="47"/>
      <c r="D363" s="47"/>
      <c r="E363" s="47"/>
    </row>
    <row r="364" spans="2:5" ht="15.75" customHeight="1" x14ac:dyDescent="0.35">
      <c r="B364" s="47"/>
      <c r="C364" s="47"/>
      <c r="D364" s="47"/>
      <c r="E364" s="47"/>
    </row>
    <row r="365" spans="2:5" ht="15.75" customHeight="1" x14ac:dyDescent="0.35">
      <c r="B365" s="47"/>
      <c r="C365" s="47"/>
      <c r="D365" s="47"/>
      <c r="E365" s="47"/>
    </row>
    <row r="366" spans="2:5" ht="15.75" customHeight="1" x14ac:dyDescent="0.35">
      <c r="B366" s="47"/>
      <c r="C366" s="47"/>
      <c r="D366" s="47"/>
      <c r="E366" s="47"/>
    </row>
    <row r="367" spans="2:5" ht="15.75" customHeight="1" x14ac:dyDescent="0.35">
      <c r="B367" s="47"/>
      <c r="C367" s="47"/>
      <c r="D367" s="47"/>
      <c r="E367" s="47"/>
    </row>
    <row r="368" spans="2:5" ht="15.75" customHeight="1" x14ac:dyDescent="0.35">
      <c r="B368" s="47"/>
      <c r="C368" s="47"/>
      <c r="D368" s="47"/>
      <c r="E368" s="47"/>
    </row>
    <row r="369" spans="2:5" ht="15.75" customHeight="1" x14ac:dyDescent="0.35">
      <c r="B369" s="47"/>
      <c r="C369" s="47"/>
      <c r="D369" s="47"/>
      <c r="E369" s="47"/>
    </row>
    <row r="370" spans="2:5" ht="15.75" customHeight="1" x14ac:dyDescent="0.35">
      <c r="B370" s="47"/>
      <c r="C370" s="47"/>
      <c r="D370" s="47"/>
      <c r="E370" s="47"/>
    </row>
    <row r="371" spans="2:5" ht="15.75" customHeight="1" x14ac:dyDescent="0.35">
      <c r="B371" s="47"/>
      <c r="C371" s="47"/>
      <c r="D371" s="47"/>
      <c r="E371" s="47"/>
    </row>
    <row r="372" spans="2:5" ht="15.75" customHeight="1" x14ac:dyDescent="0.35">
      <c r="B372" s="47"/>
      <c r="C372" s="47"/>
      <c r="D372" s="47"/>
      <c r="E372" s="47"/>
    </row>
    <row r="373" spans="2:5" ht="15.75" customHeight="1" x14ac:dyDescent="0.35">
      <c r="B373" s="47"/>
      <c r="C373" s="47"/>
      <c r="D373" s="47"/>
      <c r="E373" s="47"/>
    </row>
    <row r="374" spans="2:5" ht="15.75" customHeight="1" x14ac:dyDescent="0.35">
      <c r="B374" s="47"/>
      <c r="C374" s="47"/>
      <c r="D374" s="47"/>
      <c r="E374" s="47"/>
    </row>
    <row r="375" spans="2:5" ht="15.75" customHeight="1" x14ac:dyDescent="0.35">
      <c r="B375" s="47"/>
      <c r="C375" s="47"/>
      <c r="D375" s="47"/>
      <c r="E375" s="47"/>
    </row>
    <row r="376" spans="2:5" ht="15.75" customHeight="1" x14ac:dyDescent="0.35">
      <c r="B376" s="47"/>
      <c r="C376" s="47"/>
      <c r="D376" s="47"/>
      <c r="E376" s="47"/>
    </row>
    <row r="377" spans="2:5" ht="15.75" customHeight="1" x14ac:dyDescent="0.35">
      <c r="B377" s="47"/>
      <c r="C377" s="47"/>
      <c r="D377" s="47"/>
      <c r="E377" s="47"/>
    </row>
    <row r="378" spans="2:5" ht="15.75" customHeight="1" x14ac:dyDescent="0.35">
      <c r="B378" s="47"/>
      <c r="C378" s="47"/>
      <c r="D378" s="47"/>
      <c r="E378" s="47"/>
    </row>
    <row r="379" spans="2:5" ht="15.75" customHeight="1" x14ac:dyDescent="0.35">
      <c r="B379" s="47"/>
      <c r="C379" s="47"/>
      <c r="D379" s="47"/>
      <c r="E379" s="47"/>
    </row>
    <row r="380" spans="2:5" ht="15.75" customHeight="1" x14ac:dyDescent="0.35">
      <c r="B380" s="47"/>
      <c r="C380" s="47"/>
      <c r="D380" s="47"/>
      <c r="E380" s="47"/>
    </row>
    <row r="381" spans="2:5" ht="15.75" customHeight="1" x14ac:dyDescent="0.35">
      <c r="B381" s="47"/>
      <c r="C381" s="47"/>
      <c r="D381" s="47"/>
      <c r="E381" s="47"/>
    </row>
    <row r="382" spans="2:5" ht="15.75" customHeight="1" x14ac:dyDescent="0.35">
      <c r="B382" s="47"/>
      <c r="C382" s="47"/>
      <c r="D382" s="47"/>
      <c r="E382" s="47"/>
    </row>
    <row r="383" spans="2:5" ht="15.75" customHeight="1" x14ac:dyDescent="0.35">
      <c r="B383" s="47"/>
      <c r="C383" s="47"/>
      <c r="D383" s="47"/>
      <c r="E383" s="47"/>
    </row>
    <row r="384" spans="2:5" ht="15.75" customHeight="1" x14ac:dyDescent="0.35">
      <c r="B384" s="47"/>
      <c r="C384" s="47"/>
      <c r="D384" s="47"/>
      <c r="E384" s="47"/>
    </row>
    <row r="385" spans="2:5" ht="15.75" customHeight="1" x14ac:dyDescent="0.35">
      <c r="B385" s="47"/>
      <c r="C385" s="47"/>
      <c r="D385" s="47"/>
      <c r="E385" s="47"/>
    </row>
    <row r="386" spans="2:5" ht="15.75" customHeight="1" x14ac:dyDescent="0.35">
      <c r="B386" s="47"/>
      <c r="C386" s="47"/>
      <c r="D386" s="47"/>
      <c r="E386" s="47"/>
    </row>
    <row r="387" spans="2:5" ht="15.75" customHeight="1" x14ac:dyDescent="0.35">
      <c r="B387" s="47"/>
      <c r="C387" s="47"/>
      <c r="D387" s="47"/>
      <c r="E387" s="47"/>
    </row>
    <row r="388" spans="2:5" ht="15.75" customHeight="1" x14ac:dyDescent="0.35">
      <c r="B388" s="47"/>
      <c r="C388" s="47"/>
      <c r="D388" s="47"/>
      <c r="E388" s="47"/>
    </row>
    <row r="389" spans="2:5" ht="15.75" customHeight="1" x14ac:dyDescent="0.35">
      <c r="B389" s="47"/>
      <c r="C389" s="47"/>
      <c r="D389" s="47"/>
      <c r="E389" s="47"/>
    </row>
    <row r="390" spans="2:5" ht="15.75" customHeight="1" x14ac:dyDescent="0.35">
      <c r="B390" s="47"/>
      <c r="C390" s="47"/>
      <c r="D390" s="47"/>
      <c r="E390" s="47"/>
    </row>
    <row r="391" spans="2:5" ht="15.75" customHeight="1" x14ac:dyDescent="0.35">
      <c r="B391" s="47"/>
      <c r="C391" s="47"/>
      <c r="D391" s="47"/>
      <c r="E391" s="47"/>
    </row>
    <row r="392" spans="2:5" ht="15.75" customHeight="1" x14ac:dyDescent="0.35">
      <c r="B392" s="47"/>
      <c r="C392" s="47"/>
      <c r="D392" s="47"/>
      <c r="E392" s="47"/>
    </row>
    <row r="393" spans="2:5" ht="15.75" customHeight="1" x14ac:dyDescent="0.35">
      <c r="B393" s="47"/>
      <c r="C393" s="47"/>
      <c r="D393" s="47"/>
      <c r="E393" s="47"/>
    </row>
    <row r="394" spans="2:5" ht="15.75" customHeight="1" x14ac:dyDescent="0.35">
      <c r="B394" s="47"/>
      <c r="C394" s="47"/>
      <c r="D394" s="47"/>
      <c r="E394" s="47"/>
    </row>
    <row r="395" spans="2:5" ht="15.75" customHeight="1" x14ac:dyDescent="0.35">
      <c r="B395" s="47"/>
      <c r="C395" s="47"/>
      <c r="D395" s="47"/>
      <c r="E395" s="47"/>
    </row>
    <row r="396" spans="2:5" ht="15.75" customHeight="1" x14ac:dyDescent="0.35">
      <c r="B396" s="47"/>
      <c r="C396" s="47"/>
      <c r="D396" s="47"/>
      <c r="E396" s="47"/>
    </row>
    <row r="397" spans="2:5" ht="15.75" customHeight="1" x14ac:dyDescent="0.35">
      <c r="B397" s="47"/>
      <c r="C397" s="47"/>
      <c r="D397" s="47"/>
      <c r="E397" s="47"/>
    </row>
    <row r="398" spans="2:5" ht="15.75" customHeight="1" x14ac:dyDescent="0.35">
      <c r="B398" s="47"/>
      <c r="C398" s="47"/>
      <c r="D398" s="47"/>
      <c r="E398" s="47"/>
    </row>
    <row r="399" spans="2:5" ht="15.75" customHeight="1" x14ac:dyDescent="0.35">
      <c r="B399" s="47"/>
      <c r="C399" s="47"/>
      <c r="D399" s="47"/>
      <c r="E399" s="47"/>
    </row>
    <row r="400" spans="2:5" ht="15.75" customHeight="1" x14ac:dyDescent="0.35">
      <c r="B400" s="47"/>
      <c r="C400" s="47"/>
      <c r="D400" s="47"/>
      <c r="E400" s="47"/>
    </row>
    <row r="401" spans="2:5" ht="15.75" customHeight="1" x14ac:dyDescent="0.35">
      <c r="B401" s="47"/>
      <c r="C401" s="47"/>
      <c r="D401" s="47"/>
      <c r="E401" s="47"/>
    </row>
    <row r="402" spans="2:5" ht="15.75" customHeight="1" x14ac:dyDescent="0.35">
      <c r="B402" s="47"/>
      <c r="C402" s="47"/>
      <c r="D402" s="47"/>
      <c r="E402" s="47"/>
    </row>
    <row r="403" spans="2:5" ht="15.75" customHeight="1" x14ac:dyDescent="0.35">
      <c r="B403" s="47"/>
      <c r="C403" s="47"/>
      <c r="D403" s="47"/>
      <c r="E403" s="47"/>
    </row>
    <row r="404" spans="2:5" ht="15.75" customHeight="1" x14ac:dyDescent="0.35">
      <c r="B404" s="47"/>
      <c r="C404" s="47"/>
      <c r="D404" s="47"/>
      <c r="E404" s="47"/>
    </row>
    <row r="405" spans="2:5" ht="15.75" customHeight="1" x14ac:dyDescent="0.35">
      <c r="B405" s="47"/>
      <c r="C405" s="47"/>
      <c r="D405" s="47"/>
      <c r="E405" s="47"/>
    </row>
    <row r="406" spans="2:5" ht="15.75" customHeight="1" x14ac:dyDescent="0.35">
      <c r="B406" s="47"/>
      <c r="C406" s="47"/>
      <c r="D406" s="47"/>
      <c r="E406" s="47"/>
    </row>
    <row r="407" spans="2:5" ht="15.75" customHeight="1" x14ac:dyDescent="0.35">
      <c r="B407" s="47"/>
      <c r="C407" s="47"/>
      <c r="D407" s="47"/>
      <c r="E407" s="47"/>
    </row>
    <row r="408" spans="2:5" ht="15.75" customHeight="1" x14ac:dyDescent="0.35">
      <c r="B408" s="47"/>
      <c r="C408" s="47"/>
      <c r="D408" s="47"/>
      <c r="E408" s="47"/>
    </row>
    <row r="409" spans="2:5" ht="15.75" customHeight="1" x14ac:dyDescent="0.35">
      <c r="B409" s="47"/>
      <c r="C409" s="47"/>
      <c r="D409" s="47"/>
      <c r="E409" s="47"/>
    </row>
    <row r="410" spans="2:5" ht="15.75" customHeight="1" x14ac:dyDescent="0.35">
      <c r="B410" s="47"/>
      <c r="C410" s="47"/>
      <c r="D410" s="47"/>
      <c r="E410" s="47"/>
    </row>
    <row r="411" spans="2:5" ht="15.75" customHeight="1" x14ac:dyDescent="0.35">
      <c r="B411" s="47"/>
      <c r="C411" s="47"/>
      <c r="D411" s="47"/>
      <c r="E411" s="47"/>
    </row>
    <row r="412" spans="2:5" ht="15.75" customHeight="1" x14ac:dyDescent="0.35">
      <c r="B412" s="47"/>
      <c r="C412" s="47"/>
      <c r="D412" s="47"/>
      <c r="E412" s="47"/>
    </row>
    <row r="413" spans="2:5" ht="15.75" customHeight="1" x14ac:dyDescent="0.35">
      <c r="B413" s="47"/>
      <c r="C413" s="47"/>
      <c r="D413" s="47"/>
      <c r="E413" s="47"/>
    </row>
    <row r="414" spans="2:5" ht="15.75" customHeight="1" x14ac:dyDescent="0.35">
      <c r="B414" s="47"/>
      <c r="C414" s="47"/>
      <c r="D414" s="47"/>
      <c r="E414" s="47"/>
    </row>
    <row r="415" spans="2:5" ht="15.75" customHeight="1" x14ac:dyDescent="0.35">
      <c r="B415" s="47"/>
      <c r="C415" s="47"/>
      <c r="D415" s="47"/>
      <c r="E415" s="47"/>
    </row>
    <row r="416" spans="2:5" ht="15.75" customHeight="1" x14ac:dyDescent="0.35">
      <c r="B416" s="47"/>
      <c r="C416" s="47"/>
      <c r="D416" s="47"/>
      <c r="E416" s="47"/>
    </row>
    <row r="417" spans="2:5" ht="15.75" customHeight="1" x14ac:dyDescent="0.35">
      <c r="B417" s="47"/>
      <c r="C417" s="47"/>
      <c r="D417" s="47"/>
      <c r="E417" s="47"/>
    </row>
    <row r="418" spans="2:5" ht="15.75" customHeight="1" x14ac:dyDescent="0.35">
      <c r="B418" s="47"/>
      <c r="C418" s="47"/>
      <c r="D418" s="47"/>
      <c r="E418" s="47"/>
    </row>
    <row r="419" spans="2:5" ht="15.75" customHeight="1" x14ac:dyDescent="0.35">
      <c r="B419" s="47"/>
      <c r="C419" s="47"/>
      <c r="D419" s="47"/>
      <c r="E419" s="47"/>
    </row>
    <row r="420" spans="2:5" ht="15.75" customHeight="1" x14ac:dyDescent="0.35">
      <c r="B420" s="47"/>
      <c r="C420" s="47"/>
      <c r="D420" s="47"/>
      <c r="E420" s="47"/>
    </row>
    <row r="421" spans="2:5" ht="15.75" customHeight="1" x14ac:dyDescent="0.35">
      <c r="B421" s="47"/>
      <c r="C421" s="47"/>
      <c r="D421" s="47"/>
      <c r="E421" s="47"/>
    </row>
    <row r="422" spans="2:5" ht="15.75" customHeight="1" x14ac:dyDescent="0.35">
      <c r="B422" s="47"/>
      <c r="C422" s="47"/>
      <c r="D422" s="47"/>
      <c r="E422" s="47"/>
    </row>
    <row r="423" spans="2:5" ht="15.75" customHeight="1" x14ac:dyDescent="0.35">
      <c r="B423" s="47"/>
      <c r="C423" s="47"/>
      <c r="D423" s="47"/>
      <c r="E423" s="47"/>
    </row>
    <row r="424" spans="2:5" ht="15.75" customHeight="1" x14ac:dyDescent="0.35">
      <c r="B424" s="47"/>
      <c r="C424" s="47"/>
      <c r="D424" s="47"/>
      <c r="E424" s="47"/>
    </row>
    <row r="425" spans="2:5" ht="15.75" customHeight="1" x14ac:dyDescent="0.35">
      <c r="B425" s="47"/>
      <c r="C425" s="47"/>
      <c r="D425" s="47"/>
      <c r="E425" s="47"/>
    </row>
    <row r="426" spans="2:5" ht="15.75" customHeight="1" x14ac:dyDescent="0.35">
      <c r="B426" s="47"/>
      <c r="C426" s="47"/>
      <c r="D426" s="47"/>
      <c r="E426" s="47"/>
    </row>
    <row r="427" spans="2:5" ht="15.75" customHeight="1" x14ac:dyDescent="0.35">
      <c r="B427" s="47"/>
      <c r="C427" s="47"/>
      <c r="D427" s="47"/>
      <c r="E427" s="47"/>
    </row>
    <row r="428" spans="2:5" ht="15.75" customHeight="1" x14ac:dyDescent="0.35">
      <c r="B428" s="47"/>
      <c r="C428" s="47"/>
      <c r="D428" s="47"/>
      <c r="E428" s="47"/>
    </row>
    <row r="429" spans="2:5" ht="15.75" customHeight="1" x14ac:dyDescent="0.35">
      <c r="B429" s="47"/>
      <c r="C429" s="47"/>
      <c r="D429" s="47"/>
      <c r="E429" s="47"/>
    </row>
    <row r="430" spans="2:5" ht="15.75" customHeight="1" x14ac:dyDescent="0.35">
      <c r="B430" s="47"/>
      <c r="C430" s="47"/>
      <c r="D430" s="47"/>
      <c r="E430" s="47"/>
    </row>
    <row r="431" spans="2:5" ht="15.75" customHeight="1" x14ac:dyDescent="0.35">
      <c r="B431" s="47"/>
      <c r="C431" s="47"/>
      <c r="D431" s="47"/>
      <c r="E431" s="47"/>
    </row>
    <row r="432" spans="2:5" ht="15.75" customHeight="1" x14ac:dyDescent="0.35">
      <c r="B432" s="47"/>
      <c r="C432" s="47"/>
      <c r="D432" s="47"/>
      <c r="E432" s="47"/>
    </row>
    <row r="433" spans="2:5" ht="15.75" customHeight="1" x14ac:dyDescent="0.35">
      <c r="B433" s="47"/>
      <c r="C433" s="47"/>
      <c r="D433" s="47"/>
      <c r="E433" s="47"/>
    </row>
    <row r="434" spans="2:5" ht="15.75" customHeight="1" x14ac:dyDescent="0.35">
      <c r="B434" s="47"/>
      <c r="C434" s="47"/>
      <c r="D434" s="47"/>
      <c r="E434" s="47"/>
    </row>
    <row r="435" spans="2:5" ht="15.75" customHeight="1" x14ac:dyDescent="0.35">
      <c r="B435" s="47"/>
      <c r="C435" s="47"/>
      <c r="D435" s="47"/>
      <c r="E435" s="47"/>
    </row>
    <row r="436" spans="2:5" ht="15.75" customHeight="1" x14ac:dyDescent="0.35">
      <c r="B436" s="47"/>
      <c r="C436" s="47"/>
      <c r="D436" s="47"/>
      <c r="E436" s="47"/>
    </row>
    <row r="437" spans="2:5" ht="15.75" customHeight="1" x14ac:dyDescent="0.35">
      <c r="B437" s="47"/>
      <c r="C437" s="47"/>
      <c r="D437" s="47"/>
      <c r="E437" s="47"/>
    </row>
    <row r="438" spans="2:5" ht="15.75" customHeight="1" x14ac:dyDescent="0.35">
      <c r="B438" s="47"/>
      <c r="C438" s="47"/>
      <c r="D438" s="47"/>
      <c r="E438" s="47"/>
    </row>
    <row r="439" spans="2:5" ht="15.75" customHeight="1" x14ac:dyDescent="0.35">
      <c r="B439" s="47"/>
      <c r="C439" s="47"/>
      <c r="D439" s="47"/>
      <c r="E439" s="47"/>
    </row>
    <row r="440" spans="2:5" ht="15.75" customHeight="1" x14ac:dyDescent="0.35">
      <c r="B440" s="47"/>
      <c r="C440" s="47"/>
      <c r="D440" s="47"/>
      <c r="E440" s="47"/>
    </row>
    <row r="441" spans="2:5" ht="15.75" customHeight="1" x14ac:dyDescent="0.35">
      <c r="B441" s="47"/>
      <c r="C441" s="47"/>
      <c r="D441" s="47"/>
      <c r="E441" s="47"/>
    </row>
    <row r="442" spans="2:5" ht="15.75" customHeight="1" x14ac:dyDescent="0.35">
      <c r="B442" s="47"/>
      <c r="C442" s="47"/>
      <c r="D442" s="47"/>
      <c r="E442" s="47"/>
    </row>
    <row r="443" spans="2:5" ht="15.75" customHeight="1" x14ac:dyDescent="0.35">
      <c r="B443" s="47"/>
      <c r="C443" s="47"/>
      <c r="D443" s="47"/>
      <c r="E443" s="47"/>
    </row>
    <row r="444" spans="2:5" ht="15.75" customHeight="1" x14ac:dyDescent="0.35">
      <c r="B444" s="47"/>
      <c r="C444" s="47"/>
      <c r="D444" s="47"/>
      <c r="E444" s="47"/>
    </row>
    <row r="445" spans="2:5" ht="15.75" customHeight="1" x14ac:dyDescent="0.35">
      <c r="B445" s="47"/>
      <c r="C445" s="47"/>
      <c r="D445" s="47"/>
      <c r="E445" s="47"/>
    </row>
    <row r="446" spans="2:5" ht="15.75" customHeight="1" x14ac:dyDescent="0.35">
      <c r="B446" s="47"/>
      <c r="C446" s="47"/>
      <c r="D446" s="47"/>
      <c r="E446" s="47"/>
    </row>
    <row r="447" spans="2:5" ht="15.75" customHeight="1" x14ac:dyDescent="0.35">
      <c r="B447" s="47"/>
      <c r="C447" s="47"/>
      <c r="D447" s="47"/>
      <c r="E447" s="47"/>
    </row>
    <row r="448" spans="2:5" ht="15.75" customHeight="1" x14ac:dyDescent="0.35">
      <c r="B448" s="47"/>
      <c r="C448" s="47"/>
      <c r="D448" s="47"/>
      <c r="E448" s="47"/>
    </row>
    <row r="449" spans="2:5" ht="15.75" customHeight="1" x14ac:dyDescent="0.35">
      <c r="B449" s="47"/>
      <c r="C449" s="47"/>
      <c r="D449" s="47"/>
      <c r="E449" s="47"/>
    </row>
    <row r="450" spans="2:5" ht="15.75" customHeight="1" x14ac:dyDescent="0.35">
      <c r="B450" s="47"/>
      <c r="C450" s="47"/>
      <c r="D450" s="47"/>
      <c r="E450" s="47"/>
    </row>
    <row r="451" spans="2:5" ht="15.75" customHeight="1" x14ac:dyDescent="0.35">
      <c r="B451" s="47"/>
      <c r="C451" s="47"/>
      <c r="D451" s="47"/>
      <c r="E451" s="47"/>
    </row>
    <row r="452" spans="2:5" ht="15.75" customHeight="1" x14ac:dyDescent="0.35">
      <c r="B452" s="47"/>
      <c r="C452" s="47"/>
      <c r="D452" s="47"/>
      <c r="E452" s="47"/>
    </row>
    <row r="453" spans="2:5" ht="15.75" customHeight="1" x14ac:dyDescent="0.35">
      <c r="B453" s="47"/>
      <c r="C453" s="47"/>
      <c r="D453" s="47"/>
      <c r="E453" s="47"/>
    </row>
    <row r="454" spans="2:5" ht="15.75" customHeight="1" x14ac:dyDescent="0.35">
      <c r="B454" s="47"/>
      <c r="C454" s="47"/>
      <c r="D454" s="47"/>
      <c r="E454" s="47"/>
    </row>
    <row r="455" spans="2:5" ht="15.75" customHeight="1" x14ac:dyDescent="0.35">
      <c r="B455" s="47"/>
      <c r="C455" s="47"/>
      <c r="D455" s="47"/>
      <c r="E455" s="47"/>
    </row>
    <row r="456" spans="2:5" ht="15.75" customHeight="1" x14ac:dyDescent="0.35">
      <c r="B456" s="47"/>
      <c r="C456" s="47"/>
      <c r="D456" s="47"/>
      <c r="E456" s="47"/>
    </row>
    <row r="457" spans="2:5" ht="15.75" customHeight="1" x14ac:dyDescent="0.35">
      <c r="B457" s="47"/>
      <c r="C457" s="47"/>
      <c r="D457" s="47"/>
      <c r="E457" s="47"/>
    </row>
    <row r="458" spans="2:5" ht="15.75" customHeight="1" x14ac:dyDescent="0.35">
      <c r="B458" s="47"/>
      <c r="C458" s="47"/>
      <c r="D458" s="47"/>
      <c r="E458" s="47"/>
    </row>
    <row r="459" spans="2:5" ht="15.75" customHeight="1" x14ac:dyDescent="0.35">
      <c r="B459" s="47"/>
      <c r="C459" s="47"/>
      <c r="D459" s="47"/>
      <c r="E459" s="47"/>
    </row>
    <row r="460" spans="2:5" ht="15.75" customHeight="1" x14ac:dyDescent="0.35">
      <c r="B460" s="47"/>
      <c r="C460" s="47"/>
      <c r="D460" s="47"/>
      <c r="E460" s="47"/>
    </row>
    <row r="461" spans="2:5" ht="15.75" customHeight="1" x14ac:dyDescent="0.35">
      <c r="B461" s="47"/>
      <c r="C461" s="47"/>
      <c r="D461" s="47"/>
      <c r="E461" s="47"/>
    </row>
    <row r="462" spans="2:5" ht="15.75" customHeight="1" x14ac:dyDescent="0.35">
      <c r="B462" s="47"/>
      <c r="C462" s="47"/>
      <c r="D462" s="47"/>
      <c r="E462" s="47"/>
    </row>
    <row r="463" spans="2:5" ht="15.75" customHeight="1" x14ac:dyDescent="0.35">
      <c r="B463" s="47"/>
      <c r="C463" s="47"/>
      <c r="D463" s="47"/>
      <c r="E463" s="47"/>
    </row>
    <row r="464" spans="2:5" ht="15.75" customHeight="1" x14ac:dyDescent="0.35">
      <c r="B464" s="47"/>
      <c r="C464" s="47"/>
      <c r="D464" s="47"/>
      <c r="E464" s="47"/>
    </row>
    <row r="465" spans="2:5" ht="15.75" customHeight="1" x14ac:dyDescent="0.35">
      <c r="B465" s="47"/>
      <c r="C465" s="47"/>
      <c r="D465" s="47"/>
      <c r="E465" s="47"/>
    </row>
    <row r="466" spans="2:5" ht="15.75" customHeight="1" x14ac:dyDescent="0.35">
      <c r="B466" s="47"/>
      <c r="C466" s="47"/>
      <c r="D466" s="47"/>
      <c r="E466" s="47"/>
    </row>
    <row r="467" spans="2:5" ht="15.75" customHeight="1" x14ac:dyDescent="0.35">
      <c r="B467" s="47"/>
      <c r="C467" s="47"/>
      <c r="D467" s="47"/>
      <c r="E467" s="47"/>
    </row>
    <row r="468" spans="2:5" ht="15.75" customHeight="1" x14ac:dyDescent="0.35">
      <c r="B468" s="47"/>
      <c r="C468" s="47"/>
      <c r="D468" s="47"/>
      <c r="E468" s="47"/>
    </row>
    <row r="469" spans="2:5" ht="15.75" customHeight="1" x14ac:dyDescent="0.35">
      <c r="B469" s="47"/>
      <c r="C469" s="47"/>
      <c r="D469" s="47"/>
      <c r="E469" s="47"/>
    </row>
    <row r="470" spans="2:5" ht="15.75" customHeight="1" x14ac:dyDescent="0.35">
      <c r="B470" s="47"/>
      <c r="C470" s="47"/>
      <c r="D470" s="47"/>
      <c r="E470" s="47"/>
    </row>
    <row r="471" spans="2:5" ht="15.75" customHeight="1" x14ac:dyDescent="0.35">
      <c r="B471" s="47"/>
      <c r="C471" s="47"/>
      <c r="D471" s="47"/>
      <c r="E471" s="47"/>
    </row>
    <row r="472" spans="2:5" ht="15.75" customHeight="1" x14ac:dyDescent="0.35">
      <c r="B472" s="47"/>
      <c r="C472" s="47"/>
      <c r="D472" s="47"/>
      <c r="E472" s="47"/>
    </row>
    <row r="473" spans="2:5" ht="15.75" customHeight="1" x14ac:dyDescent="0.35">
      <c r="B473" s="47"/>
      <c r="C473" s="47"/>
      <c r="D473" s="47"/>
      <c r="E473" s="47"/>
    </row>
    <row r="474" spans="2:5" ht="15.75" customHeight="1" x14ac:dyDescent="0.35">
      <c r="B474" s="47"/>
      <c r="C474" s="47"/>
      <c r="D474" s="47"/>
      <c r="E474" s="47"/>
    </row>
    <row r="475" spans="2:5" ht="15.75" customHeight="1" x14ac:dyDescent="0.35">
      <c r="B475" s="47"/>
      <c r="C475" s="47"/>
      <c r="D475" s="47"/>
      <c r="E475" s="47"/>
    </row>
    <row r="476" spans="2:5" ht="15.75" customHeight="1" x14ac:dyDescent="0.35">
      <c r="B476" s="47"/>
      <c r="C476" s="47"/>
      <c r="D476" s="47"/>
      <c r="E476" s="47"/>
    </row>
    <row r="477" spans="2:5" ht="15.75" customHeight="1" x14ac:dyDescent="0.35">
      <c r="B477" s="47"/>
      <c r="C477" s="47"/>
      <c r="D477" s="47"/>
      <c r="E477" s="47"/>
    </row>
    <row r="478" spans="2:5" ht="15.75" customHeight="1" x14ac:dyDescent="0.35">
      <c r="B478" s="47"/>
      <c r="C478" s="47"/>
      <c r="D478" s="47"/>
      <c r="E478" s="47"/>
    </row>
    <row r="479" spans="2:5" ht="15.75" customHeight="1" x14ac:dyDescent="0.35">
      <c r="B479" s="47"/>
      <c r="C479" s="47"/>
      <c r="D479" s="47"/>
      <c r="E479" s="47"/>
    </row>
    <row r="480" spans="2:5" ht="15.75" customHeight="1" x14ac:dyDescent="0.35">
      <c r="B480" s="47"/>
      <c r="C480" s="47"/>
      <c r="D480" s="47"/>
      <c r="E480" s="47"/>
    </row>
    <row r="481" spans="2:5" ht="15.75" customHeight="1" x14ac:dyDescent="0.35">
      <c r="B481" s="47"/>
      <c r="C481" s="47"/>
      <c r="D481" s="47"/>
      <c r="E481" s="47"/>
    </row>
    <row r="482" spans="2:5" ht="15.75" customHeight="1" x14ac:dyDescent="0.35">
      <c r="B482" s="47"/>
      <c r="C482" s="47"/>
      <c r="D482" s="47"/>
      <c r="E482" s="47"/>
    </row>
    <row r="483" spans="2:5" ht="15.75" customHeight="1" x14ac:dyDescent="0.35">
      <c r="B483" s="47"/>
      <c r="C483" s="47"/>
      <c r="D483" s="47"/>
      <c r="E483" s="47"/>
    </row>
    <row r="484" spans="2:5" ht="15.75" customHeight="1" x14ac:dyDescent="0.35">
      <c r="B484" s="47"/>
      <c r="C484" s="47"/>
      <c r="D484" s="47"/>
      <c r="E484" s="47"/>
    </row>
    <row r="485" spans="2:5" ht="15.75" customHeight="1" x14ac:dyDescent="0.35">
      <c r="B485" s="47"/>
      <c r="C485" s="47"/>
      <c r="D485" s="47"/>
      <c r="E485" s="47"/>
    </row>
    <row r="486" spans="2:5" ht="15.75" customHeight="1" x14ac:dyDescent="0.35">
      <c r="B486" s="47"/>
      <c r="C486" s="47"/>
      <c r="D486" s="47"/>
      <c r="E486" s="47"/>
    </row>
    <row r="487" spans="2:5" ht="15.75" customHeight="1" x14ac:dyDescent="0.35">
      <c r="B487" s="47"/>
      <c r="C487" s="47"/>
      <c r="D487" s="47"/>
      <c r="E487" s="47"/>
    </row>
    <row r="488" spans="2:5" ht="15.75" customHeight="1" x14ac:dyDescent="0.35">
      <c r="B488" s="47"/>
      <c r="C488" s="47"/>
      <c r="D488" s="47"/>
      <c r="E488" s="47"/>
    </row>
    <row r="489" spans="2:5" ht="15.75" customHeight="1" x14ac:dyDescent="0.35">
      <c r="B489" s="47"/>
      <c r="C489" s="47"/>
      <c r="D489" s="47"/>
      <c r="E489" s="47"/>
    </row>
    <row r="490" spans="2:5" ht="15.75" customHeight="1" x14ac:dyDescent="0.35">
      <c r="B490" s="47"/>
      <c r="C490" s="47"/>
      <c r="D490" s="47"/>
      <c r="E490" s="47"/>
    </row>
    <row r="491" spans="2:5" ht="15.75" customHeight="1" x14ac:dyDescent="0.35">
      <c r="B491" s="47"/>
      <c r="C491" s="47"/>
      <c r="D491" s="47"/>
      <c r="E491" s="47"/>
    </row>
    <row r="492" spans="2:5" ht="15.75" customHeight="1" x14ac:dyDescent="0.35">
      <c r="B492" s="47"/>
      <c r="C492" s="47"/>
      <c r="D492" s="47"/>
      <c r="E492" s="47"/>
    </row>
    <row r="493" spans="2:5" ht="15.75" customHeight="1" x14ac:dyDescent="0.35">
      <c r="B493" s="47"/>
      <c r="C493" s="47"/>
      <c r="D493" s="47"/>
      <c r="E493" s="47"/>
    </row>
    <row r="494" spans="2:5" ht="15.75" customHeight="1" x14ac:dyDescent="0.35">
      <c r="B494" s="47"/>
      <c r="C494" s="47"/>
      <c r="D494" s="47"/>
      <c r="E494" s="47"/>
    </row>
    <row r="495" spans="2:5" ht="15.75" customHeight="1" x14ac:dyDescent="0.35">
      <c r="B495" s="47"/>
      <c r="C495" s="47"/>
      <c r="D495" s="47"/>
      <c r="E495" s="47"/>
    </row>
    <row r="496" spans="2:5" ht="15.75" customHeight="1" x14ac:dyDescent="0.35">
      <c r="B496" s="47"/>
      <c r="C496" s="47"/>
      <c r="D496" s="47"/>
      <c r="E496" s="47"/>
    </row>
    <row r="497" spans="2:5" ht="15.75" customHeight="1" x14ac:dyDescent="0.35">
      <c r="B497" s="47"/>
      <c r="C497" s="47"/>
      <c r="D497" s="47"/>
      <c r="E497" s="47"/>
    </row>
    <row r="498" spans="2:5" ht="15.75" customHeight="1" x14ac:dyDescent="0.35">
      <c r="B498" s="47"/>
      <c r="C498" s="47"/>
      <c r="D498" s="47"/>
      <c r="E498" s="47"/>
    </row>
    <row r="499" spans="2:5" ht="15.75" customHeight="1" x14ac:dyDescent="0.35">
      <c r="B499" s="47"/>
      <c r="C499" s="47"/>
      <c r="D499" s="47"/>
      <c r="E499" s="47"/>
    </row>
    <row r="500" spans="2:5" ht="15.75" customHeight="1" x14ac:dyDescent="0.35">
      <c r="B500" s="47"/>
      <c r="C500" s="47"/>
      <c r="D500" s="47"/>
      <c r="E500" s="47"/>
    </row>
    <row r="501" spans="2:5" ht="15.75" customHeight="1" x14ac:dyDescent="0.35">
      <c r="B501" s="47"/>
      <c r="C501" s="47"/>
      <c r="D501" s="47"/>
      <c r="E501" s="47"/>
    </row>
    <row r="502" spans="2:5" ht="15.75" customHeight="1" x14ac:dyDescent="0.35">
      <c r="B502" s="47"/>
      <c r="C502" s="47"/>
      <c r="D502" s="47"/>
      <c r="E502" s="47"/>
    </row>
    <row r="503" spans="2:5" ht="15.75" customHeight="1" x14ac:dyDescent="0.35">
      <c r="B503" s="47"/>
      <c r="C503" s="47"/>
      <c r="D503" s="47"/>
      <c r="E503" s="47"/>
    </row>
    <row r="504" spans="2:5" ht="15.75" customHeight="1" x14ac:dyDescent="0.35">
      <c r="B504" s="47"/>
      <c r="C504" s="47"/>
      <c r="D504" s="47"/>
      <c r="E504" s="47"/>
    </row>
    <row r="505" spans="2:5" ht="15.75" customHeight="1" x14ac:dyDescent="0.35">
      <c r="B505" s="47"/>
      <c r="C505" s="47"/>
      <c r="D505" s="47"/>
      <c r="E505" s="47"/>
    </row>
    <row r="506" spans="2:5" ht="15.75" customHeight="1" x14ac:dyDescent="0.35">
      <c r="B506" s="47"/>
      <c r="C506" s="47"/>
      <c r="D506" s="47"/>
      <c r="E506" s="47"/>
    </row>
    <row r="507" spans="2:5" ht="15.75" customHeight="1" x14ac:dyDescent="0.35">
      <c r="B507" s="47"/>
      <c r="C507" s="47"/>
      <c r="D507" s="47"/>
      <c r="E507" s="47"/>
    </row>
    <row r="508" spans="2:5" ht="15.75" customHeight="1" x14ac:dyDescent="0.35">
      <c r="B508" s="47"/>
      <c r="C508" s="47"/>
      <c r="D508" s="47"/>
      <c r="E508" s="47"/>
    </row>
    <row r="509" spans="2:5" ht="15.75" customHeight="1" x14ac:dyDescent="0.35">
      <c r="B509" s="47"/>
      <c r="C509" s="47"/>
      <c r="D509" s="47"/>
      <c r="E509" s="47"/>
    </row>
    <row r="510" spans="2:5" ht="15.75" customHeight="1" x14ac:dyDescent="0.35">
      <c r="B510" s="47"/>
      <c r="C510" s="47"/>
      <c r="D510" s="47"/>
      <c r="E510" s="47"/>
    </row>
    <row r="511" spans="2:5" ht="15.75" customHeight="1" x14ac:dyDescent="0.35">
      <c r="B511" s="47"/>
      <c r="C511" s="47"/>
      <c r="D511" s="47"/>
      <c r="E511" s="47"/>
    </row>
    <row r="512" spans="2:5" ht="15.75" customHeight="1" x14ac:dyDescent="0.35">
      <c r="B512" s="47"/>
      <c r="C512" s="47"/>
      <c r="D512" s="47"/>
      <c r="E512" s="47"/>
    </row>
    <row r="513" spans="2:5" ht="15.75" customHeight="1" x14ac:dyDescent="0.35">
      <c r="B513" s="47"/>
      <c r="C513" s="47"/>
      <c r="D513" s="47"/>
      <c r="E513" s="47"/>
    </row>
    <row r="514" spans="2:5" ht="15.75" customHeight="1" x14ac:dyDescent="0.35">
      <c r="B514" s="47"/>
      <c r="C514" s="47"/>
      <c r="D514" s="47"/>
      <c r="E514" s="47"/>
    </row>
    <row r="515" spans="2:5" ht="15.75" customHeight="1" x14ac:dyDescent="0.35">
      <c r="B515" s="47"/>
      <c r="C515" s="47"/>
      <c r="D515" s="47"/>
      <c r="E515" s="47"/>
    </row>
    <row r="516" spans="2:5" ht="15.75" customHeight="1" x14ac:dyDescent="0.35">
      <c r="B516" s="47"/>
      <c r="C516" s="47"/>
      <c r="D516" s="47"/>
      <c r="E516" s="47"/>
    </row>
    <row r="517" spans="2:5" ht="15.75" customHeight="1" x14ac:dyDescent="0.35">
      <c r="B517" s="47"/>
      <c r="C517" s="47"/>
      <c r="D517" s="47"/>
      <c r="E517" s="47"/>
    </row>
    <row r="518" spans="2:5" ht="15.75" customHeight="1" x14ac:dyDescent="0.35">
      <c r="B518" s="47"/>
      <c r="C518" s="47"/>
      <c r="D518" s="47"/>
      <c r="E518" s="47"/>
    </row>
    <row r="519" spans="2:5" ht="15.75" customHeight="1" x14ac:dyDescent="0.35">
      <c r="B519" s="47"/>
      <c r="C519" s="47"/>
      <c r="D519" s="47"/>
      <c r="E519" s="47"/>
    </row>
    <row r="520" spans="2:5" ht="15.75" customHeight="1" x14ac:dyDescent="0.35">
      <c r="B520" s="47"/>
      <c r="C520" s="47"/>
      <c r="D520" s="47"/>
      <c r="E520" s="47"/>
    </row>
    <row r="521" spans="2:5" ht="15.75" customHeight="1" x14ac:dyDescent="0.35">
      <c r="B521" s="47"/>
      <c r="C521" s="47"/>
      <c r="D521" s="47"/>
      <c r="E521" s="47"/>
    </row>
    <row r="522" spans="2:5" ht="15.75" customHeight="1" x14ac:dyDescent="0.35">
      <c r="B522" s="47"/>
      <c r="C522" s="47"/>
      <c r="D522" s="47"/>
      <c r="E522" s="47"/>
    </row>
    <row r="523" spans="2:5" ht="15.75" customHeight="1" x14ac:dyDescent="0.35">
      <c r="B523" s="47"/>
      <c r="C523" s="47"/>
      <c r="D523" s="47"/>
      <c r="E523" s="47"/>
    </row>
    <row r="524" spans="2:5" ht="15.75" customHeight="1" x14ac:dyDescent="0.35">
      <c r="B524" s="47"/>
      <c r="C524" s="47"/>
      <c r="D524" s="47"/>
      <c r="E524" s="47"/>
    </row>
    <row r="525" spans="2:5" ht="15.75" customHeight="1" x14ac:dyDescent="0.35">
      <c r="B525" s="47"/>
      <c r="C525" s="47"/>
      <c r="D525" s="47"/>
      <c r="E525" s="47"/>
    </row>
    <row r="526" spans="2:5" ht="15.75" customHeight="1" x14ac:dyDescent="0.35">
      <c r="B526" s="47"/>
      <c r="C526" s="47"/>
      <c r="D526" s="47"/>
      <c r="E526" s="47"/>
    </row>
    <row r="527" spans="2:5" ht="15.75" customHeight="1" x14ac:dyDescent="0.35">
      <c r="B527" s="47"/>
      <c r="C527" s="47"/>
      <c r="D527" s="47"/>
      <c r="E527" s="47"/>
    </row>
    <row r="528" spans="2:5" ht="15.75" customHeight="1" x14ac:dyDescent="0.35">
      <c r="B528" s="47"/>
      <c r="C528" s="47"/>
      <c r="D528" s="47"/>
      <c r="E528" s="47"/>
    </row>
    <row r="529" spans="2:5" ht="15.75" customHeight="1" x14ac:dyDescent="0.35">
      <c r="B529" s="47"/>
      <c r="C529" s="47"/>
      <c r="D529" s="47"/>
      <c r="E529" s="47"/>
    </row>
    <row r="530" spans="2:5" ht="15.75" customHeight="1" x14ac:dyDescent="0.35">
      <c r="B530" s="47"/>
      <c r="C530" s="47"/>
      <c r="D530" s="47"/>
      <c r="E530" s="47"/>
    </row>
    <row r="531" spans="2:5" ht="15.75" customHeight="1" x14ac:dyDescent="0.35">
      <c r="B531" s="47"/>
      <c r="C531" s="47"/>
      <c r="D531" s="47"/>
      <c r="E531" s="47"/>
    </row>
    <row r="532" spans="2:5" ht="15.75" customHeight="1" x14ac:dyDescent="0.35">
      <c r="B532" s="47"/>
      <c r="C532" s="47"/>
      <c r="D532" s="47"/>
      <c r="E532" s="47"/>
    </row>
    <row r="533" spans="2:5" ht="15.75" customHeight="1" x14ac:dyDescent="0.35">
      <c r="B533" s="47"/>
      <c r="C533" s="47"/>
      <c r="D533" s="47"/>
      <c r="E533" s="47"/>
    </row>
    <row r="534" spans="2:5" ht="15.75" customHeight="1" x14ac:dyDescent="0.35">
      <c r="B534" s="47"/>
      <c r="C534" s="47"/>
      <c r="D534" s="47"/>
      <c r="E534" s="47"/>
    </row>
    <row r="535" spans="2:5" ht="15.75" customHeight="1" x14ac:dyDescent="0.35">
      <c r="B535" s="47"/>
      <c r="C535" s="47"/>
      <c r="D535" s="47"/>
      <c r="E535" s="47"/>
    </row>
    <row r="536" spans="2:5" ht="15.75" customHeight="1" x14ac:dyDescent="0.35">
      <c r="B536" s="47"/>
      <c r="C536" s="47"/>
      <c r="D536" s="47"/>
      <c r="E536" s="47"/>
    </row>
    <row r="537" spans="2:5" ht="15.75" customHeight="1" x14ac:dyDescent="0.35">
      <c r="B537" s="47"/>
      <c r="C537" s="47"/>
      <c r="D537" s="47"/>
      <c r="E537" s="47"/>
    </row>
    <row r="538" spans="2:5" ht="15.75" customHeight="1" x14ac:dyDescent="0.35">
      <c r="B538" s="47"/>
      <c r="C538" s="47"/>
      <c r="D538" s="47"/>
      <c r="E538" s="47"/>
    </row>
    <row r="539" spans="2:5" ht="15.75" customHeight="1" x14ac:dyDescent="0.35">
      <c r="B539" s="47"/>
      <c r="C539" s="47"/>
      <c r="D539" s="47"/>
      <c r="E539" s="47"/>
    </row>
    <row r="540" spans="2:5" ht="15.75" customHeight="1" x14ac:dyDescent="0.35">
      <c r="B540" s="47"/>
      <c r="C540" s="47"/>
      <c r="D540" s="47"/>
      <c r="E540" s="47"/>
    </row>
    <row r="541" spans="2:5" ht="15.75" customHeight="1" x14ac:dyDescent="0.35">
      <c r="B541" s="47"/>
      <c r="C541" s="47"/>
      <c r="D541" s="47"/>
      <c r="E541" s="47"/>
    </row>
    <row r="542" spans="2:5" ht="15.75" customHeight="1" x14ac:dyDescent="0.35">
      <c r="B542" s="47"/>
      <c r="C542" s="47"/>
      <c r="D542" s="47"/>
      <c r="E542" s="47"/>
    </row>
    <row r="543" spans="2:5" ht="15.75" customHeight="1" x14ac:dyDescent="0.35">
      <c r="B543" s="47"/>
      <c r="C543" s="47"/>
      <c r="D543" s="47"/>
      <c r="E543" s="47"/>
    </row>
    <row r="544" spans="2:5" ht="15.75" customHeight="1" x14ac:dyDescent="0.35">
      <c r="B544" s="47"/>
      <c r="C544" s="47"/>
      <c r="D544" s="47"/>
      <c r="E544" s="47"/>
    </row>
    <row r="545" spans="2:5" ht="15.75" customHeight="1" x14ac:dyDescent="0.35">
      <c r="B545" s="47"/>
      <c r="C545" s="47"/>
      <c r="D545" s="47"/>
      <c r="E545" s="47"/>
    </row>
    <row r="546" spans="2:5" ht="15.75" customHeight="1" x14ac:dyDescent="0.35">
      <c r="B546" s="47"/>
      <c r="C546" s="47"/>
      <c r="D546" s="47"/>
      <c r="E546" s="47"/>
    </row>
    <row r="547" spans="2:5" ht="15.75" customHeight="1" x14ac:dyDescent="0.35">
      <c r="B547" s="47"/>
      <c r="C547" s="47"/>
      <c r="D547" s="47"/>
      <c r="E547" s="47"/>
    </row>
    <row r="548" spans="2:5" ht="15.75" customHeight="1" x14ac:dyDescent="0.35">
      <c r="B548" s="47"/>
      <c r="C548" s="47"/>
      <c r="D548" s="47"/>
      <c r="E548" s="47"/>
    </row>
    <row r="549" spans="2:5" ht="15.75" customHeight="1" x14ac:dyDescent="0.35">
      <c r="B549" s="47"/>
      <c r="C549" s="47"/>
      <c r="D549" s="47"/>
      <c r="E549" s="47"/>
    </row>
    <row r="550" spans="2:5" ht="15.75" customHeight="1" x14ac:dyDescent="0.35">
      <c r="B550" s="47"/>
      <c r="C550" s="47"/>
      <c r="D550" s="47"/>
      <c r="E550" s="47"/>
    </row>
    <row r="551" spans="2:5" ht="15.75" customHeight="1" x14ac:dyDescent="0.35">
      <c r="B551" s="47"/>
      <c r="C551" s="47"/>
      <c r="D551" s="47"/>
      <c r="E551" s="47"/>
    </row>
    <row r="552" spans="2:5" ht="15.75" customHeight="1" x14ac:dyDescent="0.35">
      <c r="B552" s="47"/>
      <c r="C552" s="47"/>
      <c r="D552" s="47"/>
      <c r="E552" s="47"/>
    </row>
    <row r="553" spans="2:5" ht="15.75" customHeight="1" x14ac:dyDescent="0.35">
      <c r="B553" s="47"/>
      <c r="C553" s="47"/>
      <c r="D553" s="47"/>
      <c r="E553" s="47"/>
    </row>
    <row r="554" spans="2:5" ht="15.75" customHeight="1" x14ac:dyDescent="0.35">
      <c r="B554" s="47"/>
      <c r="C554" s="47"/>
      <c r="D554" s="47"/>
      <c r="E554" s="47"/>
    </row>
    <row r="555" spans="2:5" ht="15.75" customHeight="1" x14ac:dyDescent="0.35">
      <c r="B555" s="47"/>
      <c r="C555" s="47"/>
      <c r="D555" s="47"/>
      <c r="E555" s="47"/>
    </row>
    <row r="556" spans="2:5" ht="15.75" customHeight="1" x14ac:dyDescent="0.35">
      <c r="B556" s="47"/>
      <c r="C556" s="47"/>
      <c r="D556" s="47"/>
      <c r="E556" s="47"/>
    </row>
    <row r="557" spans="2:5" ht="15.75" customHeight="1" x14ac:dyDescent="0.35">
      <c r="B557" s="47"/>
      <c r="C557" s="47"/>
      <c r="D557" s="47"/>
      <c r="E557" s="47"/>
    </row>
    <row r="558" spans="2:5" ht="15.75" customHeight="1" x14ac:dyDescent="0.35">
      <c r="B558" s="47"/>
      <c r="C558" s="47"/>
      <c r="D558" s="47"/>
      <c r="E558" s="47"/>
    </row>
    <row r="559" spans="2:5" ht="15.75" customHeight="1" x14ac:dyDescent="0.35">
      <c r="B559" s="47"/>
      <c r="C559" s="47"/>
      <c r="D559" s="47"/>
      <c r="E559" s="47"/>
    </row>
    <row r="560" spans="2:5" ht="15.75" customHeight="1" x14ac:dyDescent="0.35">
      <c r="B560" s="47"/>
      <c r="C560" s="47"/>
      <c r="D560" s="47"/>
      <c r="E560" s="47"/>
    </row>
    <row r="561" spans="2:5" ht="15.75" customHeight="1" x14ac:dyDescent="0.35">
      <c r="B561" s="47"/>
      <c r="C561" s="47"/>
      <c r="D561" s="47"/>
      <c r="E561" s="47"/>
    </row>
    <row r="562" spans="2:5" ht="15.75" customHeight="1" x14ac:dyDescent="0.35">
      <c r="B562" s="47"/>
      <c r="C562" s="47"/>
      <c r="D562" s="47"/>
      <c r="E562" s="47"/>
    </row>
    <row r="563" spans="2:5" ht="15.75" customHeight="1" x14ac:dyDescent="0.35">
      <c r="B563" s="47"/>
      <c r="C563" s="47"/>
      <c r="D563" s="47"/>
      <c r="E563" s="47"/>
    </row>
    <row r="564" spans="2:5" ht="15.75" customHeight="1" x14ac:dyDescent="0.35">
      <c r="B564" s="47"/>
      <c r="C564" s="47"/>
      <c r="D564" s="47"/>
      <c r="E564" s="47"/>
    </row>
    <row r="565" spans="2:5" ht="15.75" customHeight="1" x14ac:dyDescent="0.35">
      <c r="B565" s="47"/>
      <c r="C565" s="47"/>
      <c r="D565" s="47"/>
      <c r="E565" s="47"/>
    </row>
    <row r="566" spans="2:5" ht="15.75" customHeight="1" x14ac:dyDescent="0.35">
      <c r="B566" s="47"/>
      <c r="C566" s="47"/>
      <c r="D566" s="47"/>
      <c r="E566" s="47"/>
    </row>
    <row r="567" spans="2:5" ht="15.75" customHeight="1" x14ac:dyDescent="0.35">
      <c r="B567" s="47"/>
      <c r="C567" s="47"/>
      <c r="D567" s="47"/>
      <c r="E567" s="47"/>
    </row>
    <row r="568" spans="2:5" ht="15.75" customHeight="1" x14ac:dyDescent="0.35">
      <c r="B568" s="47"/>
      <c r="C568" s="47"/>
      <c r="D568" s="47"/>
      <c r="E568" s="47"/>
    </row>
    <row r="569" spans="2:5" ht="15.75" customHeight="1" x14ac:dyDescent="0.35">
      <c r="B569" s="47"/>
      <c r="C569" s="47"/>
      <c r="D569" s="47"/>
      <c r="E569" s="47"/>
    </row>
    <row r="570" spans="2:5" ht="15.75" customHeight="1" x14ac:dyDescent="0.35">
      <c r="B570" s="47"/>
      <c r="C570" s="47"/>
      <c r="D570" s="47"/>
      <c r="E570" s="47"/>
    </row>
    <row r="571" spans="2:5" ht="15.75" customHeight="1" x14ac:dyDescent="0.35">
      <c r="B571" s="47"/>
      <c r="C571" s="47"/>
      <c r="D571" s="47"/>
      <c r="E571" s="47"/>
    </row>
    <row r="572" spans="2:5" ht="15.75" customHeight="1" x14ac:dyDescent="0.35">
      <c r="B572" s="47"/>
      <c r="C572" s="47"/>
      <c r="D572" s="47"/>
      <c r="E572" s="47"/>
    </row>
    <row r="573" spans="2:5" ht="15.75" customHeight="1" x14ac:dyDescent="0.35">
      <c r="B573" s="47"/>
      <c r="C573" s="47"/>
      <c r="D573" s="47"/>
      <c r="E573" s="47"/>
    </row>
    <row r="574" spans="2:5" ht="15.75" customHeight="1" x14ac:dyDescent="0.35">
      <c r="B574" s="47"/>
      <c r="C574" s="47"/>
      <c r="D574" s="47"/>
      <c r="E574" s="47"/>
    </row>
    <row r="575" spans="2:5" ht="15.75" customHeight="1" x14ac:dyDescent="0.35">
      <c r="B575" s="47"/>
      <c r="C575" s="47"/>
      <c r="D575" s="47"/>
      <c r="E575" s="47"/>
    </row>
    <row r="576" spans="2:5" ht="15.75" customHeight="1" x14ac:dyDescent="0.35">
      <c r="B576" s="47"/>
      <c r="C576" s="47"/>
      <c r="D576" s="47"/>
      <c r="E576" s="47"/>
    </row>
    <row r="577" spans="2:5" ht="15.75" customHeight="1" x14ac:dyDescent="0.35">
      <c r="B577" s="47"/>
      <c r="C577" s="47"/>
      <c r="D577" s="47"/>
      <c r="E577" s="47"/>
    </row>
    <row r="578" spans="2:5" ht="15.75" customHeight="1" x14ac:dyDescent="0.35">
      <c r="B578" s="47"/>
      <c r="C578" s="47"/>
      <c r="D578" s="47"/>
      <c r="E578" s="47"/>
    </row>
    <row r="579" spans="2:5" ht="15.75" customHeight="1" x14ac:dyDescent="0.35">
      <c r="B579" s="47"/>
      <c r="C579" s="47"/>
      <c r="D579" s="47"/>
      <c r="E579" s="47"/>
    </row>
    <row r="580" spans="2:5" ht="15.75" customHeight="1" x14ac:dyDescent="0.35">
      <c r="B580" s="47"/>
      <c r="C580" s="47"/>
      <c r="D580" s="47"/>
      <c r="E580" s="47"/>
    </row>
    <row r="581" spans="2:5" ht="15.75" customHeight="1" x14ac:dyDescent="0.35">
      <c r="B581" s="47"/>
      <c r="C581" s="47"/>
      <c r="D581" s="47"/>
      <c r="E581" s="47"/>
    </row>
    <row r="582" spans="2:5" ht="15.75" customHeight="1" x14ac:dyDescent="0.35">
      <c r="B582" s="47"/>
      <c r="C582" s="47"/>
      <c r="D582" s="47"/>
      <c r="E582" s="47"/>
    </row>
    <row r="583" spans="2:5" ht="15.75" customHeight="1" x14ac:dyDescent="0.35">
      <c r="B583" s="47"/>
      <c r="C583" s="47"/>
      <c r="D583" s="47"/>
      <c r="E583" s="47"/>
    </row>
    <row r="584" spans="2:5" ht="15.75" customHeight="1" x14ac:dyDescent="0.35">
      <c r="B584" s="47"/>
      <c r="C584" s="47"/>
      <c r="D584" s="47"/>
      <c r="E584" s="47"/>
    </row>
    <row r="585" spans="2:5" ht="15.75" customHeight="1" x14ac:dyDescent="0.35">
      <c r="B585" s="47"/>
      <c r="C585" s="47"/>
      <c r="D585" s="47"/>
      <c r="E585" s="47"/>
    </row>
    <row r="586" spans="2:5" ht="15.75" customHeight="1" x14ac:dyDescent="0.35">
      <c r="B586" s="47"/>
      <c r="C586" s="47"/>
      <c r="D586" s="47"/>
      <c r="E586" s="47"/>
    </row>
    <row r="587" spans="2:5" ht="15.75" customHeight="1" x14ac:dyDescent="0.35">
      <c r="B587" s="47"/>
      <c r="C587" s="47"/>
      <c r="D587" s="47"/>
      <c r="E587" s="47"/>
    </row>
    <row r="588" spans="2:5" ht="15.75" customHeight="1" x14ac:dyDescent="0.35">
      <c r="B588" s="47"/>
      <c r="C588" s="47"/>
      <c r="D588" s="47"/>
      <c r="E588" s="47"/>
    </row>
    <row r="589" spans="2:5" ht="15.75" customHeight="1" x14ac:dyDescent="0.35">
      <c r="B589" s="47"/>
      <c r="C589" s="47"/>
      <c r="D589" s="47"/>
      <c r="E589" s="47"/>
    </row>
    <row r="590" spans="2:5" ht="15.75" customHeight="1" x14ac:dyDescent="0.35">
      <c r="B590" s="47"/>
      <c r="C590" s="47"/>
      <c r="D590" s="47"/>
      <c r="E590" s="47"/>
    </row>
    <row r="591" spans="2:5" ht="15.75" customHeight="1" x14ac:dyDescent="0.35">
      <c r="B591" s="47"/>
      <c r="C591" s="47"/>
      <c r="D591" s="47"/>
      <c r="E591" s="47"/>
    </row>
    <row r="592" spans="2:5" ht="15.75" customHeight="1" x14ac:dyDescent="0.35">
      <c r="B592" s="47"/>
      <c r="C592" s="47"/>
      <c r="D592" s="47"/>
      <c r="E592" s="47"/>
    </row>
    <row r="593" spans="2:5" ht="15.75" customHeight="1" x14ac:dyDescent="0.35">
      <c r="B593" s="47"/>
      <c r="C593" s="47"/>
      <c r="D593" s="47"/>
      <c r="E593" s="47"/>
    </row>
    <row r="594" spans="2:5" ht="15.75" customHeight="1" x14ac:dyDescent="0.35">
      <c r="B594" s="47"/>
      <c r="C594" s="47"/>
      <c r="D594" s="47"/>
      <c r="E594" s="47"/>
    </row>
    <row r="595" spans="2:5" ht="15.75" customHeight="1" x14ac:dyDescent="0.35">
      <c r="B595" s="47"/>
      <c r="C595" s="47"/>
      <c r="D595" s="47"/>
      <c r="E595" s="47"/>
    </row>
    <row r="596" spans="2:5" ht="15.75" customHeight="1" x14ac:dyDescent="0.35">
      <c r="B596" s="47"/>
      <c r="C596" s="47"/>
      <c r="D596" s="47"/>
      <c r="E596" s="47"/>
    </row>
    <row r="597" spans="2:5" ht="15.75" customHeight="1" x14ac:dyDescent="0.35">
      <c r="B597" s="47"/>
      <c r="C597" s="47"/>
      <c r="D597" s="47"/>
      <c r="E597" s="47"/>
    </row>
    <row r="598" spans="2:5" ht="15.75" customHeight="1" x14ac:dyDescent="0.35">
      <c r="B598" s="47"/>
      <c r="C598" s="47"/>
      <c r="D598" s="47"/>
      <c r="E598" s="47"/>
    </row>
    <row r="599" spans="2:5" ht="15.75" customHeight="1" x14ac:dyDescent="0.35">
      <c r="B599" s="47"/>
      <c r="C599" s="47"/>
      <c r="D599" s="47"/>
      <c r="E599" s="47"/>
    </row>
    <row r="600" spans="2:5" ht="15.75" customHeight="1" x14ac:dyDescent="0.35">
      <c r="B600" s="47"/>
      <c r="C600" s="47"/>
      <c r="D600" s="47"/>
      <c r="E600" s="47"/>
    </row>
    <row r="601" spans="2:5" ht="15.75" customHeight="1" x14ac:dyDescent="0.35">
      <c r="B601" s="47"/>
      <c r="C601" s="47"/>
      <c r="D601" s="47"/>
      <c r="E601" s="47"/>
    </row>
    <row r="602" spans="2:5" ht="15.75" customHeight="1" x14ac:dyDescent="0.35">
      <c r="B602" s="47"/>
      <c r="C602" s="47"/>
      <c r="D602" s="47"/>
      <c r="E602" s="47"/>
    </row>
    <row r="603" spans="2:5" ht="15.75" customHeight="1" x14ac:dyDescent="0.35">
      <c r="B603" s="47"/>
      <c r="C603" s="47"/>
      <c r="D603" s="47"/>
      <c r="E603" s="47"/>
    </row>
    <row r="604" spans="2:5" ht="15.75" customHeight="1" x14ac:dyDescent="0.35">
      <c r="B604" s="47"/>
      <c r="C604" s="47"/>
      <c r="D604" s="47"/>
      <c r="E604" s="47"/>
    </row>
    <row r="605" spans="2:5" ht="15.75" customHeight="1" x14ac:dyDescent="0.35">
      <c r="B605" s="47"/>
      <c r="C605" s="47"/>
      <c r="D605" s="47"/>
      <c r="E605" s="47"/>
    </row>
    <row r="606" spans="2:5" ht="15.75" customHeight="1" x14ac:dyDescent="0.35">
      <c r="B606" s="47"/>
      <c r="C606" s="47"/>
      <c r="D606" s="47"/>
      <c r="E606" s="47"/>
    </row>
    <row r="607" spans="2:5" ht="15.75" customHeight="1" x14ac:dyDescent="0.35">
      <c r="B607" s="47"/>
      <c r="C607" s="47"/>
      <c r="D607" s="47"/>
      <c r="E607" s="47"/>
    </row>
    <row r="608" spans="2:5" ht="15.75" customHeight="1" x14ac:dyDescent="0.35">
      <c r="B608" s="47"/>
      <c r="C608" s="47"/>
      <c r="D608" s="47"/>
      <c r="E608" s="47"/>
    </row>
    <row r="609" spans="2:5" ht="15.75" customHeight="1" x14ac:dyDescent="0.35">
      <c r="B609" s="47"/>
      <c r="C609" s="47"/>
      <c r="D609" s="47"/>
      <c r="E609" s="47"/>
    </row>
    <row r="610" spans="2:5" ht="15.75" customHeight="1" x14ac:dyDescent="0.35">
      <c r="B610" s="47"/>
      <c r="C610" s="47"/>
      <c r="D610" s="47"/>
      <c r="E610" s="47"/>
    </row>
    <row r="611" spans="2:5" ht="15.75" customHeight="1" x14ac:dyDescent="0.35">
      <c r="B611" s="47"/>
      <c r="C611" s="47"/>
      <c r="D611" s="47"/>
      <c r="E611" s="47"/>
    </row>
    <row r="612" spans="2:5" ht="15.75" customHeight="1" x14ac:dyDescent="0.35">
      <c r="B612" s="47"/>
      <c r="C612" s="47"/>
      <c r="D612" s="47"/>
      <c r="E612" s="47"/>
    </row>
    <row r="613" spans="2:5" ht="15.75" customHeight="1" x14ac:dyDescent="0.35">
      <c r="B613" s="47"/>
      <c r="C613" s="47"/>
      <c r="D613" s="47"/>
      <c r="E613" s="47"/>
    </row>
    <row r="614" spans="2:5" ht="15.75" customHeight="1" x14ac:dyDescent="0.35">
      <c r="B614" s="47"/>
      <c r="C614" s="47"/>
      <c r="D614" s="47"/>
      <c r="E614" s="47"/>
    </row>
    <row r="615" spans="2:5" ht="15.75" customHeight="1" x14ac:dyDescent="0.35">
      <c r="B615" s="47"/>
      <c r="C615" s="47"/>
      <c r="D615" s="47"/>
      <c r="E615" s="47"/>
    </row>
    <row r="616" spans="2:5" ht="15.75" customHeight="1" x14ac:dyDescent="0.35">
      <c r="B616" s="47"/>
      <c r="C616" s="47"/>
      <c r="D616" s="47"/>
      <c r="E616" s="47"/>
    </row>
    <row r="617" spans="2:5" ht="15.75" customHeight="1" x14ac:dyDescent="0.35">
      <c r="B617" s="47"/>
      <c r="C617" s="47"/>
      <c r="D617" s="47"/>
      <c r="E617" s="47"/>
    </row>
    <row r="618" spans="2:5" ht="15.75" customHeight="1" x14ac:dyDescent="0.35">
      <c r="B618" s="47"/>
      <c r="C618" s="47"/>
      <c r="D618" s="47"/>
      <c r="E618" s="47"/>
    </row>
    <row r="619" spans="2:5" ht="15.75" customHeight="1" x14ac:dyDescent="0.35">
      <c r="B619" s="47"/>
      <c r="C619" s="47"/>
      <c r="D619" s="47"/>
      <c r="E619" s="47"/>
    </row>
    <row r="620" spans="2:5" ht="15.75" customHeight="1" x14ac:dyDescent="0.35">
      <c r="B620" s="47"/>
      <c r="C620" s="47"/>
      <c r="D620" s="47"/>
      <c r="E620" s="47"/>
    </row>
    <row r="621" spans="2:5" ht="15.75" customHeight="1" x14ac:dyDescent="0.35">
      <c r="B621" s="47"/>
      <c r="C621" s="47"/>
      <c r="D621" s="47"/>
      <c r="E621" s="47"/>
    </row>
    <row r="622" spans="2:5" ht="15.75" customHeight="1" x14ac:dyDescent="0.35">
      <c r="B622" s="47"/>
      <c r="C622" s="47"/>
      <c r="D622" s="47"/>
      <c r="E622" s="47"/>
    </row>
    <row r="623" spans="2:5" ht="15.75" customHeight="1" x14ac:dyDescent="0.35">
      <c r="B623" s="47"/>
      <c r="C623" s="47"/>
      <c r="D623" s="47"/>
      <c r="E623" s="47"/>
    </row>
    <row r="624" spans="2:5" ht="15.75" customHeight="1" x14ac:dyDescent="0.35">
      <c r="B624" s="47"/>
      <c r="C624" s="47"/>
      <c r="D624" s="47"/>
      <c r="E624" s="47"/>
    </row>
    <row r="625" spans="2:5" ht="15.75" customHeight="1" x14ac:dyDescent="0.35">
      <c r="B625" s="47"/>
      <c r="C625" s="47"/>
      <c r="D625" s="47"/>
      <c r="E625" s="47"/>
    </row>
    <row r="626" spans="2:5" ht="15.75" customHeight="1" x14ac:dyDescent="0.35">
      <c r="B626" s="47"/>
      <c r="C626" s="47"/>
      <c r="D626" s="47"/>
      <c r="E626" s="47"/>
    </row>
    <row r="627" spans="2:5" ht="15.75" customHeight="1" x14ac:dyDescent="0.35">
      <c r="B627" s="47"/>
      <c r="C627" s="47"/>
      <c r="D627" s="47"/>
      <c r="E627" s="47"/>
    </row>
    <row r="628" spans="2:5" ht="15.75" customHeight="1" x14ac:dyDescent="0.35">
      <c r="B628" s="47"/>
      <c r="C628" s="47"/>
      <c r="D628" s="47"/>
      <c r="E628" s="47"/>
    </row>
    <row r="629" spans="2:5" ht="15.75" customHeight="1" x14ac:dyDescent="0.35">
      <c r="B629" s="47"/>
      <c r="C629" s="47"/>
      <c r="D629" s="47"/>
      <c r="E629" s="47"/>
    </row>
    <row r="630" spans="2:5" ht="15.75" customHeight="1" x14ac:dyDescent="0.35">
      <c r="B630" s="47"/>
      <c r="C630" s="47"/>
      <c r="D630" s="47"/>
      <c r="E630" s="47"/>
    </row>
    <row r="631" spans="2:5" ht="15.75" customHeight="1" x14ac:dyDescent="0.35">
      <c r="B631" s="47"/>
      <c r="C631" s="47"/>
      <c r="D631" s="47"/>
      <c r="E631" s="47"/>
    </row>
    <row r="632" spans="2:5" ht="15.75" customHeight="1" x14ac:dyDescent="0.35">
      <c r="B632" s="47"/>
      <c r="C632" s="47"/>
      <c r="D632" s="47"/>
      <c r="E632" s="47"/>
    </row>
    <row r="633" spans="2:5" ht="15.75" customHeight="1" x14ac:dyDescent="0.35">
      <c r="B633" s="47"/>
      <c r="C633" s="47"/>
      <c r="D633" s="47"/>
      <c r="E633" s="47"/>
    </row>
    <row r="634" spans="2:5" ht="15.75" customHeight="1" x14ac:dyDescent="0.35">
      <c r="B634" s="47"/>
      <c r="C634" s="47"/>
      <c r="D634" s="47"/>
      <c r="E634" s="47"/>
    </row>
    <row r="635" spans="2:5" ht="15.75" customHeight="1" x14ac:dyDescent="0.35">
      <c r="B635" s="47"/>
      <c r="C635" s="47"/>
      <c r="D635" s="47"/>
      <c r="E635" s="47"/>
    </row>
    <row r="636" spans="2:5" ht="15.75" customHeight="1" x14ac:dyDescent="0.35">
      <c r="B636" s="47"/>
      <c r="C636" s="47"/>
      <c r="D636" s="47"/>
      <c r="E636" s="47"/>
    </row>
    <row r="637" spans="2:5" ht="15.75" customHeight="1" x14ac:dyDescent="0.35">
      <c r="B637" s="47"/>
      <c r="C637" s="47"/>
      <c r="D637" s="47"/>
      <c r="E637" s="47"/>
    </row>
    <row r="638" spans="2:5" ht="15.75" customHeight="1" x14ac:dyDescent="0.35">
      <c r="B638" s="47"/>
      <c r="C638" s="47"/>
      <c r="D638" s="47"/>
      <c r="E638" s="47"/>
    </row>
    <row r="639" spans="2:5" ht="15.75" customHeight="1" x14ac:dyDescent="0.35">
      <c r="B639" s="47"/>
      <c r="C639" s="47"/>
      <c r="D639" s="47"/>
      <c r="E639" s="47"/>
    </row>
    <row r="640" spans="2:5" ht="15.75" customHeight="1" x14ac:dyDescent="0.35">
      <c r="B640" s="47"/>
      <c r="C640" s="47"/>
      <c r="D640" s="47"/>
      <c r="E640" s="47"/>
    </row>
    <row r="641" spans="2:5" ht="15.75" customHeight="1" x14ac:dyDescent="0.35">
      <c r="B641" s="47"/>
      <c r="C641" s="47"/>
      <c r="D641" s="47"/>
      <c r="E641" s="47"/>
    </row>
    <row r="642" spans="2:5" ht="15.75" customHeight="1" x14ac:dyDescent="0.35">
      <c r="B642" s="47"/>
      <c r="C642" s="47"/>
      <c r="D642" s="47"/>
      <c r="E642" s="47"/>
    </row>
    <row r="643" spans="2:5" ht="15.75" customHeight="1" x14ac:dyDescent="0.35">
      <c r="B643" s="47"/>
      <c r="C643" s="47"/>
      <c r="D643" s="47"/>
      <c r="E643" s="47"/>
    </row>
    <row r="644" spans="2:5" ht="15.75" customHeight="1" x14ac:dyDescent="0.35">
      <c r="B644" s="47"/>
      <c r="C644" s="47"/>
      <c r="D644" s="47"/>
      <c r="E644" s="47"/>
    </row>
    <row r="645" spans="2:5" ht="15.75" customHeight="1" x14ac:dyDescent="0.35">
      <c r="B645" s="47"/>
      <c r="C645" s="47"/>
      <c r="D645" s="47"/>
      <c r="E645" s="47"/>
    </row>
    <row r="646" spans="2:5" ht="15.75" customHeight="1" x14ac:dyDescent="0.35">
      <c r="B646" s="47"/>
      <c r="C646" s="47"/>
      <c r="D646" s="47"/>
      <c r="E646" s="47"/>
    </row>
    <row r="647" spans="2:5" ht="15.75" customHeight="1" x14ac:dyDescent="0.35">
      <c r="B647" s="47"/>
      <c r="C647" s="47"/>
      <c r="D647" s="47"/>
      <c r="E647" s="47"/>
    </row>
    <row r="648" spans="2:5" ht="15.75" customHeight="1" x14ac:dyDescent="0.35">
      <c r="B648" s="47"/>
      <c r="C648" s="47"/>
      <c r="D648" s="47"/>
      <c r="E648" s="47"/>
    </row>
    <row r="649" spans="2:5" ht="15.75" customHeight="1" x14ac:dyDescent="0.35">
      <c r="B649" s="47"/>
      <c r="C649" s="47"/>
      <c r="D649" s="47"/>
      <c r="E649" s="47"/>
    </row>
    <row r="650" spans="2:5" ht="15.75" customHeight="1" x14ac:dyDescent="0.35">
      <c r="B650" s="47"/>
      <c r="C650" s="47"/>
      <c r="D650" s="47"/>
      <c r="E650" s="47"/>
    </row>
    <row r="651" spans="2:5" ht="15.75" customHeight="1" x14ac:dyDescent="0.35">
      <c r="B651" s="47"/>
      <c r="C651" s="47"/>
      <c r="D651" s="47"/>
      <c r="E651" s="47"/>
    </row>
    <row r="652" spans="2:5" ht="15.75" customHeight="1" x14ac:dyDescent="0.35">
      <c r="B652" s="47"/>
      <c r="C652" s="47"/>
      <c r="D652" s="47"/>
      <c r="E652" s="47"/>
    </row>
    <row r="653" spans="2:5" ht="15.75" customHeight="1" x14ac:dyDescent="0.35">
      <c r="B653" s="47"/>
      <c r="C653" s="47"/>
      <c r="D653" s="47"/>
      <c r="E653" s="47"/>
    </row>
    <row r="654" spans="2:5" ht="15.75" customHeight="1" x14ac:dyDescent="0.35">
      <c r="B654" s="47"/>
      <c r="C654" s="47"/>
      <c r="D654" s="47"/>
      <c r="E654" s="47"/>
    </row>
    <row r="655" spans="2:5" ht="15.75" customHeight="1" x14ac:dyDescent="0.35">
      <c r="B655" s="47"/>
      <c r="C655" s="47"/>
      <c r="D655" s="47"/>
      <c r="E655" s="47"/>
    </row>
    <row r="656" spans="2:5" ht="15.75" customHeight="1" x14ac:dyDescent="0.35">
      <c r="B656" s="47"/>
      <c r="C656" s="47"/>
      <c r="D656" s="47"/>
      <c r="E656" s="47"/>
    </row>
    <row r="657" spans="2:5" ht="15.75" customHeight="1" x14ac:dyDescent="0.35">
      <c r="B657" s="47"/>
      <c r="C657" s="47"/>
      <c r="D657" s="47"/>
      <c r="E657" s="47"/>
    </row>
    <row r="658" spans="2:5" ht="15.75" customHeight="1" x14ac:dyDescent="0.35">
      <c r="B658" s="47"/>
      <c r="C658" s="47"/>
      <c r="D658" s="47"/>
      <c r="E658" s="47"/>
    </row>
    <row r="659" spans="2:5" ht="15.75" customHeight="1" x14ac:dyDescent="0.35">
      <c r="B659" s="47"/>
      <c r="C659" s="47"/>
      <c r="D659" s="47"/>
      <c r="E659" s="47"/>
    </row>
    <row r="660" spans="2:5" ht="15.75" customHeight="1" x14ac:dyDescent="0.35">
      <c r="B660" s="47"/>
      <c r="C660" s="47"/>
      <c r="D660" s="47"/>
      <c r="E660" s="47"/>
    </row>
    <row r="661" spans="2:5" ht="15.75" customHeight="1" x14ac:dyDescent="0.35">
      <c r="B661" s="47"/>
      <c r="C661" s="47"/>
      <c r="D661" s="47"/>
      <c r="E661" s="47"/>
    </row>
    <row r="662" spans="2:5" ht="15.75" customHeight="1" x14ac:dyDescent="0.35">
      <c r="B662" s="47"/>
      <c r="C662" s="47"/>
      <c r="D662" s="47"/>
      <c r="E662" s="47"/>
    </row>
    <row r="663" spans="2:5" ht="15.75" customHeight="1" x14ac:dyDescent="0.35">
      <c r="B663" s="47"/>
      <c r="C663" s="47"/>
      <c r="D663" s="47"/>
      <c r="E663" s="47"/>
    </row>
    <row r="664" spans="2:5" ht="15.75" customHeight="1" x14ac:dyDescent="0.35">
      <c r="B664" s="47"/>
      <c r="C664" s="47"/>
      <c r="D664" s="47"/>
      <c r="E664" s="47"/>
    </row>
    <row r="665" spans="2:5" ht="15.75" customHeight="1" x14ac:dyDescent="0.35">
      <c r="B665" s="47"/>
      <c r="C665" s="47"/>
      <c r="D665" s="47"/>
      <c r="E665" s="47"/>
    </row>
    <row r="666" spans="2:5" ht="15.75" customHeight="1" x14ac:dyDescent="0.35">
      <c r="B666" s="47"/>
      <c r="C666" s="47"/>
      <c r="D666" s="47"/>
      <c r="E666" s="47"/>
    </row>
    <row r="667" spans="2:5" ht="15.75" customHeight="1" x14ac:dyDescent="0.35">
      <c r="B667" s="47"/>
      <c r="C667" s="47"/>
      <c r="D667" s="47"/>
      <c r="E667" s="47"/>
    </row>
    <row r="668" spans="2:5" ht="15.75" customHeight="1" x14ac:dyDescent="0.35">
      <c r="B668" s="47"/>
      <c r="C668" s="47"/>
      <c r="D668" s="47"/>
      <c r="E668" s="47"/>
    </row>
    <row r="669" spans="2:5" ht="15.75" customHeight="1" x14ac:dyDescent="0.35">
      <c r="B669" s="47"/>
      <c r="C669" s="47"/>
      <c r="D669" s="47"/>
      <c r="E669" s="47"/>
    </row>
    <row r="670" spans="2:5" ht="15.75" customHeight="1" x14ac:dyDescent="0.35">
      <c r="B670" s="47"/>
      <c r="C670" s="47"/>
      <c r="D670" s="47"/>
      <c r="E670" s="47"/>
    </row>
    <row r="671" spans="2:5" ht="15.75" customHeight="1" x14ac:dyDescent="0.35">
      <c r="B671" s="47"/>
      <c r="C671" s="47"/>
      <c r="D671" s="47"/>
      <c r="E671" s="47"/>
    </row>
    <row r="672" spans="2:5" ht="15.75" customHeight="1" x14ac:dyDescent="0.35">
      <c r="B672" s="47"/>
      <c r="C672" s="47"/>
      <c r="D672" s="47"/>
      <c r="E672" s="47"/>
    </row>
    <row r="673" spans="2:5" ht="15.75" customHeight="1" x14ac:dyDescent="0.35">
      <c r="B673" s="47"/>
      <c r="C673" s="47"/>
      <c r="D673" s="47"/>
      <c r="E673" s="47"/>
    </row>
    <row r="674" spans="2:5" ht="15.75" customHeight="1" x14ac:dyDescent="0.35">
      <c r="B674" s="47"/>
      <c r="C674" s="47"/>
      <c r="D674" s="47"/>
      <c r="E674" s="47"/>
    </row>
    <row r="675" spans="2:5" ht="15.75" customHeight="1" x14ac:dyDescent="0.35">
      <c r="B675" s="47"/>
      <c r="C675" s="47"/>
      <c r="D675" s="47"/>
      <c r="E675" s="47"/>
    </row>
    <row r="676" spans="2:5" ht="15.75" customHeight="1" x14ac:dyDescent="0.35">
      <c r="B676" s="47"/>
      <c r="C676" s="47"/>
      <c r="D676" s="47"/>
      <c r="E676" s="47"/>
    </row>
    <row r="677" spans="2:5" ht="15.75" customHeight="1" x14ac:dyDescent="0.35">
      <c r="B677" s="47"/>
      <c r="C677" s="47"/>
      <c r="D677" s="47"/>
      <c r="E677" s="47"/>
    </row>
    <row r="678" spans="2:5" ht="15.75" customHeight="1" x14ac:dyDescent="0.35">
      <c r="B678" s="47"/>
      <c r="C678" s="47"/>
      <c r="D678" s="47"/>
      <c r="E678" s="47"/>
    </row>
    <row r="679" spans="2:5" ht="15.75" customHeight="1" x14ac:dyDescent="0.35">
      <c r="B679" s="47"/>
      <c r="C679" s="47"/>
      <c r="D679" s="47"/>
      <c r="E679" s="47"/>
    </row>
    <row r="680" spans="2:5" ht="15.75" customHeight="1" x14ac:dyDescent="0.35">
      <c r="B680" s="47"/>
      <c r="C680" s="47"/>
      <c r="D680" s="47"/>
      <c r="E680" s="47"/>
    </row>
    <row r="681" spans="2:5" ht="15.75" customHeight="1" x14ac:dyDescent="0.35">
      <c r="B681" s="47"/>
      <c r="C681" s="47"/>
      <c r="D681" s="47"/>
      <c r="E681" s="47"/>
    </row>
    <row r="682" spans="2:5" ht="15.75" customHeight="1" x14ac:dyDescent="0.35">
      <c r="B682" s="47"/>
      <c r="C682" s="47"/>
      <c r="D682" s="47"/>
      <c r="E682" s="47"/>
    </row>
    <row r="683" spans="2:5" ht="15.75" customHeight="1" x14ac:dyDescent="0.35">
      <c r="B683" s="47"/>
      <c r="C683" s="47"/>
      <c r="D683" s="47"/>
      <c r="E683" s="47"/>
    </row>
    <row r="684" spans="2:5" ht="15.75" customHeight="1" x14ac:dyDescent="0.35">
      <c r="B684" s="47"/>
      <c r="C684" s="47"/>
      <c r="D684" s="47"/>
      <c r="E684" s="47"/>
    </row>
    <row r="685" spans="2:5" ht="15.75" customHeight="1" x14ac:dyDescent="0.35">
      <c r="B685" s="47"/>
      <c r="C685" s="47"/>
      <c r="D685" s="47"/>
      <c r="E685" s="47"/>
    </row>
    <row r="686" spans="2:5" ht="15.75" customHeight="1" x14ac:dyDescent="0.35">
      <c r="B686" s="47"/>
      <c r="C686" s="47"/>
      <c r="D686" s="47"/>
      <c r="E686" s="47"/>
    </row>
    <row r="687" spans="2:5" ht="15.75" customHeight="1" x14ac:dyDescent="0.35">
      <c r="B687" s="47"/>
      <c r="C687" s="47"/>
      <c r="D687" s="47"/>
      <c r="E687" s="47"/>
    </row>
    <row r="688" spans="2:5" ht="15.75" customHeight="1" x14ac:dyDescent="0.35">
      <c r="B688" s="47"/>
      <c r="C688" s="47"/>
      <c r="D688" s="47"/>
      <c r="E688" s="47"/>
    </row>
    <row r="689" spans="2:5" ht="15.75" customHeight="1" x14ac:dyDescent="0.35">
      <c r="B689" s="47"/>
      <c r="C689" s="47"/>
      <c r="D689" s="47"/>
      <c r="E689" s="47"/>
    </row>
    <row r="690" spans="2:5" ht="15.75" customHeight="1" x14ac:dyDescent="0.35">
      <c r="B690" s="47"/>
      <c r="C690" s="47"/>
      <c r="D690" s="47"/>
      <c r="E690" s="47"/>
    </row>
    <row r="691" spans="2:5" ht="15.75" customHeight="1" x14ac:dyDescent="0.35">
      <c r="B691" s="47"/>
      <c r="C691" s="47"/>
      <c r="D691" s="47"/>
      <c r="E691" s="47"/>
    </row>
    <row r="692" spans="2:5" ht="15.75" customHeight="1" x14ac:dyDescent="0.35">
      <c r="B692" s="47"/>
      <c r="C692" s="47"/>
      <c r="D692" s="47"/>
      <c r="E692" s="47"/>
    </row>
    <row r="693" spans="2:5" ht="15.75" customHeight="1" x14ac:dyDescent="0.35">
      <c r="B693" s="47"/>
      <c r="C693" s="47"/>
      <c r="D693" s="47"/>
      <c r="E693" s="47"/>
    </row>
    <row r="694" spans="2:5" ht="15.75" customHeight="1" x14ac:dyDescent="0.35">
      <c r="B694" s="47"/>
      <c r="C694" s="47"/>
      <c r="D694" s="47"/>
      <c r="E694" s="47"/>
    </row>
    <row r="695" spans="2:5" ht="15.75" customHeight="1" x14ac:dyDescent="0.35">
      <c r="B695" s="47"/>
      <c r="C695" s="47"/>
      <c r="D695" s="47"/>
      <c r="E695" s="47"/>
    </row>
    <row r="696" spans="2:5" ht="15.75" customHeight="1" x14ac:dyDescent="0.35">
      <c r="B696" s="47"/>
      <c r="C696" s="47"/>
      <c r="D696" s="47"/>
      <c r="E696" s="47"/>
    </row>
    <row r="697" spans="2:5" ht="15.75" customHeight="1" x14ac:dyDescent="0.35">
      <c r="B697" s="47"/>
      <c r="C697" s="47"/>
      <c r="D697" s="47"/>
      <c r="E697" s="47"/>
    </row>
    <row r="698" spans="2:5" ht="15.75" customHeight="1" x14ac:dyDescent="0.35">
      <c r="B698" s="47"/>
      <c r="C698" s="47"/>
      <c r="D698" s="47"/>
      <c r="E698" s="47"/>
    </row>
    <row r="699" spans="2:5" ht="15.75" customHeight="1" x14ac:dyDescent="0.35">
      <c r="B699" s="47"/>
      <c r="C699" s="47"/>
      <c r="D699" s="47"/>
      <c r="E699" s="47"/>
    </row>
    <row r="700" spans="2:5" ht="15.75" customHeight="1" x14ac:dyDescent="0.35">
      <c r="B700" s="47"/>
      <c r="C700" s="47"/>
      <c r="D700" s="47"/>
      <c r="E700" s="47"/>
    </row>
    <row r="701" spans="2:5" ht="15.75" customHeight="1" x14ac:dyDescent="0.35">
      <c r="B701" s="47"/>
      <c r="C701" s="47"/>
      <c r="D701" s="47"/>
      <c r="E701" s="47"/>
    </row>
    <row r="702" spans="2:5" ht="15.75" customHeight="1" x14ac:dyDescent="0.35">
      <c r="B702" s="47"/>
      <c r="C702" s="47"/>
      <c r="D702" s="47"/>
      <c r="E702" s="47"/>
    </row>
    <row r="703" spans="2:5" ht="15.75" customHeight="1" x14ac:dyDescent="0.35">
      <c r="B703" s="47"/>
      <c r="C703" s="47"/>
      <c r="D703" s="47"/>
      <c r="E703" s="47"/>
    </row>
    <row r="704" spans="2:5" ht="15.75" customHeight="1" x14ac:dyDescent="0.35">
      <c r="B704" s="47"/>
      <c r="C704" s="47"/>
      <c r="D704" s="47"/>
      <c r="E704" s="47"/>
    </row>
    <row r="705" spans="2:5" ht="15.75" customHeight="1" x14ac:dyDescent="0.35">
      <c r="B705" s="47"/>
      <c r="C705" s="47"/>
      <c r="D705" s="47"/>
      <c r="E705" s="47"/>
    </row>
    <row r="706" spans="2:5" ht="15.75" customHeight="1" x14ac:dyDescent="0.35">
      <c r="B706" s="47"/>
      <c r="C706" s="47"/>
      <c r="D706" s="47"/>
      <c r="E706" s="47"/>
    </row>
    <row r="707" spans="2:5" ht="15.75" customHeight="1" x14ac:dyDescent="0.35">
      <c r="B707" s="47"/>
      <c r="C707" s="47"/>
      <c r="D707" s="47"/>
      <c r="E707" s="47"/>
    </row>
    <row r="708" spans="2:5" ht="15.75" customHeight="1" x14ac:dyDescent="0.35">
      <c r="B708" s="47"/>
      <c r="C708" s="47"/>
      <c r="D708" s="47"/>
      <c r="E708" s="47"/>
    </row>
    <row r="709" spans="2:5" ht="15.75" customHeight="1" x14ac:dyDescent="0.35">
      <c r="B709" s="47"/>
      <c r="C709" s="47"/>
      <c r="D709" s="47"/>
      <c r="E709" s="47"/>
    </row>
    <row r="710" spans="2:5" ht="15.75" customHeight="1" x14ac:dyDescent="0.35">
      <c r="B710" s="47"/>
      <c r="C710" s="47"/>
      <c r="D710" s="47"/>
      <c r="E710" s="47"/>
    </row>
    <row r="711" spans="2:5" ht="15.75" customHeight="1" x14ac:dyDescent="0.35">
      <c r="B711" s="47"/>
      <c r="C711" s="47"/>
      <c r="D711" s="47"/>
      <c r="E711" s="47"/>
    </row>
    <row r="712" spans="2:5" ht="15.75" customHeight="1" x14ac:dyDescent="0.35">
      <c r="B712" s="47"/>
      <c r="C712" s="47"/>
      <c r="D712" s="47"/>
      <c r="E712" s="47"/>
    </row>
    <row r="713" spans="2:5" ht="15.75" customHeight="1" x14ac:dyDescent="0.35">
      <c r="B713" s="47"/>
      <c r="C713" s="47"/>
      <c r="D713" s="47"/>
      <c r="E713" s="47"/>
    </row>
    <row r="714" spans="2:5" ht="15.75" customHeight="1" x14ac:dyDescent="0.35">
      <c r="B714" s="47"/>
      <c r="C714" s="47"/>
      <c r="D714" s="47"/>
      <c r="E714" s="47"/>
    </row>
    <row r="715" spans="2:5" ht="15.75" customHeight="1" x14ac:dyDescent="0.35">
      <c r="B715" s="47"/>
      <c r="C715" s="47"/>
      <c r="D715" s="47"/>
      <c r="E715" s="47"/>
    </row>
    <row r="716" spans="2:5" ht="15.75" customHeight="1" x14ac:dyDescent="0.35">
      <c r="B716" s="47"/>
      <c r="C716" s="47"/>
      <c r="D716" s="47"/>
      <c r="E716" s="47"/>
    </row>
    <row r="717" spans="2:5" ht="15.75" customHeight="1" x14ac:dyDescent="0.35">
      <c r="B717" s="47"/>
      <c r="C717" s="47"/>
      <c r="D717" s="47"/>
      <c r="E717" s="47"/>
    </row>
    <row r="718" spans="2:5" ht="15.75" customHeight="1" x14ac:dyDescent="0.35">
      <c r="B718" s="47"/>
      <c r="C718" s="47"/>
      <c r="D718" s="47"/>
      <c r="E718" s="47"/>
    </row>
    <row r="719" spans="2:5" ht="15.75" customHeight="1" x14ac:dyDescent="0.35">
      <c r="B719" s="47"/>
      <c r="C719" s="47"/>
      <c r="D719" s="47"/>
      <c r="E719" s="47"/>
    </row>
    <row r="720" spans="2:5" ht="15.75" customHeight="1" x14ac:dyDescent="0.35">
      <c r="B720" s="47"/>
      <c r="C720" s="47"/>
      <c r="D720" s="47"/>
      <c r="E720" s="47"/>
    </row>
    <row r="721" spans="2:5" ht="15.75" customHeight="1" x14ac:dyDescent="0.35">
      <c r="B721" s="47"/>
      <c r="C721" s="47"/>
      <c r="D721" s="47"/>
      <c r="E721" s="47"/>
    </row>
    <row r="722" spans="2:5" ht="15.75" customHeight="1" x14ac:dyDescent="0.35">
      <c r="B722" s="47"/>
      <c r="C722" s="47"/>
      <c r="D722" s="47"/>
      <c r="E722" s="47"/>
    </row>
    <row r="723" spans="2:5" ht="15.75" customHeight="1" x14ac:dyDescent="0.35">
      <c r="B723" s="47"/>
      <c r="C723" s="47"/>
      <c r="D723" s="47"/>
      <c r="E723" s="47"/>
    </row>
    <row r="724" spans="2:5" ht="15.75" customHeight="1" x14ac:dyDescent="0.35">
      <c r="B724" s="47"/>
      <c r="C724" s="47"/>
      <c r="D724" s="47"/>
      <c r="E724" s="47"/>
    </row>
    <row r="725" spans="2:5" ht="15.75" customHeight="1" x14ac:dyDescent="0.35">
      <c r="B725" s="47"/>
      <c r="C725" s="47"/>
      <c r="D725" s="47"/>
      <c r="E725" s="47"/>
    </row>
    <row r="726" spans="2:5" ht="15.75" customHeight="1" x14ac:dyDescent="0.35">
      <c r="B726" s="47"/>
      <c r="C726" s="47"/>
      <c r="D726" s="47"/>
      <c r="E726" s="47"/>
    </row>
    <row r="727" spans="2:5" ht="15.75" customHeight="1" x14ac:dyDescent="0.35">
      <c r="B727" s="47"/>
      <c r="C727" s="47"/>
      <c r="D727" s="47"/>
      <c r="E727" s="47"/>
    </row>
    <row r="728" spans="2:5" ht="15.75" customHeight="1" x14ac:dyDescent="0.35">
      <c r="B728" s="47"/>
      <c r="C728" s="47"/>
      <c r="D728" s="47"/>
      <c r="E728" s="47"/>
    </row>
    <row r="729" spans="2:5" ht="15.75" customHeight="1" x14ac:dyDescent="0.35">
      <c r="B729" s="47"/>
      <c r="C729" s="47"/>
      <c r="D729" s="47"/>
      <c r="E729" s="47"/>
    </row>
    <row r="730" spans="2:5" ht="15.75" customHeight="1" x14ac:dyDescent="0.35">
      <c r="B730" s="47"/>
      <c r="C730" s="47"/>
      <c r="D730" s="47"/>
      <c r="E730" s="47"/>
    </row>
    <row r="731" spans="2:5" ht="15.75" customHeight="1" x14ac:dyDescent="0.35">
      <c r="B731" s="47"/>
      <c r="C731" s="47"/>
      <c r="D731" s="47"/>
      <c r="E731" s="47"/>
    </row>
    <row r="732" spans="2:5" ht="15.75" customHeight="1" x14ac:dyDescent="0.35">
      <c r="B732" s="47"/>
      <c r="C732" s="47"/>
      <c r="D732" s="47"/>
      <c r="E732" s="47"/>
    </row>
    <row r="733" spans="2:5" ht="15.75" customHeight="1" x14ac:dyDescent="0.35">
      <c r="B733" s="47"/>
      <c r="C733" s="47"/>
      <c r="D733" s="47"/>
      <c r="E733" s="47"/>
    </row>
    <row r="734" spans="2:5" ht="15.75" customHeight="1" x14ac:dyDescent="0.35">
      <c r="B734" s="47"/>
      <c r="C734" s="47"/>
      <c r="D734" s="47"/>
      <c r="E734" s="47"/>
    </row>
    <row r="735" spans="2:5" ht="15.75" customHeight="1" x14ac:dyDescent="0.35">
      <c r="B735" s="47"/>
      <c r="C735" s="47"/>
      <c r="D735" s="47"/>
      <c r="E735" s="47"/>
    </row>
    <row r="736" spans="2:5" ht="15.75" customHeight="1" x14ac:dyDescent="0.35">
      <c r="B736" s="47"/>
      <c r="C736" s="47"/>
      <c r="D736" s="47"/>
      <c r="E736" s="47"/>
    </row>
    <row r="737" spans="2:5" ht="15.75" customHeight="1" x14ac:dyDescent="0.35">
      <c r="B737" s="47"/>
      <c r="C737" s="47"/>
      <c r="D737" s="47"/>
      <c r="E737" s="47"/>
    </row>
    <row r="738" spans="2:5" ht="15.75" customHeight="1" x14ac:dyDescent="0.35">
      <c r="B738" s="47"/>
      <c r="C738" s="47"/>
      <c r="D738" s="47"/>
      <c r="E738" s="47"/>
    </row>
    <row r="739" spans="2:5" ht="15.75" customHeight="1" x14ac:dyDescent="0.35">
      <c r="B739" s="47"/>
      <c r="C739" s="47"/>
      <c r="D739" s="47"/>
      <c r="E739" s="47"/>
    </row>
    <row r="740" spans="2:5" ht="15.75" customHeight="1" x14ac:dyDescent="0.35">
      <c r="B740" s="47"/>
      <c r="C740" s="47"/>
      <c r="D740" s="47"/>
      <c r="E740" s="47"/>
    </row>
    <row r="741" spans="2:5" ht="15.75" customHeight="1" x14ac:dyDescent="0.35">
      <c r="B741" s="47"/>
      <c r="C741" s="47"/>
      <c r="D741" s="47"/>
      <c r="E741" s="47"/>
    </row>
    <row r="742" spans="2:5" ht="15.75" customHeight="1" x14ac:dyDescent="0.35">
      <c r="B742" s="47"/>
      <c r="C742" s="47"/>
      <c r="D742" s="47"/>
      <c r="E742" s="47"/>
    </row>
    <row r="743" spans="2:5" ht="15.75" customHeight="1" x14ac:dyDescent="0.35">
      <c r="B743" s="47"/>
      <c r="C743" s="47"/>
      <c r="D743" s="47"/>
      <c r="E743" s="47"/>
    </row>
    <row r="744" spans="2:5" ht="15.75" customHeight="1" x14ac:dyDescent="0.35">
      <c r="B744" s="47"/>
      <c r="C744" s="47"/>
      <c r="D744" s="47"/>
      <c r="E744" s="47"/>
    </row>
    <row r="745" spans="2:5" ht="15.75" customHeight="1" x14ac:dyDescent="0.35">
      <c r="B745" s="47"/>
      <c r="C745" s="47"/>
      <c r="D745" s="47"/>
      <c r="E745" s="47"/>
    </row>
    <row r="746" spans="2:5" ht="15.75" customHeight="1" x14ac:dyDescent="0.35">
      <c r="B746" s="47"/>
      <c r="C746" s="47"/>
      <c r="D746" s="47"/>
      <c r="E746" s="47"/>
    </row>
    <row r="747" spans="2:5" ht="15.75" customHeight="1" x14ac:dyDescent="0.35">
      <c r="B747" s="47"/>
      <c r="C747" s="47"/>
      <c r="D747" s="47"/>
      <c r="E747" s="47"/>
    </row>
    <row r="748" spans="2:5" ht="15.75" customHeight="1" x14ac:dyDescent="0.35">
      <c r="B748" s="47"/>
      <c r="C748" s="47"/>
      <c r="D748" s="47"/>
      <c r="E748" s="47"/>
    </row>
    <row r="749" spans="2:5" ht="15.75" customHeight="1" x14ac:dyDescent="0.35">
      <c r="B749" s="47"/>
      <c r="C749" s="47"/>
      <c r="D749" s="47"/>
      <c r="E749" s="47"/>
    </row>
    <row r="750" spans="2:5" ht="15.75" customHeight="1" x14ac:dyDescent="0.35">
      <c r="B750" s="47"/>
      <c r="C750" s="47"/>
      <c r="D750" s="47"/>
      <c r="E750" s="47"/>
    </row>
    <row r="751" spans="2:5" ht="15.75" customHeight="1" x14ac:dyDescent="0.35">
      <c r="B751" s="47"/>
      <c r="C751" s="47"/>
      <c r="D751" s="47"/>
      <c r="E751" s="47"/>
    </row>
    <row r="752" spans="2:5" ht="15.75" customHeight="1" x14ac:dyDescent="0.35">
      <c r="B752" s="47"/>
      <c r="C752" s="47"/>
      <c r="D752" s="47"/>
      <c r="E752" s="47"/>
    </row>
    <row r="753" spans="2:5" ht="15.75" customHeight="1" x14ac:dyDescent="0.35">
      <c r="B753" s="47"/>
      <c r="C753" s="47"/>
      <c r="D753" s="47"/>
      <c r="E753" s="47"/>
    </row>
    <row r="754" spans="2:5" ht="15.75" customHeight="1" x14ac:dyDescent="0.35">
      <c r="B754" s="47"/>
      <c r="C754" s="47"/>
      <c r="D754" s="47"/>
      <c r="E754" s="47"/>
    </row>
    <row r="755" spans="2:5" ht="15.75" customHeight="1" x14ac:dyDescent="0.35">
      <c r="B755" s="47"/>
      <c r="C755" s="47"/>
      <c r="D755" s="47"/>
      <c r="E755" s="47"/>
    </row>
    <row r="756" spans="2:5" ht="15.75" customHeight="1" x14ac:dyDescent="0.35">
      <c r="B756" s="47"/>
      <c r="C756" s="47"/>
      <c r="D756" s="47"/>
      <c r="E756" s="47"/>
    </row>
    <row r="757" spans="2:5" ht="15.75" customHeight="1" x14ac:dyDescent="0.35">
      <c r="B757" s="47"/>
      <c r="C757" s="47"/>
      <c r="D757" s="47"/>
      <c r="E757" s="47"/>
    </row>
    <row r="758" spans="2:5" ht="15.75" customHeight="1" x14ac:dyDescent="0.35">
      <c r="B758" s="47"/>
      <c r="C758" s="47"/>
      <c r="D758" s="47"/>
      <c r="E758" s="47"/>
    </row>
    <row r="759" spans="2:5" ht="15.75" customHeight="1" x14ac:dyDescent="0.35">
      <c r="B759" s="47"/>
      <c r="C759" s="47"/>
      <c r="D759" s="47"/>
      <c r="E759" s="47"/>
    </row>
    <row r="760" spans="2:5" ht="15.75" customHeight="1" x14ac:dyDescent="0.35">
      <c r="B760" s="47"/>
      <c r="C760" s="47"/>
      <c r="D760" s="47"/>
      <c r="E760" s="47"/>
    </row>
    <row r="761" spans="2:5" ht="15.75" customHeight="1" x14ac:dyDescent="0.35">
      <c r="B761" s="47"/>
      <c r="C761" s="47"/>
      <c r="D761" s="47"/>
      <c r="E761" s="47"/>
    </row>
    <row r="762" spans="2:5" ht="15.75" customHeight="1" x14ac:dyDescent="0.35">
      <c r="B762" s="47"/>
      <c r="C762" s="47"/>
      <c r="D762" s="47"/>
      <c r="E762" s="47"/>
    </row>
    <row r="763" spans="2:5" ht="15.75" customHeight="1" x14ac:dyDescent="0.35">
      <c r="B763" s="47"/>
      <c r="C763" s="47"/>
      <c r="D763" s="47"/>
      <c r="E763" s="47"/>
    </row>
    <row r="764" spans="2:5" ht="15.75" customHeight="1" x14ac:dyDescent="0.35">
      <c r="B764" s="47"/>
      <c r="C764" s="47"/>
      <c r="D764" s="47"/>
      <c r="E764" s="47"/>
    </row>
    <row r="765" spans="2:5" ht="15.75" customHeight="1" x14ac:dyDescent="0.35">
      <c r="B765" s="47"/>
      <c r="C765" s="47"/>
      <c r="D765" s="47"/>
      <c r="E765" s="47"/>
    </row>
    <row r="766" spans="2:5" ht="15.75" customHeight="1" x14ac:dyDescent="0.35">
      <c r="B766" s="47"/>
      <c r="C766" s="47"/>
      <c r="D766" s="47"/>
      <c r="E766" s="47"/>
    </row>
    <row r="767" spans="2:5" ht="15.75" customHeight="1" x14ac:dyDescent="0.35">
      <c r="B767" s="47"/>
      <c r="C767" s="47"/>
      <c r="D767" s="47"/>
      <c r="E767" s="47"/>
    </row>
    <row r="768" spans="2:5" ht="15.75" customHeight="1" x14ac:dyDescent="0.35">
      <c r="B768" s="47"/>
      <c r="C768" s="47"/>
      <c r="D768" s="47"/>
      <c r="E768" s="47"/>
    </row>
    <row r="769" spans="2:5" ht="15.75" customHeight="1" x14ac:dyDescent="0.35">
      <c r="B769" s="47"/>
      <c r="C769" s="47"/>
      <c r="D769" s="47"/>
      <c r="E769" s="47"/>
    </row>
    <row r="770" spans="2:5" ht="15.75" customHeight="1" x14ac:dyDescent="0.35">
      <c r="B770" s="47"/>
      <c r="C770" s="47"/>
      <c r="D770" s="47"/>
      <c r="E770" s="47"/>
    </row>
    <row r="771" spans="2:5" ht="15.75" customHeight="1" x14ac:dyDescent="0.35">
      <c r="B771" s="47"/>
      <c r="C771" s="47"/>
      <c r="D771" s="47"/>
      <c r="E771" s="47"/>
    </row>
    <row r="772" spans="2:5" ht="15.75" customHeight="1" x14ac:dyDescent="0.35">
      <c r="B772" s="47"/>
      <c r="C772" s="47"/>
      <c r="D772" s="47"/>
      <c r="E772" s="47"/>
    </row>
    <row r="773" spans="2:5" ht="15.75" customHeight="1" x14ac:dyDescent="0.35">
      <c r="B773" s="47"/>
      <c r="C773" s="47"/>
      <c r="D773" s="47"/>
      <c r="E773" s="47"/>
    </row>
    <row r="774" spans="2:5" ht="15.75" customHeight="1" x14ac:dyDescent="0.35">
      <c r="B774" s="47"/>
      <c r="C774" s="47"/>
      <c r="D774" s="47"/>
      <c r="E774" s="47"/>
    </row>
    <row r="775" spans="2:5" ht="15.75" customHeight="1" x14ac:dyDescent="0.35">
      <c r="B775" s="47"/>
      <c r="C775" s="47"/>
      <c r="D775" s="47"/>
      <c r="E775" s="47"/>
    </row>
    <row r="776" spans="2:5" ht="15.75" customHeight="1" x14ac:dyDescent="0.35">
      <c r="B776" s="47"/>
      <c r="C776" s="47"/>
      <c r="D776" s="47"/>
      <c r="E776" s="47"/>
    </row>
    <row r="777" spans="2:5" ht="15.75" customHeight="1" x14ac:dyDescent="0.35">
      <c r="B777" s="47"/>
      <c r="C777" s="47"/>
      <c r="D777" s="47"/>
      <c r="E777" s="47"/>
    </row>
    <row r="778" spans="2:5" ht="15.75" customHeight="1" x14ac:dyDescent="0.35">
      <c r="B778" s="47"/>
      <c r="C778" s="47"/>
      <c r="D778" s="47"/>
      <c r="E778" s="47"/>
    </row>
    <row r="779" spans="2:5" ht="15.75" customHeight="1" x14ac:dyDescent="0.35">
      <c r="B779" s="47"/>
      <c r="C779" s="47"/>
      <c r="D779" s="47"/>
      <c r="E779" s="47"/>
    </row>
    <row r="780" spans="2:5" ht="15.75" customHeight="1" x14ac:dyDescent="0.35">
      <c r="B780" s="47"/>
      <c r="C780" s="47"/>
      <c r="D780" s="47"/>
      <c r="E780" s="47"/>
    </row>
    <row r="781" spans="2:5" ht="15.75" customHeight="1" x14ac:dyDescent="0.35">
      <c r="B781" s="47"/>
      <c r="C781" s="47"/>
      <c r="D781" s="47"/>
      <c r="E781" s="47"/>
    </row>
    <row r="782" spans="2:5" ht="15.75" customHeight="1" x14ac:dyDescent="0.35">
      <c r="B782" s="47"/>
      <c r="C782" s="47"/>
      <c r="D782" s="47"/>
      <c r="E782" s="47"/>
    </row>
    <row r="783" spans="2:5" ht="15.75" customHeight="1" x14ac:dyDescent="0.35">
      <c r="B783" s="47"/>
      <c r="C783" s="47"/>
      <c r="D783" s="47"/>
      <c r="E783" s="47"/>
    </row>
    <row r="784" spans="2:5" ht="15.75" customHeight="1" x14ac:dyDescent="0.35">
      <c r="B784" s="47"/>
      <c r="C784" s="47"/>
      <c r="D784" s="47"/>
      <c r="E784" s="47"/>
    </row>
    <row r="785" spans="2:5" ht="15.75" customHeight="1" x14ac:dyDescent="0.35">
      <c r="B785" s="47"/>
      <c r="C785" s="47"/>
      <c r="D785" s="47"/>
      <c r="E785" s="47"/>
    </row>
    <row r="786" spans="2:5" ht="15.75" customHeight="1" x14ac:dyDescent="0.35">
      <c r="B786" s="47"/>
      <c r="C786" s="47"/>
      <c r="D786" s="47"/>
      <c r="E786" s="47"/>
    </row>
    <row r="787" spans="2:5" ht="15.75" customHeight="1" x14ac:dyDescent="0.35">
      <c r="B787" s="47"/>
      <c r="C787" s="47"/>
      <c r="D787" s="47"/>
      <c r="E787" s="47"/>
    </row>
    <row r="788" spans="2:5" ht="15.75" customHeight="1" x14ac:dyDescent="0.35">
      <c r="B788" s="47"/>
      <c r="C788" s="47"/>
      <c r="D788" s="47"/>
      <c r="E788" s="47"/>
    </row>
    <row r="789" spans="2:5" ht="15.75" customHeight="1" x14ac:dyDescent="0.35">
      <c r="B789" s="47"/>
      <c r="C789" s="47"/>
      <c r="D789" s="47"/>
      <c r="E789" s="47"/>
    </row>
    <row r="790" spans="2:5" ht="15.75" customHeight="1" x14ac:dyDescent="0.35">
      <c r="B790" s="47"/>
      <c r="C790" s="47"/>
      <c r="D790" s="47"/>
      <c r="E790" s="47"/>
    </row>
    <row r="791" spans="2:5" ht="15.75" customHeight="1" x14ac:dyDescent="0.35">
      <c r="B791" s="47"/>
      <c r="C791" s="47"/>
      <c r="D791" s="47"/>
      <c r="E791" s="47"/>
    </row>
    <row r="792" spans="2:5" ht="15.75" customHeight="1" x14ac:dyDescent="0.35">
      <c r="B792" s="47"/>
      <c r="C792" s="47"/>
      <c r="D792" s="47"/>
      <c r="E792" s="47"/>
    </row>
    <row r="793" spans="2:5" ht="15.75" customHeight="1" x14ac:dyDescent="0.35">
      <c r="B793" s="47"/>
      <c r="C793" s="47"/>
      <c r="D793" s="47"/>
      <c r="E793" s="47"/>
    </row>
    <row r="794" spans="2:5" ht="15.75" customHeight="1" x14ac:dyDescent="0.35">
      <c r="B794" s="47"/>
      <c r="C794" s="47"/>
      <c r="D794" s="47"/>
      <c r="E794" s="47"/>
    </row>
    <row r="795" spans="2:5" ht="15.75" customHeight="1" x14ac:dyDescent="0.35">
      <c r="B795" s="47"/>
      <c r="C795" s="47"/>
      <c r="D795" s="47"/>
      <c r="E795" s="47"/>
    </row>
    <row r="796" spans="2:5" ht="15.75" customHeight="1" x14ac:dyDescent="0.35">
      <c r="B796" s="47"/>
      <c r="C796" s="47"/>
      <c r="D796" s="47"/>
      <c r="E796" s="47"/>
    </row>
    <row r="797" spans="2:5" ht="15.75" customHeight="1" x14ac:dyDescent="0.35">
      <c r="B797" s="47"/>
      <c r="C797" s="47"/>
      <c r="D797" s="47"/>
      <c r="E797" s="47"/>
    </row>
    <row r="798" spans="2:5" ht="15.75" customHeight="1" x14ac:dyDescent="0.35">
      <c r="B798" s="47"/>
      <c r="C798" s="47"/>
      <c r="D798" s="47"/>
      <c r="E798" s="47"/>
    </row>
    <row r="799" spans="2:5" ht="15.75" customHeight="1" x14ac:dyDescent="0.35">
      <c r="B799" s="47"/>
      <c r="C799" s="47"/>
      <c r="D799" s="47"/>
      <c r="E799" s="47"/>
    </row>
    <row r="800" spans="2:5" ht="15.75" customHeight="1" x14ac:dyDescent="0.35">
      <c r="B800" s="47"/>
      <c r="C800" s="47"/>
      <c r="D800" s="47"/>
      <c r="E800" s="47"/>
    </row>
    <row r="801" spans="2:5" ht="15.75" customHeight="1" x14ac:dyDescent="0.35">
      <c r="B801" s="47"/>
      <c r="C801" s="47"/>
      <c r="D801" s="47"/>
      <c r="E801" s="47"/>
    </row>
    <row r="802" spans="2:5" ht="15.75" customHeight="1" x14ac:dyDescent="0.35">
      <c r="B802" s="47"/>
      <c r="C802" s="47"/>
      <c r="D802" s="47"/>
      <c r="E802" s="47"/>
    </row>
    <row r="803" spans="2:5" ht="15.75" customHeight="1" x14ac:dyDescent="0.35">
      <c r="B803" s="47"/>
      <c r="C803" s="47"/>
      <c r="D803" s="47"/>
      <c r="E803" s="47"/>
    </row>
    <row r="804" spans="2:5" ht="15.75" customHeight="1" x14ac:dyDescent="0.35">
      <c r="B804" s="47"/>
      <c r="C804" s="47"/>
      <c r="D804" s="47"/>
      <c r="E804" s="47"/>
    </row>
    <row r="805" spans="2:5" ht="15.75" customHeight="1" x14ac:dyDescent="0.35">
      <c r="B805" s="47"/>
      <c r="C805" s="47"/>
      <c r="D805" s="47"/>
      <c r="E805" s="47"/>
    </row>
    <row r="806" spans="2:5" ht="15.75" customHeight="1" x14ac:dyDescent="0.35">
      <c r="B806" s="47"/>
      <c r="C806" s="47"/>
      <c r="D806" s="47"/>
      <c r="E806" s="47"/>
    </row>
    <row r="807" spans="2:5" ht="15.75" customHeight="1" x14ac:dyDescent="0.35">
      <c r="B807" s="47"/>
      <c r="C807" s="47"/>
      <c r="D807" s="47"/>
      <c r="E807" s="47"/>
    </row>
    <row r="808" spans="2:5" ht="15.75" customHeight="1" x14ac:dyDescent="0.35">
      <c r="B808" s="47"/>
      <c r="C808" s="47"/>
      <c r="D808" s="47"/>
      <c r="E808" s="47"/>
    </row>
    <row r="809" spans="2:5" ht="15.75" customHeight="1" x14ac:dyDescent="0.35">
      <c r="B809" s="47"/>
      <c r="C809" s="47"/>
      <c r="D809" s="47"/>
      <c r="E809" s="47"/>
    </row>
    <row r="810" spans="2:5" ht="15.75" customHeight="1" x14ac:dyDescent="0.35">
      <c r="B810" s="47"/>
      <c r="C810" s="47"/>
      <c r="D810" s="47"/>
      <c r="E810" s="47"/>
    </row>
    <row r="811" spans="2:5" ht="15.75" customHeight="1" x14ac:dyDescent="0.35">
      <c r="B811" s="47"/>
      <c r="C811" s="47"/>
      <c r="D811" s="47"/>
      <c r="E811" s="47"/>
    </row>
    <row r="812" spans="2:5" ht="15.75" customHeight="1" x14ac:dyDescent="0.35">
      <c r="B812" s="47"/>
      <c r="C812" s="47"/>
      <c r="D812" s="47"/>
      <c r="E812" s="47"/>
    </row>
    <row r="813" spans="2:5" ht="15.75" customHeight="1" x14ac:dyDescent="0.35">
      <c r="B813" s="47"/>
      <c r="C813" s="47"/>
      <c r="D813" s="47"/>
      <c r="E813" s="47"/>
    </row>
    <row r="814" spans="2:5" ht="15.75" customHeight="1" x14ac:dyDescent="0.35">
      <c r="B814" s="47"/>
      <c r="C814" s="47"/>
      <c r="D814" s="47"/>
      <c r="E814" s="47"/>
    </row>
    <row r="815" spans="2:5" ht="15.75" customHeight="1" x14ac:dyDescent="0.35">
      <c r="B815" s="47"/>
      <c r="C815" s="47"/>
      <c r="D815" s="47"/>
      <c r="E815" s="47"/>
    </row>
    <row r="816" spans="2:5" ht="15.75" customHeight="1" x14ac:dyDescent="0.35">
      <c r="B816" s="47"/>
      <c r="C816" s="47"/>
      <c r="D816" s="47"/>
      <c r="E816" s="47"/>
    </row>
    <row r="817" spans="2:5" ht="15.75" customHeight="1" x14ac:dyDescent="0.35">
      <c r="B817" s="47"/>
      <c r="C817" s="47"/>
      <c r="D817" s="47"/>
      <c r="E817" s="47"/>
    </row>
    <row r="818" spans="2:5" ht="15.75" customHeight="1" x14ac:dyDescent="0.35">
      <c r="B818" s="47"/>
      <c r="C818" s="47"/>
      <c r="D818" s="47"/>
      <c r="E818" s="47"/>
    </row>
    <row r="819" spans="2:5" ht="15.75" customHeight="1" x14ac:dyDescent="0.35">
      <c r="B819" s="47"/>
      <c r="C819" s="47"/>
      <c r="D819" s="47"/>
      <c r="E819" s="47"/>
    </row>
    <row r="820" spans="2:5" ht="15.75" customHeight="1" x14ac:dyDescent="0.35">
      <c r="B820" s="47"/>
      <c r="C820" s="47"/>
      <c r="D820" s="47"/>
      <c r="E820" s="47"/>
    </row>
    <row r="821" spans="2:5" ht="15.75" customHeight="1" x14ac:dyDescent="0.35">
      <c r="B821" s="47"/>
      <c r="C821" s="47"/>
      <c r="D821" s="47"/>
      <c r="E821" s="47"/>
    </row>
    <row r="822" spans="2:5" ht="15.75" customHeight="1" x14ac:dyDescent="0.35">
      <c r="B822" s="47"/>
      <c r="C822" s="47"/>
      <c r="D822" s="47"/>
      <c r="E822" s="47"/>
    </row>
    <row r="823" spans="2:5" ht="15.75" customHeight="1" x14ac:dyDescent="0.35">
      <c r="B823" s="47"/>
      <c r="C823" s="47"/>
      <c r="D823" s="47"/>
      <c r="E823" s="47"/>
    </row>
    <row r="824" spans="2:5" ht="15.75" customHeight="1" x14ac:dyDescent="0.35">
      <c r="B824" s="47"/>
      <c r="C824" s="47"/>
      <c r="D824" s="47"/>
      <c r="E824" s="47"/>
    </row>
    <row r="825" spans="2:5" ht="15.75" customHeight="1" x14ac:dyDescent="0.35">
      <c r="B825" s="47"/>
      <c r="C825" s="47"/>
      <c r="D825" s="47"/>
      <c r="E825" s="47"/>
    </row>
    <row r="826" spans="2:5" ht="15.75" customHeight="1" x14ac:dyDescent="0.35">
      <c r="B826" s="47"/>
      <c r="C826" s="47"/>
      <c r="D826" s="47"/>
      <c r="E826" s="47"/>
    </row>
    <row r="827" spans="2:5" ht="15.75" customHeight="1" x14ac:dyDescent="0.35">
      <c r="B827" s="47"/>
      <c r="C827" s="47"/>
      <c r="D827" s="47"/>
      <c r="E827" s="47"/>
    </row>
    <row r="828" spans="2:5" ht="15.75" customHeight="1" x14ac:dyDescent="0.35">
      <c r="B828" s="47"/>
      <c r="C828" s="47"/>
      <c r="D828" s="47"/>
      <c r="E828" s="47"/>
    </row>
    <row r="829" spans="2:5" ht="15.75" customHeight="1" x14ac:dyDescent="0.35">
      <c r="B829" s="47"/>
      <c r="C829" s="47"/>
      <c r="D829" s="47"/>
      <c r="E829" s="47"/>
    </row>
    <row r="830" spans="2:5" ht="15.75" customHeight="1" x14ac:dyDescent="0.35">
      <c r="B830" s="47"/>
      <c r="C830" s="47"/>
      <c r="D830" s="47"/>
      <c r="E830" s="47"/>
    </row>
    <row r="831" spans="2:5" ht="15.75" customHeight="1" x14ac:dyDescent="0.35">
      <c r="B831" s="47"/>
      <c r="C831" s="47"/>
      <c r="D831" s="47"/>
      <c r="E831" s="47"/>
    </row>
    <row r="832" spans="2:5" ht="15.75" customHeight="1" x14ac:dyDescent="0.35">
      <c r="B832" s="47"/>
      <c r="C832" s="47"/>
      <c r="D832" s="47"/>
      <c r="E832" s="47"/>
    </row>
    <row r="833" spans="2:5" ht="15.75" customHeight="1" x14ac:dyDescent="0.35">
      <c r="B833" s="47"/>
      <c r="C833" s="47"/>
      <c r="D833" s="47"/>
      <c r="E833" s="47"/>
    </row>
    <row r="834" spans="2:5" ht="15.75" customHeight="1" x14ac:dyDescent="0.35">
      <c r="B834" s="47"/>
      <c r="C834" s="47"/>
      <c r="D834" s="47"/>
      <c r="E834" s="47"/>
    </row>
    <row r="835" spans="2:5" ht="15.75" customHeight="1" x14ac:dyDescent="0.35">
      <c r="B835" s="47"/>
      <c r="C835" s="47"/>
      <c r="D835" s="47"/>
      <c r="E835" s="47"/>
    </row>
    <row r="836" spans="2:5" ht="15.75" customHeight="1" x14ac:dyDescent="0.35">
      <c r="B836" s="47"/>
      <c r="C836" s="47"/>
      <c r="D836" s="47"/>
      <c r="E836" s="47"/>
    </row>
    <row r="837" spans="2:5" ht="15.75" customHeight="1" x14ac:dyDescent="0.35">
      <c r="B837" s="47"/>
      <c r="C837" s="47"/>
      <c r="D837" s="47"/>
      <c r="E837" s="47"/>
    </row>
    <row r="838" spans="2:5" ht="15.75" customHeight="1" x14ac:dyDescent="0.35">
      <c r="B838" s="47"/>
      <c r="C838" s="47"/>
      <c r="D838" s="47"/>
      <c r="E838" s="47"/>
    </row>
    <row r="839" spans="2:5" ht="15.75" customHeight="1" x14ac:dyDescent="0.35">
      <c r="B839" s="47"/>
      <c r="C839" s="47"/>
      <c r="D839" s="47"/>
      <c r="E839" s="47"/>
    </row>
    <row r="840" spans="2:5" ht="15.75" customHeight="1" x14ac:dyDescent="0.35">
      <c r="B840" s="47"/>
      <c r="C840" s="47"/>
      <c r="D840" s="47"/>
      <c r="E840" s="47"/>
    </row>
    <row r="841" spans="2:5" ht="15.75" customHeight="1" x14ac:dyDescent="0.35">
      <c r="B841" s="47"/>
      <c r="C841" s="47"/>
      <c r="D841" s="47"/>
      <c r="E841" s="47"/>
    </row>
    <row r="842" spans="2:5" ht="15.75" customHeight="1" x14ac:dyDescent="0.35">
      <c r="B842" s="47"/>
      <c r="C842" s="47"/>
      <c r="D842" s="47"/>
      <c r="E842" s="47"/>
    </row>
    <row r="843" spans="2:5" ht="15.75" customHeight="1" x14ac:dyDescent="0.35">
      <c r="B843" s="47"/>
      <c r="C843" s="47"/>
      <c r="D843" s="47"/>
      <c r="E843" s="47"/>
    </row>
    <row r="844" spans="2:5" ht="15.75" customHeight="1" x14ac:dyDescent="0.35">
      <c r="B844" s="47"/>
      <c r="C844" s="47"/>
      <c r="D844" s="47"/>
      <c r="E844" s="47"/>
    </row>
    <row r="845" spans="2:5" ht="15.75" customHeight="1" x14ac:dyDescent="0.35">
      <c r="B845" s="47"/>
      <c r="C845" s="47"/>
      <c r="D845" s="47"/>
      <c r="E845" s="47"/>
    </row>
    <row r="846" spans="2:5" ht="15.75" customHeight="1" x14ac:dyDescent="0.35">
      <c r="B846" s="47"/>
      <c r="C846" s="47"/>
      <c r="D846" s="47"/>
      <c r="E846" s="47"/>
    </row>
    <row r="847" spans="2:5" ht="15.75" customHeight="1" x14ac:dyDescent="0.35">
      <c r="B847" s="47"/>
      <c r="C847" s="47"/>
      <c r="D847" s="47"/>
      <c r="E847" s="47"/>
    </row>
    <row r="848" spans="2:5" ht="15.75" customHeight="1" x14ac:dyDescent="0.35">
      <c r="B848" s="47"/>
      <c r="C848" s="47"/>
      <c r="D848" s="47"/>
      <c r="E848" s="47"/>
    </row>
    <row r="849" spans="2:5" ht="15.75" customHeight="1" x14ac:dyDescent="0.35">
      <c r="B849" s="47"/>
      <c r="C849" s="47"/>
      <c r="D849" s="47"/>
      <c r="E849" s="47"/>
    </row>
    <row r="850" spans="2:5" ht="15.75" customHeight="1" x14ac:dyDescent="0.35">
      <c r="B850" s="47"/>
      <c r="C850" s="47"/>
      <c r="D850" s="47"/>
      <c r="E850" s="47"/>
    </row>
    <row r="851" spans="2:5" ht="15.75" customHeight="1" x14ac:dyDescent="0.35">
      <c r="B851" s="47"/>
      <c r="C851" s="47"/>
      <c r="D851" s="47"/>
      <c r="E851" s="47"/>
    </row>
    <row r="852" spans="2:5" ht="15.75" customHeight="1" x14ac:dyDescent="0.35">
      <c r="B852" s="47"/>
      <c r="C852" s="47"/>
      <c r="D852" s="47"/>
      <c r="E852" s="47"/>
    </row>
    <row r="853" spans="2:5" ht="15.75" customHeight="1" x14ac:dyDescent="0.35">
      <c r="B853" s="47"/>
      <c r="C853" s="47"/>
      <c r="D853" s="47"/>
      <c r="E853" s="47"/>
    </row>
    <row r="854" spans="2:5" ht="15.75" customHeight="1" x14ac:dyDescent="0.35">
      <c r="B854" s="47"/>
      <c r="C854" s="47"/>
      <c r="D854" s="47"/>
      <c r="E854" s="47"/>
    </row>
    <row r="855" spans="2:5" ht="15.75" customHeight="1" x14ac:dyDescent="0.35">
      <c r="B855" s="47"/>
      <c r="C855" s="47"/>
      <c r="D855" s="47"/>
      <c r="E855" s="47"/>
    </row>
    <row r="856" spans="2:5" ht="15.75" customHeight="1" x14ac:dyDescent="0.35">
      <c r="B856" s="47"/>
      <c r="C856" s="47"/>
      <c r="D856" s="47"/>
      <c r="E856" s="47"/>
    </row>
    <row r="857" spans="2:5" ht="15.75" customHeight="1" x14ac:dyDescent="0.35">
      <c r="B857" s="47"/>
      <c r="C857" s="47"/>
      <c r="D857" s="47"/>
      <c r="E857" s="47"/>
    </row>
    <row r="858" spans="2:5" ht="15.75" customHeight="1" x14ac:dyDescent="0.35">
      <c r="B858" s="47"/>
      <c r="C858" s="47"/>
      <c r="D858" s="47"/>
      <c r="E858" s="47"/>
    </row>
    <row r="859" spans="2:5" ht="15.75" customHeight="1" x14ac:dyDescent="0.35">
      <c r="B859" s="47"/>
      <c r="C859" s="47"/>
      <c r="D859" s="47"/>
      <c r="E859" s="47"/>
    </row>
    <row r="860" spans="2:5" ht="15.75" customHeight="1" x14ac:dyDescent="0.35">
      <c r="B860" s="47"/>
      <c r="C860" s="47"/>
      <c r="D860" s="47"/>
      <c r="E860" s="47"/>
    </row>
    <row r="861" spans="2:5" ht="15.75" customHeight="1" x14ac:dyDescent="0.35">
      <c r="B861" s="47"/>
      <c r="C861" s="47"/>
      <c r="D861" s="47"/>
      <c r="E861" s="47"/>
    </row>
    <row r="862" spans="2:5" ht="15.75" customHeight="1" x14ac:dyDescent="0.35">
      <c r="B862" s="47"/>
      <c r="C862" s="47"/>
      <c r="D862" s="47"/>
      <c r="E862" s="47"/>
    </row>
    <row r="863" spans="2:5" ht="15.75" customHeight="1" x14ac:dyDescent="0.35">
      <c r="B863" s="47"/>
      <c r="C863" s="47"/>
      <c r="D863" s="47"/>
      <c r="E863" s="47"/>
    </row>
    <row r="864" spans="2:5" ht="15.75" customHeight="1" x14ac:dyDescent="0.35">
      <c r="B864" s="47"/>
      <c r="C864" s="47"/>
      <c r="D864" s="47"/>
      <c r="E864" s="47"/>
    </row>
    <row r="865" spans="2:5" ht="15.75" customHeight="1" x14ac:dyDescent="0.35">
      <c r="B865" s="47"/>
      <c r="C865" s="47"/>
      <c r="D865" s="47"/>
      <c r="E865" s="47"/>
    </row>
    <row r="866" spans="2:5" ht="15.75" customHeight="1" x14ac:dyDescent="0.35">
      <c r="B866" s="47"/>
      <c r="C866" s="47"/>
      <c r="D866" s="47"/>
      <c r="E866" s="47"/>
    </row>
    <row r="867" spans="2:5" ht="15.75" customHeight="1" x14ac:dyDescent="0.35">
      <c r="B867" s="47"/>
      <c r="C867" s="47"/>
      <c r="D867" s="47"/>
      <c r="E867" s="47"/>
    </row>
    <row r="868" spans="2:5" ht="15.75" customHeight="1" x14ac:dyDescent="0.35">
      <c r="B868" s="47"/>
      <c r="C868" s="47"/>
      <c r="D868" s="47"/>
      <c r="E868" s="47"/>
    </row>
    <row r="869" spans="2:5" ht="15.75" customHeight="1" x14ac:dyDescent="0.35">
      <c r="B869" s="47"/>
      <c r="C869" s="47"/>
      <c r="D869" s="47"/>
      <c r="E869" s="47"/>
    </row>
    <row r="870" spans="2:5" ht="15.75" customHeight="1" x14ac:dyDescent="0.35">
      <c r="B870" s="47"/>
      <c r="C870" s="47"/>
      <c r="D870" s="47"/>
      <c r="E870" s="47"/>
    </row>
    <row r="871" spans="2:5" ht="15.75" customHeight="1" x14ac:dyDescent="0.35">
      <c r="B871" s="47"/>
      <c r="C871" s="47"/>
      <c r="D871" s="47"/>
      <c r="E871" s="47"/>
    </row>
    <row r="872" spans="2:5" ht="15.75" customHeight="1" x14ac:dyDescent="0.35">
      <c r="B872" s="47"/>
      <c r="C872" s="47"/>
      <c r="D872" s="47"/>
      <c r="E872" s="47"/>
    </row>
    <row r="873" spans="2:5" ht="15.75" customHeight="1" x14ac:dyDescent="0.35">
      <c r="B873" s="47"/>
      <c r="C873" s="47"/>
      <c r="D873" s="47"/>
      <c r="E873" s="47"/>
    </row>
    <row r="874" spans="2:5" ht="15.75" customHeight="1" x14ac:dyDescent="0.35">
      <c r="B874" s="47"/>
      <c r="C874" s="47"/>
      <c r="D874" s="47"/>
      <c r="E874" s="47"/>
    </row>
    <row r="875" spans="2:5" ht="15.75" customHeight="1" x14ac:dyDescent="0.35">
      <c r="B875" s="47"/>
      <c r="C875" s="47"/>
      <c r="D875" s="47"/>
      <c r="E875" s="47"/>
    </row>
    <row r="876" spans="2:5" ht="15.75" customHeight="1" x14ac:dyDescent="0.35">
      <c r="B876" s="47"/>
      <c r="C876" s="47"/>
      <c r="D876" s="47"/>
      <c r="E876" s="47"/>
    </row>
    <row r="877" spans="2:5" ht="15.75" customHeight="1" x14ac:dyDescent="0.35">
      <c r="B877" s="47"/>
      <c r="C877" s="47"/>
      <c r="D877" s="47"/>
      <c r="E877" s="47"/>
    </row>
    <row r="878" spans="2:5" ht="15.75" customHeight="1" x14ac:dyDescent="0.35">
      <c r="B878" s="47"/>
      <c r="C878" s="47"/>
      <c r="D878" s="47"/>
      <c r="E878" s="47"/>
    </row>
    <row r="879" spans="2:5" ht="15.75" customHeight="1" x14ac:dyDescent="0.35">
      <c r="B879" s="47"/>
      <c r="C879" s="47"/>
      <c r="D879" s="47"/>
      <c r="E879" s="47"/>
    </row>
    <row r="880" spans="2:5" ht="15.75" customHeight="1" x14ac:dyDescent="0.35">
      <c r="B880" s="47"/>
      <c r="C880" s="47"/>
      <c r="D880" s="47"/>
      <c r="E880" s="47"/>
    </row>
    <row r="881" spans="2:5" ht="15.75" customHeight="1" x14ac:dyDescent="0.35">
      <c r="B881" s="47"/>
      <c r="C881" s="47"/>
      <c r="D881" s="47"/>
      <c r="E881" s="47"/>
    </row>
    <row r="882" spans="2:5" ht="15.75" customHeight="1" x14ac:dyDescent="0.35">
      <c r="B882" s="47"/>
      <c r="C882" s="47"/>
      <c r="D882" s="47"/>
      <c r="E882" s="47"/>
    </row>
    <row r="883" spans="2:5" ht="15.75" customHeight="1" x14ac:dyDescent="0.35">
      <c r="B883" s="47"/>
      <c r="C883" s="47"/>
      <c r="D883" s="47"/>
      <c r="E883" s="47"/>
    </row>
    <row r="884" spans="2:5" ht="15.75" customHeight="1" x14ac:dyDescent="0.35">
      <c r="B884" s="47"/>
      <c r="C884" s="47"/>
      <c r="D884" s="47"/>
      <c r="E884" s="47"/>
    </row>
    <row r="885" spans="2:5" ht="15.75" customHeight="1" x14ac:dyDescent="0.35">
      <c r="B885" s="47"/>
      <c r="C885" s="47"/>
      <c r="D885" s="47"/>
      <c r="E885" s="47"/>
    </row>
    <row r="886" spans="2:5" ht="15.75" customHeight="1" x14ac:dyDescent="0.35">
      <c r="B886" s="47"/>
      <c r="C886" s="47"/>
      <c r="D886" s="47"/>
      <c r="E886" s="47"/>
    </row>
    <row r="887" spans="2:5" ht="15.75" customHeight="1" x14ac:dyDescent="0.35">
      <c r="B887" s="47"/>
      <c r="C887" s="47"/>
      <c r="D887" s="47"/>
      <c r="E887" s="47"/>
    </row>
    <row r="888" spans="2:5" ht="15.75" customHeight="1" x14ac:dyDescent="0.35">
      <c r="B888" s="47"/>
      <c r="C888" s="47"/>
      <c r="D888" s="47"/>
      <c r="E888" s="47"/>
    </row>
    <row r="889" spans="2:5" ht="15.75" customHeight="1" x14ac:dyDescent="0.35">
      <c r="B889" s="47"/>
      <c r="C889" s="47"/>
      <c r="D889" s="47"/>
      <c r="E889" s="47"/>
    </row>
    <row r="890" spans="2:5" ht="15.75" customHeight="1" x14ac:dyDescent="0.35">
      <c r="B890" s="47"/>
      <c r="C890" s="47"/>
      <c r="D890" s="47"/>
      <c r="E890" s="47"/>
    </row>
    <row r="891" spans="2:5" ht="15.75" customHeight="1" x14ac:dyDescent="0.35">
      <c r="B891" s="47"/>
      <c r="C891" s="47"/>
      <c r="D891" s="47"/>
      <c r="E891" s="47"/>
    </row>
    <row r="892" spans="2:5" ht="15.75" customHeight="1" x14ac:dyDescent="0.35">
      <c r="B892" s="47"/>
      <c r="C892" s="47"/>
      <c r="D892" s="47"/>
      <c r="E892" s="47"/>
    </row>
    <row r="893" spans="2:5" ht="15.75" customHeight="1" x14ac:dyDescent="0.35">
      <c r="B893" s="47"/>
      <c r="C893" s="47"/>
      <c r="D893" s="47"/>
      <c r="E893" s="47"/>
    </row>
    <row r="894" spans="2:5" ht="15.75" customHeight="1" x14ac:dyDescent="0.35">
      <c r="B894" s="47"/>
      <c r="C894" s="47"/>
      <c r="D894" s="47"/>
      <c r="E894" s="47"/>
    </row>
    <row r="895" spans="2:5" ht="15.75" customHeight="1" x14ac:dyDescent="0.35">
      <c r="B895" s="47"/>
      <c r="C895" s="47"/>
      <c r="D895" s="47"/>
      <c r="E895" s="47"/>
    </row>
    <row r="896" spans="2:5" ht="15.75" customHeight="1" x14ac:dyDescent="0.35">
      <c r="B896" s="47"/>
      <c r="C896" s="47"/>
      <c r="D896" s="47"/>
      <c r="E896" s="47"/>
    </row>
    <row r="897" spans="2:5" ht="15.75" customHeight="1" x14ac:dyDescent="0.35">
      <c r="B897" s="47"/>
      <c r="C897" s="47"/>
      <c r="D897" s="47"/>
      <c r="E897" s="47"/>
    </row>
    <row r="898" spans="2:5" ht="15.75" customHeight="1" x14ac:dyDescent="0.35">
      <c r="B898" s="47"/>
      <c r="C898" s="47"/>
      <c r="D898" s="47"/>
      <c r="E898" s="47"/>
    </row>
    <row r="899" spans="2:5" ht="15.75" customHeight="1" x14ac:dyDescent="0.35">
      <c r="B899" s="47"/>
      <c r="C899" s="47"/>
      <c r="D899" s="47"/>
      <c r="E899" s="47"/>
    </row>
    <row r="900" spans="2:5" ht="15.75" customHeight="1" x14ac:dyDescent="0.35">
      <c r="B900" s="47"/>
      <c r="C900" s="47"/>
      <c r="D900" s="47"/>
      <c r="E900" s="47"/>
    </row>
    <row r="901" spans="2:5" ht="15.75" customHeight="1" x14ac:dyDescent="0.35">
      <c r="B901" s="47"/>
      <c r="C901" s="47"/>
      <c r="D901" s="47"/>
      <c r="E901" s="47"/>
    </row>
    <row r="902" spans="2:5" ht="15.75" customHeight="1" x14ac:dyDescent="0.35">
      <c r="B902" s="47"/>
      <c r="C902" s="47"/>
      <c r="D902" s="47"/>
      <c r="E902" s="47"/>
    </row>
    <row r="903" spans="2:5" ht="15.75" customHeight="1" x14ac:dyDescent="0.35">
      <c r="B903" s="47"/>
      <c r="C903" s="47"/>
      <c r="D903" s="47"/>
      <c r="E903" s="47"/>
    </row>
    <row r="904" spans="2:5" ht="15.75" customHeight="1" x14ac:dyDescent="0.35">
      <c r="B904" s="47"/>
      <c r="C904" s="47"/>
      <c r="D904" s="47"/>
      <c r="E904" s="47"/>
    </row>
    <row r="905" spans="2:5" ht="15.75" customHeight="1" x14ac:dyDescent="0.35">
      <c r="B905" s="47"/>
      <c r="C905" s="47"/>
      <c r="D905" s="47"/>
      <c r="E905" s="47"/>
    </row>
    <row r="906" spans="2:5" ht="15.75" customHeight="1" x14ac:dyDescent="0.35">
      <c r="B906" s="47"/>
      <c r="C906" s="47"/>
      <c r="D906" s="47"/>
      <c r="E906" s="47"/>
    </row>
    <row r="907" spans="2:5" ht="15.75" customHeight="1" x14ac:dyDescent="0.35">
      <c r="B907" s="47"/>
      <c r="C907" s="47"/>
      <c r="D907" s="47"/>
      <c r="E907" s="47"/>
    </row>
    <row r="908" spans="2:5" ht="15.75" customHeight="1" x14ac:dyDescent="0.35">
      <c r="B908" s="47"/>
      <c r="C908" s="47"/>
      <c r="D908" s="47"/>
      <c r="E908" s="47"/>
    </row>
    <row r="909" spans="2:5" ht="15.75" customHeight="1" x14ac:dyDescent="0.35">
      <c r="B909" s="47"/>
      <c r="C909" s="47"/>
      <c r="D909" s="47"/>
      <c r="E909" s="47"/>
    </row>
    <row r="910" spans="2:5" ht="15.75" customHeight="1" x14ac:dyDescent="0.35">
      <c r="B910" s="47"/>
      <c r="C910" s="47"/>
      <c r="D910" s="47"/>
      <c r="E910" s="47"/>
    </row>
    <row r="911" spans="2:5" ht="15.75" customHeight="1" x14ac:dyDescent="0.35">
      <c r="B911" s="47"/>
      <c r="C911" s="47"/>
      <c r="D911" s="47"/>
      <c r="E911" s="47"/>
    </row>
    <row r="912" spans="2:5" ht="15.75" customHeight="1" x14ac:dyDescent="0.35">
      <c r="B912" s="47"/>
      <c r="C912" s="47"/>
      <c r="D912" s="47"/>
      <c r="E912" s="47"/>
    </row>
    <row r="913" spans="2:5" ht="15.75" customHeight="1" x14ac:dyDescent="0.35">
      <c r="B913" s="47"/>
      <c r="C913" s="47"/>
      <c r="D913" s="47"/>
      <c r="E913" s="47"/>
    </row>
    <row r="914" spans="2:5" ht="15.75" customHeight="1" x14ac:dyDescent="0.35">
      <c r="B914" s="47"/>
      <c r="C914" s="47"/>
      <c r="D914" s="47"/>
      <c r="E914" s="47"/>
    </row>
    <row r="915" spans="2:5" ht="15.75" customHeight="1" x14ac:dyDescent="0.35">
      <c r="B915" s="47"/>
      <c r="C915" s="47"/>
      <c r="D915" s="47"/>
      <c r="E915" s="47"/>
    </row>
    <row r="916" spans="2:5" ht="15.75" customHeight="1" x14ac:dyDescent="0.35">
      <c r="B916" s="47"/>
      <c r="C916" s="47"/>
      <c r="D916" s="47"/>
      <c r="E916" s="47"/>
    </row>
    <row r="917" spans="2:5" ht="15.75" customHeight="1" x14ac:dyDescent="0.35">
      <c r="B917" s="47"/>
      <c r="C917" s="47"/>
      <c r="D917" s="47"/>
      <c r="E917" s="47"/>
    </row>
    <row r="918" spans="2:5" ht="15.75" customHeight="1" x14ac:dyDescent="0.35">
      <c r="B918" s="47"/>
      <c r="C918" s="47"/>
      <c r="D918" s="47"/>
      <c r="E918" s="47"/>
    </row>
    <row r="919" spans="2:5" ht="15.75" customHeight="1" x14ac:dyDescent="0.35">
      <c r="B919" s="47"/>
      <c r="C919" s="47"/>
      <c r="D919" s="47"/>
      <c r="E919" s="47"/>
    </row>
    <row r="920" spans="2:5" ht="15.75" customHeight="1" x14ac:dyDescent="0.35">
      <c r="B920" s="47"/>
      <c r="C920" s="47"/>
      <c r="D920" s="47"/>
      <c r="E920" s="47"/>
    </row>
    <row r="921" spans="2:5" ht="15.75" customHeight="1" x14ac:dyDescent="0.35">
      <c r="B921" s="47"/>
      <c r="C921" s="47"/>
      <c r="D921" s="47"/>
      <c r="E921" s="47"/>
    </row>
    <row r="922" spans="2:5" ht="15.75" customHeight="1" x14ac:dyDescent="0.35">
      <c r="B922" s="47"/>
      <c r="C922" s="47"/>
      <c r="D922" s="47"/>
      <c r="E922" s="47"/>
    </row>
    <row r="923" spans="2:5" ht="15.75" customHeight="1" x14ac:dyDescent="0.35">
      <c r="B923" s="47"/>
      <c r="C923" s="47"/>
      <c r="D923" s="47"/>
      <c r="E923" s="47"/>
    </row>
    <row r="924" spans="2:5" ht="15.75" customHeight="1" x14ac:dyDescent="0.35">
      <c r="B924" s="47"/>
      <c r="C924" s="47"/>
      <c r="D924" s="47"/>
      <c r="E924" s="47"/>
    </row>
    <row r="925" spans="2:5" ht="15.75" customHeight="1" x14ac:dyDescent="0.35">
      <c r="B925" s="47"/>
      <c r="C925" s="47"/>
      <c r="D925" s="47"/>
      <c r="E925" s="47"/>
    </row>
    <row r="926" spans="2:5" ht="15.75" customHeight="1" x14ac:dyDescent="0.35">
      <c r="B926" s="47"/>
      <c r="C926" s="47"/>
      <c r="D926" s="47"/>
      <c r="E926" s="47"/>
    </row>
    <row r="927" spans="2:5" ht="15.75" customHeight="1" x14ac:dyDescent="0.35">
      <c r="B927" s="47"/>
      <c r="C927" s="47"/>
      <c r="D927" s="47"/>
      <c r="E927" s="47"/>
    </row>
    <row r="928" spans="2:5" ht="15.75" customHeight="1" x14ac:dyDescent="0.35">
      <c r="B928" s="47"/>
      <c r="C928" s="47"/>
      <c r="D928" s="47"/>
      <c r="E928" s="47"/>
    </row>
    <row r="929" spans="2:5" ht="15.75" customHeight="1" x14ac:dyDescent="0.35">
      <c r="B929" s="47"/>
      <c r="C929" s="47"/>
      <c r="D929" s="47"/>
      <c r="E929" s="47"/>
    </row>
    <row r="930" spans="2:5" ht="15.75" customHeight="1" x14ac:dyDescent="0.35">
      <c r="B930" s="47"/>
      <c r="C930" s="47"/>
      <c r="D930" s="47"/>
      <c r="E930" s="47"/>
    </row>
    <row r="931" spans="2:5" ht="15.75" customHeight="1" x14ac:dyDescent="0.35">
      <c r="B931" s="47"/>
      <c r="C931" s="47"/>
      <c r="D931" s="47"/>
      <c r="E931" s="47"/>
    </row>
    <row r="932" spans="2:5" ht="15.75" customHeight="1" x14ac:dyDescent="0.35">
      <c r="B932" s="47"/>
      <c r="C932" s="47"/>
      <c r="D932" s="47"/>
      <c r="E932" s="47"/>
    </row>
    <row r="933" spans="2:5" ht="15.75" customHeight="1" x14ac:dyDescent="0.35">
      <c r="B933" s="47"/>
      <c r="C933" s="47"/>
      <c r="D933" s="47"/>
      <c r="E933" s="47"/>
    </row>
    <row r="934" spans="2:5" ht="15.75" customHeight="1" x14ac:dyDescent="0.35">
      <c r="B934" s="47"/>
      <c r="C934" s="47"/>
      <c r="D934" s="47"/>
      <c r="E934" s="47"/>
    </row>
    <row r="935" spans="2:5" ht="15.75" customHeight="1" x14ac:dyDescent="0.35">
      <c r="B935" s="47"/>
      <c r="C935" s="47"/>
      <c r="D935" s="47"/>
      <c r="E935" s="47"/>
    </row>
    <row r="936" spans="2:5" ht="15.75" customHeight="1" x14ac:dyDescent="0.35">
      <c r="B936" s="47"/>
      <c r="C936" s="47"/>
      <c r="D936" s="47"/>
      <c r="E936" s="47"/>
    </row>
    <row r="937" spans="2:5" ht="15.75" customHeight="1" x14ac:dyDescent="0.35">
      <c r="B937" s="47"/>
      <c r="C937" s="47"/>
      <c r="D937" s="47"/>
      <c r="E937" s="47"/>
    </row>
    <row r="938" spans="2:5" ht="15.75" customHeight="1" x14ac:dyDescent="0.35">
      <c r="B938" s="47"/>
      <c r="C938" s="47"/>
      <c r="D938" s="47"/>
      <c r="E938" s="47"/>
    </row>
    <row r="939" spans="2:5" ht="15.75" customHeight="1" x14ac:dyDescent="0.35">
      <c r="B939" s="47"/>
      <c r="C939" s="47"/>
      <c r="D939" s="47"/>
      <c r="E939" s="47"/>
    </row>
    <row r="940" spans="2:5" ht="15.75" customHeight="1" x14ac:dyDescent="0.35">
      <c r="B940" s="47"/>
      <c r="C940" s="47"/>
      <c r="D940" s="47"/>
      <c r="E940" s="47"/>
    </row>
    <row r="941" spans="2:5" ht="15.75" customHeight="1" x14ac:dyDescent="0.35">
      <c r="B941" s="47"/>
      <c r="C941" s="47"/>
      <c r="D941" s="47"/>
      <c r="E941" s="47"/>
    </row>
    <row r="942" spans="2:5" ht="15.75" customHeight="1" x14ac:dyDescent="0.35">
      <c r="B942" s="47"/>
      <c r="C942" s="47"/>
      <c r="D942" s="47"/>
      <c r="E942" s="47"/>
    </row>
    <row r="943" spans="2:5" ht="15.75" customHeight="1" x14ac:dyDescent="0.35">
      <c r="B943" s="47"/>
      <c r="C943" s="47"/>
      <c r="D943" s="47"/>
      <c r="E943" s="47"/>
    </row>
    <row r="944" spans="2:5" ht="15.75" customHeight="1" x14ac:dyDescent="0.35">
      <c r="B944" s="47"/>
      <c r="C944" s="47"/>
      <c r="D944" s="47"/>
      <c r="E944" s="47"/>
    </row>
    <row r="945" spans="2:5" ht="15.75" customHeight="1" x14ac:dyDescent="0.35">
      <c r="B945" s="47"/>
      <c r="C945" s="47"/>
      <c r="D945" s="47"/>
      <c r="E945" s="47"/>
    </row>
    <row r="946" spans="2:5" ht="15.75" customHeight="1" x14ac:dyDescent="0.35">
      <c r="B946" s="47"/>
      <c r="C946" s="47"/>
      <c r="D946" s="47"/>
      <c r="E946" s="47"/>
    </row>
    <row r="947" spans="2:5" ht="15.75" customHeight="1" x14ac:dyDescent="0.35">
      <c r="B947" s="47"/>
      <c r="C947" s="47"/>
      <c r="D947" s="47"/>
      <c r="E947" s="47"/>
    </row>
    <row r="948" spans="2:5" ht="15.75" customHeight="1" x14ac:dyDescent="0.35">
      <c r="B948" s="47"/>
      <c r="C948" s="47"/>
      <c r="D948" s="47"/>
      <c r="E948" s="47"/>
    </row>
    <row r="949" spans="2:5" ht="15.75" customHeight="1" x14ac:dyDescent="0.35">
      <c r="B949" s="47"/>
      <c r="C949" s="47"/>
      <c r="D949" s="47"/>
      <c r="E949" s="47"/>
    </row>
    <row r="950" spans="2:5" ht="15.75" customHeight="1" x14ac:dyDescent="0.35">
      <c r="B950" s="47"/>
      <c r="C950" s="47"/>
      <c r="D950" s="47"/>
      <c r="E950" s="47"/>
    </row>
    <row r="951" spans="2:5" ht="15.75" customHeight="1" x14ac:dyDescent="0.35">
      <c r="B951" s="47"/>
      <c r="C951" s="47"/>
      <c r="D951" s="47"/>
      <c r="E951" s="47"/>
    </row>
    <row r="952" spans="2:5" ht="15.75" customHeight="1" x14ac:dyDescent="0.35">
      <c r="B952" s="47"/>
      <c r="C952" s="47"/>
      <c r="D952" s="47"/>
      <c r="E952" s="47"/>
    </row>
    <row r="953" spans="2:5" ht="15.75" customHeight="1" x14ac:dyDescent="0.35">
      <c r="B953" s="47"/>
      <c r="C953" s="47"/>
      <c r="D953" s="47"/>
      <c r="E953" s="47"/>
    </row>
    <row r="954" spans="2:5" ht="15.75" customHeight="1" x14ac:dyDescent="0.35">
      <c r="B954" s="47"/>
      <c r="C954" s="47"/>
      <c r="D954" s="47"/>
      <c r="E954" s="47"/>
    </row>
    <row r="955" spans="2:5" ht="15.75" customHeight="1" x14ac:dyDescent="0.35">
      <c r="B955" s="47"/>
      <c r="C955" s="47"/>
      <c r="D955" s="47"/>
      <c r="E955" s="47"/>
    </row>
    <row r="956" spans="2:5" ht="15.75" customHeight="1" x14ac:dyDescent="0.35">
      <c r="B956" s="47"/>
      <c r="C956" s="47"/>
      <c r="D956" s="47"/>
      <c r="E956" s="47"/>
    </row>
    <row r="957" spans="2:5" ht="15.75" customHeight="1" x14ac:dyDescent="0.35">
      <c r="B957" s="47"/>
      <c r="C957" s="47"/>
      <c r="D957" s="47"/>
      <c r="E957" s="47"/>
    </row>
    <row r="958" spans="2:5" ht="15.75" customHeight="1" x14ac:dyDescent="0.35">
      <c r="B958" s="47"/>
      <c r="C958" s="47"/>
      <c r="D958" s="47"/>
      <c r="E958" s="47"/>
    </row>
    <row r="959" spans="2:5" ht="15.75" customHeight="1" x14ac:dyDescent="0.35">
      <c r="B959" s="47"/>
      <c r="C959" s="47"/>
      <c r="D959" s="47"/>
      <c r="E959" s="47"/>
    </row>
    <row r="960" spans="2:5" ht="15.75" customHeight="1" x14ac:dyDescent="0.35">
      <c r="B960" s="47"/>
      <c r="C960" s="47"/>
      <c r="D960" s="47"/>
      <c r="E960" s="47"/>
    </row>
    <row r="961" spans="2:5" ht="15.75" customHeight="1" x14ac:dyDescent="0.35">
      <c r="B961" s="47"/>
      <c r="C961" s="47"/>
      <c r="D961" s="47"/>
      <c r="E961" s="47"/>
    </row>
    <row r="962" spans="2:5" ht="15.75" customHeight="1" x14ac:dyDescent="0.35">
      <c r="B962" s="47"/>
      <c r="C962" s="47"/>
      <c r="D962" s="47"/>
      <c r="E962" s="47"/>
    </row>
    <row r="963" spans="2:5" ht="15.75" customHeight="1" x14ac:dyDescent="0.35">
      <c r="B963" s="47"/>
      <c r="C963" s="47"/>
      <c r="D963" s="47"/>
      <c r="E963" s="47"/>
    </row>
    <row r="964" spans="2:5" ht="15.75" customHeight="1" x14ac:dyDescent="0.35">
      <c r="B964" s="47"/>
      <c r="C964" s="47"/>
      <c r="D964" s="47"/>
      <c r="E964" s="47"/>
    </row>
    <row r="965" spans="2:5" ht="15.75" customHeight="1" x14ac:dyDescent="0.35">
      <c r="B965" s="47"/>
      <c r="C965" s="47"/>
      <c r="D965" s="47"/>
      <c r="E965" s="47"/>
    </row>
    <row r="966" spans="2:5" ht="15.75" customHeight="1" x14ac:dyDescent="0.35">
      <c r="B966" s="47"/>
      <c r="C966" s="47"/>
      <c r="D966" s="47"/>
      <c r="E966" s="47"/>
    </row>
    <row r="967" spans="2:5" ht="15.75" customHeight="1" x14ac:dyDescent="0.35">
      <c r="B967" s="47"/>
      <c r="C967" s="47"/>
      <c r="D967" s="47"/>
      <c r="E967" s="47"/>
    </row>
    <row r="968" spans="2:5" ht="15.75" customHeight="1" x14ac:dyDescent="0.35">
      <c r="B968" s="47"/>
      <c r="C968" s="47"/>
      <c r="D968" s="47"/>
      <c r="E968" s="47"/>
    </row>
    <row r="969" spans="2:5" ht="15.75" customHeight="1" x14ac:dyDescent="0.35">
      <c r="B969" s="47"/>
      <c r="C969" s="47"/>
      <c r="D969" s="47"/>
      <c r="E969" s="47"/>
    </row>
    <row r="970" spans="2:5" ht="15.75" customHeight="1" x14ac:dyDescent="0.35">
      <c r="B970" s="47"/>
      <c r="C970" s="47"/>
      <c r="D970" s="47"/>
      <c r="E970" s="47"/>
    </row>
    <row r="971" spans="2:5" ht="15.75" customHeight="1" x14ac:dyDescent="0.35">
      <c r="B971" s="47"/>
      <c r="C971" s="47"/>
      <c r="D971" s="47"/>
      <c r="E971" s="47"/>
    </row>
    <row r="972" spans="2:5" ht="15.75" customHeight="1" x14ac:dyDescent="0.35">
      <c r="B972" s="47"/>
      <c r="C972" s="47"/>
      <c r="D972" s="47"/>
      <c r="E972" s="47"/>
    </row>
    <row r="973" spans="2:5" ht="15.75" customHeight="1" x14ac:dyDescent="0.35">
      <c r="B973" s="47"/>
      <c r="C973" s="47"/>
      <c r="D973" s="47"/>
      <c r="E973" s="47"/>
    </row>
    <row r="974" spans="2:5" ht="15.75" customHeight="1" x14ac:dyDescent="0.35">
      <c r="B974" s="47"/>
      <c r="C974" s="47"/>
      <c r="D974" s="47"/>
      <c r="E974" s="47"/>
    </row>
    <row r="975" spans="2:5" ht="15.75" customHeight="1" x14ac:dyDescent="0.35">
      <c r="B975" s="47"/>
      <c r="C975" s="47"/>
      <c r="D975" s="47"/>
      <c r="E975" s="47"/>
    </row>
    <row r="976" spans="2:5" ht="15.75" customHeight="1" x14ac:dyDescent="0.35">
      <c r="B976" s="47"/>
      <c r="C976" s="47"/>
      <c r="D976" s="47"/>
      <c r="E976" s="47"/>
    </row>
    <row r="977" spans="2:5" ht="15.75" customHeight="1" x14ac:dyDescent="0.35">
      <c r="B977" s="47"/>
      <c r="C977" s="47"/>
      <c r="D977" s="47"/>
      <c r="E977" s="47"/>
    </row>
    <row r="978" spans="2:5" ht="15.75" customHeight="1" x14ac:dyDescent="0.35">
      <c r="B978" s="47"/>
      <c r="C978" s="47"/>
      <c r="D978" s="47"/>
      <c r="E978" s="47"/>
    </row>
    <row r="979" spans="2:5" ht="15.75" customHeight="1" x14ac:dyDescent="0.35">
      <c r="B979" s="47"/>
      <c r="C979" s="47"/>
      <c r="D979" s="47"/>
      <c r="E979" s="47"/>
    </row>
    <row r="980" spans="2:5" ht="15.75" customHeight="1" x14ac:dyDescent="0.35">
      <c r="B980" s="47"/>
      <c r="C980" s="47"/>
      <c r="D980" s="47"/>
      <c r="E980" s="47"/>
    </row>
    <row r="981" spans="2:5" ht="15.75" customHeight="1" x14ac:dyDescent="0.35">
      <c r="B981" s="47"/>
      <c r="C981" s="47"/>
      <c r="D981" s="47"/>
      <c r="E981" s="47"/>
    </row>
    <row r="982" spans="2:5" ht="15.75" customHeight="1" x14ac:dyDescent="0.35">
      <c r="B982" s="47"/>
      <c r="C982" s="47"/>
      <c r="D982" s="47"/>
      <c r="E982" s="47"/>
    </row>
    <row r="983" spans="2:5" ht="15.75" customHeight="1" x14ac:dyDescent="0.35">
      <c r="B983" s="47"/>
      <c r="C983" s="47"/>
      <c r="D983" s="47"/>
      <c r="E983" s="47"/>
    </row>
    <row r="984" spans="2:5" ht="15.75" customHeight="1" x14ac:dyDescent="0.35">
      <c r="B984" s="47"/>
      <c r="C984" s="47"/>
      <c r="D984" s="47"/>
      <c r="E984" s="47"/>
    </row>
    <row r="985" spans="2:5" ht="15.75" customHeight="1" x14ac:dyDescent="0.35">
      <c r="B985" s="47"/>
      <c r="C985" s="47"/>
      <c r="D985" s="47"/>
      <c r="E985" s="47"/>
    </row>
    <row r="986" spans="2:5" ht="15.75" customHeight="1" x14ac:dyDescent="0.35">
      <c r="B986" s="47"/>
      <c r="C986" s="47"/>
      <c r="D986" s="47"/>
      <c r="E986" s="47"/>
    </row>
    <row r="987" spans="2:5" ht="15.75" customHeight="1" x14ac:dyDescent="0.35">
      <c r="B987" s="47"/>
      <c r="C987" s="47"/>
      <c r="D987" s="47"/>
      <c r="E987" s="47"/>
    </row>
    <row r="988" spans="2:5" ht="15.75" customHeight="1" x14ac:dyDescent="0.35">
      <c r="B988" s="47"/>
      <c r="C988" s="47"/>
      <c r="D988" s="47"/>
      <c r="E988" s="47"/>
    </row>
    <row r="989" spans="2:5" ht="15.75" customHeight="1" x14ac:dyDescent="0.35">
      <c r="B989" s="47"/>
      <c r="C989" s="47"/>
      <c r="D989" s="47"/>
      <c r="E989" s="47"/>
    </row>
    <row r="990" spans="2:5" ht="15.75" customHeight="1" x14ac:dyDescent="0.35">
      <c r="B990" s="47"/>
      <c r="C990" s="47"/>
      <c r="D990" s="47"/>
      <c r="E990" s="47"/>
    </row>
    <row r="991" spans="2:5" ht="15.75" customHeight="1" x14ac:dyDescent="0.35">
      <c r="B991" s="47"/>
      <c r="C991" s="47"/>
      <c r="D991" s="47"/>
      <c r="E991" s="47"/>
    </row>
    <row r="992" spans="2:5" ht="15.75" customHeight="1" x14ac:dyDescent="0.35">
      <c r="B992" s="47"/>
      <c r="C992" s="47"/>
      <c r="D992" s="47"/>
      <c r="E992" s="47"/>
    </row>
    <row r="993" spans="2:5" ht="15.75" customHeight="1" x14ac:dyDescent="0.35">
      <c r="B993" s="47"/>
      <c r="C993" s="47"/>
      <c r="D993" s="47"/>
      <c r="E993" s="47"/>
    </row>
    <row r="994" spans="2:5" ht="15.75" customHeight="1" x14ac:dyDescent="0.35">
      <c r="B994" s="47"/>
      <c r="C994" s="47"/>
      <c r="D994" s="47"/>
      <c r="E994" s="47"/>
    </row>
    <row r="995" spans="2:5" ht="15.75" customHeight="1" x14ac:dyDescent="0.35">
      <c r="B995" s="47"/>
      <c r="C995" s="47"/>
      <c r="D995" s="47"/>
      <c r="E995" s="47"/>
    </row>
    <row r="996" spans="2:5" ht="15.75" customHeight="1" x14ac:dyDescent="0.35">
      <c r="B996" s="47"/>
      <c r="C996" s="47"/>
      <c r="D996" s="47"/>
      <c r="E996" s="47"/>
    </row>
    <row r="997" spans="2:5" ht="15.75" customHeight="1" x14ac:dyDescent="0.35">
      <c r="B997" s="47"/>
      <c r="C997" s="47"/>
      <c r="D997" s="47"/>
      <c r="E997" s="47"/>
    </row>
    <row r="998" spans="2:5" ht="15.75" customHeight="1" x14ac:dyDescent="0.35">
      <c r="B998" s="47"/>
      <c r="C998" s="47"/>
      <c r="D998" s="47"/>
      <c r="E998" s="47"/>
    </row>
    <row r="999" spans="2:5" ht="15.75" customHeight="1" x14ac:dyDescent="0.35">
      <c r="B999" s="47"/>
      <c r="C999" s="47"/>
      <c r="D999" s="47"/>
      <c r="E999" s="47"/>
    </row>
    <row r="1000" spans="2:5" ht="15.75" customHeight="1" x14ac:dyDescent="0.35">
      <c r="B1000" s="47"/>
      <c r="C1000" s="47"/>
      <c r="D1000" s="47"/>
      <c r="E1000" s="47"/>
    </row>
    <row r="1001" spans="2:5" ht="15.75" customHeight="1" x14ac:dyDescent="0.35">
      <c r="B1001" s="47"/>
      <c r="C1001" s="47"/>
      <c r="D1001" s="47"/>
      <c r="E1001" s="47"/>
    </row>
    <row r="1002" spans="2:5" ht="15.75" customHeight="1" x14ac:dyDescent="0.35">
      <c r="B1002" s="47"/>
      <c r="C1002" s="47"/>
      <c r="D1002" s="47"/>
      <c r="E1002" s="47"/>
    </row>
  </sheetData>
  <hyperlinks>
    <hyperlink ref="B51" r:id="rId1" xr:uid="{FF84FFA9-78DC-4DA0-AA16-D8BB06908EFF}"/>
    <hyperlink ref="B58" r:id="rId2" xr:uid="{06E1BC28-A9D4-477E-8B02-0400E7260433}"/>
    <hyperlink ref="A119" r:id="rId3" xr:uid="{643D10BC-ED64-42B1-A27D-E86714B69FA3}"/>
    <hyperlink ref="A132" r:id="rId4" xr:uid="{ACD6F809-24D1-4C39-9C4D-0AA5BDAA9B91}"/>
    <hyperlink ref="A141" r:id="rId5" xr:uid="{B80A79EB-D385-44F6-A6C7-4D0E9D7088CF}"/>
  </hyperlinks>
  <pageMargins left="0.7" right="0.7" top="0.75" bottom="0.75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3BC2B-C956-4E55-ACEB-829035EB5CD1}">
  <dimension ref="A1:AK1000"/>
  <sheetViews>
    <sheetView topLeftCell="B91" workbookViewId="0">
      <selection activeCell="A123" sqref="A123"/>
    </sheetView>
  </sheetViews>
  <sheetFormatPr defaultColWidth="13.81640625" defaultRowHeight="15" customHeight="1" x14ac:dyDescent="0.3"/>
  <cols>
    <col min="1" max="1" width="19.90625" style="45" hidden="1" customWidth="1"/>
    <col min="2" max="2" width="43.6328125" style="45" customWidth="1"/>
    <col min="3" max="3" width="11.453125" style="45" customWidth="1"/>
    <col min="4" max="4" width="8.7265625" style="45" customWidth="1"/>
    <col min="5" max="5" width="11.36328125" style="45" customWidth="1"/>
    <col min="6" max="37" width="8.7265625" style="45" customWidth="1"/>
    <col min="38" max="16384" width="13.81640625" style="45"/>
  </cols>
  <sheetData>
    <row r="1" spans="1:37" ht="15" customHeight="1" x14ac:dyDescent="0.35">
      <c r="A1" s="47"/>
      <c r="B1" s="72" t="s">
        <v>438</v>
      </c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</row>
    <row r="2" spans="1:37" ht="15" customHeight="1" x14ac:dyDescent="0.35">
      <c r="A2" s="47"/>
      <c r="B2" s="73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</row>
    <row r="3" spans="1:37" ht="15" customHeight="1" x14ac:dyDescent="0.35">
      <c r="A3" s="47"/>
      <c r="B3" s="73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 t="s">
        <v>439</v>
      </c>
    </row>
    <row r="4" spans="1:37" ht="15" customHeight="1" thickBot="1" x14ac:dyDescent="0.4">
      <c r="A4" s="47"/>
      <c r="B4" s="74" t="s">
        <v>440</v>
      </c>
      <c r="C4" s="74">
        <v>2017</v>
      </c>
      <c r="D4" s="74">
        <v>2018</v>
      </c>
      <c r="E4" s="74">
        <v>2019</v>
      </c>
      <c r="F4" s="74">
        <v>2020</v>
      </c>
      <c r="G4" s="74">
        <v>2021</v>
      </c>
      <c r="H4" s="74">
        <v>2022</v>
      </c>
      <c r="I4" s="74">
        <v>2023</v>
      </c>
      <c r="J4" s="74">
        <v>2024</v>
      </c>
      <c r="K4" s="74">
        <v>2025</v>
      </c>
      <c r="L4" s="74">
        <v>2026</v>
      </c>
      <c r="M4" s="74">
        <v>2027</v>
      </c>
      <c r="N4" s="74">
        <v>2028</v>
      </c>
      <c r="O4" s="74">
        <v>2029</v>
      </c>
      <c r="P4" s="74">
        <v>2030</v>
      </c>
      <c r="Q4" s="74">
        <v>2031</v>
      </c>
      <c r="R4" s="74">
        <v>2032</v>
      </c>
      <c r="S4" s="74">
        <v>2033</v>
      </c>
      <c r="T4" s="74">
        <v>2034</v>
      </c>
      <c r="U4" s="74">
        <v>2035</v>
      </c>
      <c r="V4" s="74">
        <v>2036</v>
      </c>
      <c r="W4" s="74">
        <v>2037</v>
      </c>
      <c r="X4" s="74">
        <v>2038</v>
      </c>
      <c r="Y4" s="74">
        <v>2039</v>
      </c>
      <c r="Z4" s="74">
        <v>2040</v>
      </c>
      <c r="AA4" s="74">
        <v>2041</v>
      </c>
      <c r="AB4" s="74">
        <v>2042</v>
      </c>
      <c r="AC4" s="74">
        <v>2043</v>
      </c>
      <c r="AD4" s="74">
        <v>2044</v>
      </c>
      <c r="AE4" s="74">
        <v>2045</v>
      </c>
      <c r="AF4" s="74">
        <v>2046</v>
      </c>
      <c r="AG4" s="74">
        <v>2047</v>
      </c>
      <c r="AH4" s="74">
        <v>2048</v>
      </c>
      <c r="AI4" s="74">
        <v>2049</v>
      </c>
      <c r="AJ4" s="74">
        <v>2050</v>
      </c>
      <c r="AK4" s="74">
        <v>2050</v>
      </c>
    </row>
    <row r="5" spans="1:37" ht="15" customHeight="1" thickTop="1" x14ac:dyDescent="0.35">
      <c r="A5" s="47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</row>
    <row r="6" spans="1:37" ht="15" customHeight="1" x14ac:dyDescent="0.35">
      <c r="A6" s="47"/>
      <c r="B6" s="66" t="s">
        <v>441</v>
      </c>
      <c r="C6" s="75">
        <v>477.04278599999998</v>
      </c>
      <c r="D6" s="75">
        <v>486.10140999999999</v>
      </c>
      <c r="E6" s="75">
        <v>462.25711100000001</v>
      </c>
      <c r="F6" s="75">
        <v>472.71850599999999</v>
      </c>
      <c r="G6" s="75">
        <v>469.25531000000001</v>
      </c>
      <c r="H6" s="75">
        <v>467.02038599999997</v>
      </c>
      <c r="I6" s="75">
        <v>464.36389200000002</v>
      </c>
      <c r="J6" s="75">
        <v>458.73458900000003</v>
      </c>
      <c r="K6" s="75">
        <v>454.64410400000003</v>
      </c>
      <c r="L6" s="75">
        <v>451.27090500000003</v>
      </c>
      <c r="M6" s="75">
        <v>449.89889499999998</v>
      </c>
      <c r="N6" s="75">
        <v>447.340912</v>
      </c>
      <c r="O6" s="75">
        <v>444.908905</v>
      </c>
      <c r="P6" s="75">
        <v>442.39779700000003</v>
      </c>
      <c r="Q6" s="75">
        <v>440.44030800000002</v>
      </c>
      <c r="R6" s="75">
        <v>437.76870700000001</v>
      </c>
      <c r="S6" s="75">
        <v>435.72180200000003</v>
      </c>
      <c r="T6" s="75">
        <v>435.01629600000001</v>
      </c>
      <c r="U6" s="75">
        <v>434.552887</v>
      </c>
      <c r="V6" s="75">
        <v>432.56579599999998</v>
      </c>
      <c r="W6" s="75">
        <v>434.32620200000002</v>
      </c>
      <c r="X6" s="75">
        <v>434.756012</v>
      </c>
      <c r="Y6" s="75">
        <v>434.83081099999998</v>
      </c>
      <c r="Z6" s="75">
        <v>434.73831200000001</v>
      </c>
      <c r="AA6" s="75">
        <v>435.45379600000001</v>
      </c>
      <c r="AB6" s="75">
        <v>436.797302</v>
      </c>
      <c r="AC6" s="75">
        <v>437.45431500000001</v>
      </c>
      <c r="AD6" s="75">
        <v>438.435089</v>
      </c>
      <c r="AE6" s="75">
        <v>439.63799999999998</v>
      </c>
      <c r="AF6" s="75">
        <v>442.36599699999999</v>
      </c>
      <c r="AG6" s="75">
        <v>444.013214</v>
      </c>
      <c r="AH6" s="75">
        <v>446.54458599999998</v>
      </c>
      <c r="AI6" s="75">
        <v>447.479401</v>
      </c>
      <c r="AJ6" s="75">
        <v>449.39428700000002</v>
      </c>
      <c r="AK6" s="76">
        <v>-2.4510000000000001E-3</v>
      </c>
    </row>
    <row r="7" spans="1:37" ht="14.5" x14ac:dyDescent="0.35">
      <c r="A7" s="47"/>
      <c r="B7" s="66" t="s">
        <v>442</v>
      </c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</row>
    <row r="8" spans="1:37" ht="14.5" x14ac:dyDescent="0.35">
      <c r="A8" s="47"/>
      <c r="B8" s="66" t="s">
        <v>443</v>
      </c>
      <c r="C8" s="77">
        <v>17.228000999999999</v>
      </c>
      <c r="D8" s="77">
        <v>17.550706999999999</v>
      </c>
      <c r="E8" s="77">
        <v>17.956469999999999</v>
      </c>
      <c r="F8" s="77">
        <v>18.561658999999999</v>
      </c>
      <c r="G8" s="77">
        <v>18.240932000000001</v>
      </c>
      <c r="H8" s="77">
        <v>18.305565000000001</v>
      </c>
      <c r="I8" s="77">
        <v>18.216169000000001</v>
      </c>
      <c r="J8" s="77">
        <v>18.124077</v>
      </c>
      <c r="K8" s="77">
        <v>17.872724999999999</v>
      </c>
      <c r="L8" s="77">
        <v>17.733559</v>
      </c>
      <c r="M8" s="77">
        <v>17.790877999999999</v>
      </c>
      <c r="N8" s="77">
        <v>17.809593</v>
      </c>
      <c r="O8" s="77">
        <v>17.797143999999999</v>
      </c>
      <c r="P8" s="77">
        <v>17.750488000000001</v>
      </c>
      <c r="Q8" s="77">
        <v>17.771865999999999</v>
      </c>
      <c r="R8" s="77">
        <v>17.749244999999998</v>
      </c>
      <c r="S8" s="77">
        <v>17.673556999999999</v>
      </c>
      <c r="T8" s="77">
        <v>17.654147999999999</v>
      </c>
      <c r="U8" s="77">
        <v>17.645510000000002</v>
      </c>
      <c r="V8" s="77">
        <v>17.653233</v>
      </c>
      <c r="W8" s="77">
        <v>17.691224999999999</v>
      </c>
      <c r="X8" s="77">
        <v>17.700320999999999</v>
      </c>
      <c r="Y8" s="77">
        <v>17.623837000000002</v>
      </c>
      <c r="Z8" s="77">
        <v>17.614208000000001</v>
      </c>
      <c r="AA8" s="77">
        <v>17.632324000000001</v>
      </c>
      <c r="AB8" s="77">
        <v>17.719449999999998</v>
      </c>
      <c r="AC8" s="77">
        <v>17.687442999999998</v>
      </c>
      <c r="AD8" s="77">
        <v>17.742956</v>
      </c>
      <c r="AE8" s="77">
        <v>17.742044</v>
      </c>
      <c r="AF8" s="77">
        <v>17.822962</v>
      </c>
      <c r="AG8" s="77">
        <v>17.809488000000002</v>
      </c>
      <c r="AH8" s="77">
        <v>17.825657</v>
      </c>
      <c r="AI8" s="77">
        <v>17.699687999999998</v>
      </c>
      <c r="AJ8" s="77">
        <v>17.697797999999999</v>
      </c>
      <c r="AK8" s="76">
        <v>2.61E-4</v>
      </c>
    </row>
    <row r="9" spans="1:37" ht="14.5" x14ac:dyDescent="0.35">
      <c r="A9" s="47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</row>
    <row r="10" spans="1:37" ht="15" customHeight="1" x14ac:dyDescent="0.35">
      <c r="A10" s="47"/>
      <c r="B10" s="66" t="s">
        <v>444</v>
      </c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</row>
    <row r="11" spans="1:37" ht="15" customHeight="1" x14ac:dyDescent="0.35">
      <c r="A11" s="47"/>
      <c r="B11" s="78" t="s">
        <v>445</v>
      </c>
      <c r="C11" s="79">
        <v>1.5529999999999999</v>
      </c>
      <c r="D11" s="79">
        <v>1.5529999999999999</v>
      </c>
      <c r="E11" s="79">
        <v>1.5529999999999999</v>
      </c>
      <c r="F11" s="79">
        <v>0</v>
      </c>
      <c r="G11" s="79">
        <v>0</v>
      </c>
      <c r="H11" s="79">
        <v>0</v>
      </c>
      <c r="I11" s="79">
        <v>0</v>
      </c>
      <c r="J11" s="79">
        <v>0</v>
      </c>
      <c r="K11" s="79">
        <v>0</v>
      </c>
      <c r="L11" s="79">
        <v>0</v>
      </c>
      <c r="M11" s="79">
        <v>0</v>
      </c>
      <c r="N11" s="79">
        <v>0</v>
      </c>
      <c r="O11" s="79">
        <v>0</v>
      </c>
      <c r="P11" s="79">
        <v>0</v>
      </c>
      <c r="Q11" s="79">
        <v>0</v>
      </c>
      <c r="R11" s="79">
        <v>0</v>
      </c>
      <c r="S11" s="79">
        <v>0</v>
      </c>
      <c r="T11" s="79">
        <v>0</v>
      </c>
      <c r="U11" s="79">
        <v>0</v>
      </c>
      <c r="V11" s="79">
        <v>0</v>
      </c>
      <c r="W11" s="79">
        <v>0</v>
      </c>
      <c r="X11" s="79">
        <v>0</v>
      </c>
      <c r="Y11" s="79">
        <v>0</v>
      </c>
      <c r="Z11" s="79">
        <v>0</v>
      </c>
      <c r="AA11" s="79">
        <v>0</v>
      </c>
      <c r="AB11" s="79">
        <v>0</v>
      </c>
      <c r="AC11" s="79">
        <v>0</v>
      </c>
      <c r="AD11" s="79">
        <v>0</v>
      </c>
      <c r="AE11" s="79">
        <v>0</v>
      </c>
      <c r="AF11" s="79">
        <v>0</v>
      </c>
      <c r="AG11" s="79">
        <v>0</v>
      </c>
      <c r="AH11" s="79">
        <v>0</v>
      </c>
      <c r="AI11" s="79">
        <v>0</v>
      </c>
      <c r="AJ11" s="79">
        <v>0</v>
      </c>
      <c r="AK11" s="80" t="s">
        <v>446</v>
      </c>
    </row>
    <row r="12" spans="1:37" ht="15" customHeight="1" x14ac:dyDescent="0.35">
      <c r="A12" s="47"/>
      <c r="B12" s="78" t="s">
        <v>447</v>
      </c>
      <c r="C12" s="79">
        <v>2.2949999999999999</v>
      </c>
      <c r="D12" s="79">
        <v>2.2949999999999999</v>
      </c>
      <c r="E12" s="79">
        <v>2.2949999999999999</v>
      </c>
      <c r="F12" s="79">
        <v>0</v>
      </c>
      <c r="G12" s="79">
        <v>0</v>
      </c>
      <c r="H12" s="79">
        <v>0</v>
      </c>
      <c r="I12" s="79">
        <v>0</v>
      </c>
      <c r="J12" s="79">
        <v>0</v>
      </c>
      <c r="K12" s="79">
        <v>0</v>
      </c>
      <c r="L12" s="79">
        <v>0</v>
      </c>
      <c r="M12" s="79">
        <v>0</v>
      </c>
      <c r="N12" s="79">
        <v>0</v>
      </c>
      <c r="O12" s="79">
        <v>0</v>
      </c>
      <c r="P12" s="79">
        <v>0</v>
      </c>
      <c r="Q12" s="79">
        <v>0</v>
      </c>
      <c r="R12" s="79">
        <v>0</v>
      </c>
      <c r="S12" s="79">
        <v>0</v>
      </c>
      <c r="T12" s="79">
        <v>0</v>
      </c>
      <c r="U12" s="79">
        <v>0</v>
      </c>
      <c r="V12" s="79">
        <v>0</v>
      </c>
      <c r="W12" s="79">
        <v>0</v>
      </c>
      <c r="X12" s="79">
        <v>0</v>
      </c>
      <c r="Y12" s="79">
        <v>0</v>
      </c>
      <c r="Z12" s="79">
        <v>0</v>
      </c>
      <c r="AA12" s="79">
        <v>0</v>
      </c>
      <c r="AB12" s="79">
        <v>0</v>
      </c>
      <c r="AC12" s="79">
        <v>0</v>
      </c>
      <c r="AD12" s="79">
        <v>0</v>
      </c>
      <c r="AE12" s="79">
        <v>0</v>
      </c>
      <c r="AF12" s="79">
        <v>0</v>
      </c>
      <c r="AG12" s="79">
        <v>0</v>
      </c>
      <c r="AH12" s="79">
        <v>0</v>
      </c>
      <c r="AI12" s="79">
        <v>0</v>
      </c>
      <c r="AJ12" s="79">
        <v>0</v>
      </c>
      <c r="AK12" s="80" t="s">
        <v>446</v>
      </c>
    </row>
    <row r="13" spans="1:37" ht="15" customHeight="1" x14ac:dyDescent="0.35">
      <c r="A13" s="47"/>
      <c r="B13" s="78" t="s">
        <v>448</v>
      </c>
      <c r="C13" s="79">
        <v>9.6280000000000001</v>
      </c>
      <c r="D13" s="79">
        <v>9.6280000000000001</v>
      </c>
      <c r="E13" s="79">
        <v>9.6280000000000001</v>
      </c>
      <c r="F13" s="79">
        <v>0</v>
      </c>
      <c r="G13" s="79">
        <v>0</v>
      </c>
      <c r="H13" s="79">
        <v>0</v>
      </c>
      <c r="I13" s="79">
        <v>0</v>
      </c>
      <c r="J13" s="79">
        <v>0</v>
      </c>
      <c r="K13" s="79">
        <v>0</v>
      </c>
      <c r="L13" s="79">
        <v>0</v>
      </c>
      <c r="M13" s="79">
        <v>0</v>
      </c>
      <c r="N13" s="79">
        <v>0</v>
      </c>
      <c r="O13" s="79">
        <v>0</v>
      </c>
      <c r="P13" s="79">
        <v>0</v>
      </c>
      <c r="Q13" s="79">
        <v>0</v>
      </c>
      <c r="R13" s="79">
        <v>0</v>
      </c>
      <c r="S13" s="79">
        <v>0</v>
      </c>
      <c r="T13" s="79">
        <v>0</v>
      </c>
      <c r="U13" s="79">
        <v>0</v>
      </c>
      <c r="V13" s="79">
        <v>0</v>
      </c>
      <c r="W13" s="79">
        <v>0</v>
      </c>
      <c r="X13" s="79">
        <v>0</v>
      </c>
      <c r="Y13" s="79">
        <v>0</v>
      </c>
      <c r="Z13" s="79">
        <v>0</v>
      </c>
      <c r="AA13" s="79">
        <v>0</v>
      </c>
      <c r="AB13" s="79">
        <v>0</v>
      </c>
      <c r="AC13" s="79">
        <v>0</v>
      </c>
      <c r="AD13" s="79">
        <v>0</v>
      </c>
      <c r="AE13" s="79">
        <v>0</v>
      </c>
      <c r="AF13" s="79">
        <v>0</v>
      </c>
      <c r="AG13" s="79">
        <v>0</v>
      </c>
      <c r="AH13" s="79">
        <v>0</v>
      </c>
      <c r="AI13" s="79">
        <v>0</v>
      </c>
      <c r="AJ13" s="79">
        <v>0</v>
      </c>
      <c r="AK13" s="80" t="s">
        <v>446</v>
      </c>
    </row>
    <row r="14" spans="1:37" ht="15" customHeight="1" x14ac:dyDescent="0.35">
      <c r="A14" s="47"/>
      <c r="B14" s="78" t="s">
        <v>449</v>
      </c>
      <c r="C14" s="79">
        <v>527.828979</v>
      </c>
      <c r="D14" s="79">
        <v>527.828979</v>
      </c>
      <c r="E14" s="79">
        <v>527.828979</v>
      </c>
      <c r="F14" s="79">
        <v>381.09463499999998</v>
      </c>
      <c r="G14" s="79">
        <v>369.54522700000001</v>
      </c>
      <c r="H14" s="79">
        <v>357.17898600000001</v>
      </c>
      <c r="I14" s="79">
        <v>346.91030899999998</v>
      </c>
      <c r="J14" s="79">
        <v>333.87948599999999</v>
      </c>
      <c r="K14" s="79">
        <v>330.89709499999998</v>
      </c>
      <c r="L14" s="79">
        <v>321.93670700000001</v>
      </c>
      <c r="M14" s="79">
        <v>317.36334199999999</v>
      </c>
      <c r="N14" s="79">
        <v>320.72894300000002</v>
      </c>
      <c r="O14" s="79">
        <v>323.46853599999997</v>
      </c>
      <c r="P14" s="79">
        <v>322.56362899999999</v>
      </c>
      <c r="Q14" s="79">
        <v>335.11086999999998</v>
      </c>
      <c r="R14" s="79">
        <v>334.81295799999998</v>
      </c>
      <c r="S14" s="79">
        <v>338.01730300000003</v>
      </c>
      <c r="T14" s="79">
        <v>349.32910199999998</v>
      </c>
      <c r="U14" s="79">
        <v>351.129547</v>
      </c>
      <c r="V14" s="79">
        <v>357.54629499999999</v>
      </c>
      <c r="W14" s="79">
        <v>370.16168199999998</v>
      </c>
      <c r="X14" s="79">
        <v>372.70224000000002</v>
      </c>
      <c r="Y14" s="79">
        <v>376.39077800000001</v>
      </c>
      <c r="Z14" s="79">
        <v>381.97335800000002</v>
      </c>
      <c r="AA14" s="79">
        <v>384.73959400000001</v>
      </c>
      <c r="AB14" s="79">
        <v>389.76919600000002</v>
      </c>
      <c r="AC14" s="79">
        <v>395.469086</v>
      </c>
      <c r="AD14" s="79">
        <v>402.20483400000001</v>
      </c>
      <c r="AE14" s="79">
        <v>404.15927099999999</v>
      </c>
      <c r="AF14" s="79">
        <v>412.932953</v>
      </c>
      <c r="AG14" s="79">
        <v>418.10235599999999</v>
      </c>
      <c r="AH14" s="79">
        <v>420.51187099999999</v>
      </c>
      <c r="AI14" s="79">
        <v>419.92010499999998</v>
      </c>
      <c r="AJ14" s="79">
        <v>424.434326</v>
      </c>
      <c r="AK14" s="80">
        <v>-6.79E-3</v>
      </c>
    </row>
    <row r="15" spans="1:37" ht="15" customHeight="1" x14ac:dyDescent="0.35">
      <c r="A15" s="47"/>
      <c r="B15" s="78" t="s">
        <v>450</v>
      </c>
      <c r="C15" s="79">
        <v>1484.7150879999999</v>
      </c>
      <c r="D15" s="79">
        <v>1538.8170170000001</v>
      </c>
      <c r="E15" s="79">
        <v>1533</v>
      </c>
      <c r="F15" s="79">
        <v>1698.105591</v>
      </c>
      <c r="G15" s="79">
        <v>1650.0679929999999</v>
      </c>
      <c r="H15" s="79">
        <v>1595.97522</v>
      </c>
      <c r="I15" s="79">
        <v>1572.0251459999999</v>
      </c>
      <c r="J15" s="79">
        <v>1545.298828</v>
      </c>
      <c r="K15" s="79">
        <v>1534.666138</v>
      </c>
      <c r="L15" s="79">
        <v>1490.081177</v>
      </c>
      <c r="M15" s="79">
        <v>1477.2320560000001</v>
      </c>
      <c r="N15" s="79">
        <v>1498.8654790000001</v>
      </c>
      <c r="O15" s="79">
        <v>1467.3881839999999</v>
      </c>
      <c r="P15" s="79">
        <v>1476.9948730000001</v>
      </c>
      <c r="Q15" s="79">
        <v>1501.7739260000001</v>
      </c>
      <c r="R15" s="79">
        <v>1490.578125</v>
      </c>
      <c r="S15" s="79">
        <v>1468.7146</v>
      </c>
      <c r="T15" s="79">
        <v>1511.593018</v>
      </c>
      <c r="U15" s="79">
        <v>1503.7937010000001</v>
      </c>
      <c r="V15" s="79">
        <v>1475.2890620000001</v>
      </c>
      <c r="W15" s="79">
        <v>1543.9261469999999</v>
      </c>
      <c r="X15" s="79">
        <v>1540.496582</v>
      </c>
      <c r="Y15" s="79">
        <v>1537.2016599999999</v>
      </c>
      <c r="Z15" s="79">
        <v>1556.186768</v>
      </c>
      <c r="AA15" s="79">
        <v>1564.395264</v>
      </c>
      <c r="AB15" s="79">
        <v>1543.641846</v>
      </c>
      <c r="AC15" s="79">
        <v>1564.987427</v>
      </c>
      <c r="AD15" s="79">
        <v>1592.6865230000001</v>
      </c>
      <c r="AE15" s="79">
        <v>1614.6571039999999</v>
      </c>
      <c r="AF15" s="79">
        <v>1633.6633300000001</v>
      </c>
      <c r="AG15" s="79">
        <v>1642.69165</v>
      </c>
      <c r="AH15" s="79">
        <v>1647.2193600000001</v>
      </c>
      <c r="AI15" s="79">
        <v>1635.9807129999999</v>
      </c>
      <c r="AJ15" s="79">
        <v>1641.2717290000001</v>
      </c>
      <c r="AK15" s="80">
        <v>2.016E-3</v>
      </c>
    </row>
    <row r="16" spans="1:37" ht="15" customHeight="1" x14ac:dyDescent="0.35">
      <c r="A16" s="47"/>
      <c r="B16" s="78" t="s">
        <v>451</v>
      </c>
      <c r="C16" s="79">
        <v>5.7610000000000001</v>
      </c>
      <c r="D16" s="79">
        <v>5.7610000000000001</v>
      </c>
      <c r="E16" s="79">
        <v>5.7610000000000001</v>
      </c>
      <c r="F16" s="79">
        <v>5.7403149999999998</v>
      </c>
      <c r="G16" s="79">
        <v>13.880179999999999</v>
      </c>
      <c r="H16" s="79">
        <v>20.10004</v>
      </c>
      <c r="I16" s="79">
        <v>26.580870000000001</v>
      </c>
      <c r="J16" s="79">
        <v>16.602115999999999</v>
      </c>
      <c r="K16" s="79">
        <v>1.1588000000000001</v>
      </c>
      <c r="L16" s="79">
        <v>17.524881000000001</v>
      </c>
      <c r="M16" s="79">
        <v>23.596509999999999</v>
      </c>
      <c r="N16" s="79">
        <v>27.685549000000002</v>
      </c>
      <c r="O16" s="79">
        <v>20.777595999999999</v>
      </c>
      <c r="P16" s="79">
        <v>15.487730000000001</v>
      </c>
      <c r="Q16" s="79">
        <v>0</v>
      </c>
      <c r="R16" s="79">
        <v>3.3459000000000003E-2</v>
      </c>
      <c r="S16" s="79">
        <v>0</v>
      </c>
      <c r="T16" s="79">
        <v>0</v>
      </c>
      <c r="U16" s="79">
        <v>0</v>
      </c>
      <c r="V16" s="79">
        <v>0</v>
      </c>
      <c r="W16" s="79">
        <v>0</v>
      </c>
      <c r="X16" s="79">
        <v>3.1949999999999999E-2</v>
      </c>
      <c r="Y16" s="79">
        <v>2.0237999999999999E-2</v>
      </c>
      <c r="Z16" s="79">
        <v>0</v>
      </c>
      <c r="AA16" s="79">
        <v>0</v>
      </c>
      <c r="AB16" s="79">
        <v>0</v>
      </c>
      <c r="AC16" s="79">
        <v>0</v>
      </c>
      <c r="AD16" s="79">
        <v>0</v>
      </c>
      <c r="AE16" s="79">
        <v>0</v>
      </c>
      <c r="AF16" s="79">
        <v>1.0768E-2</v>
      </c>
      <c r="AG16" s="79">
        <v>1.5454000000000001E-2</v>
      </c>
      <c r="AH16" s="79">
        <v>2.6991999999999999E-2</v>
      </c>
      <c r="AI16" s="79">
        <v>2.4375000000000001E-2</v>
      </c>
      <c r="AJ16" s="79">
        <v>2.0191000000000001E-2</v>
      </c>
      <c r="AK16" s="80">
        <v>-0.16194800000000001</v>
      </c>
    </row>
    <row r="17" spans="1:37" ht="15" customHeight="1" x14ac:dyDescent="0.35">
      <c r="A17" s="47"/>
      <c r="B17" s="78" t="s">
        <v>452</v>
      </c>
      <c r="C17" s="79">
        <v>2031.7810059999999</v>
      </c>
      <c r="D17" s="79">
        <v>2085.883057</v>
      </c>
      <c r="E17" s="79">
        <v>2080.0659179999998</v>
      </c>
      <c r="F17" s="79">
        <v>2084.9404300000001</v>
      </c>
      <c r="G17" s="79">
        <v>2033.493408</v>
      </c>
      <c r="H17" s="79">
        <v>1973.2542719999999</v>
      </c>
      <c r="I17" s="79">
        <v>1945.5162350000001</v>
      </c>
      <c r="J17" s="79">
        <v>1895.780518</v>
      </c>
      <c r="K17" s="79">
        <v>1866.7220460000001</v>
      </c>
      <c r="L17" s="79">
        <v>1829.542725</v>
      </c>
      <c r="M17" s="79">
        <v>1818.1920170000001</v>
      </c>
      <c r="N17" s="79">
        <v>1847.280029</v>
      </c>
      <c r="O17" s="79">
        <v>1811.6342770000001</v>
      </c>
      <c r="P17" s="79">
        <v>1815.046143</v>
      </c>
      <c r="Q17" s="79">
        <v>1836.8847659999999</v>
      </c>
      <c r="R17" s="79">
        <v>1825.424561</v>
      </c>
      <c r="S17" s="79">
        <v>1806.7319339999999</v>
      </c>
      <c r="T17" s="79">
        <v>1860.9221190000001</v>
      </c>
      <c r="U17" s="79">
        <v>1854.9232179999999</v>
      </c>
      <c r="V17" s="79">
        <v>1832.835327</v>
      </c>
      <c r="W17" s="79">
        <v>1914.0878909999999</v>
      </c>
      <c r="X17" s="79">
        <v>1913.2308350000001</v>
      </c>
      <c r="Y17" s="79">
        <v>1913.6126710000001</v>
      </c>
      <c r="Z17" s="79">
        <v>1938.1601559999999</v>
      </c>
      <c r="AA17" s="79">
        <v>1949.134888</v>
      </c>
      <c r="AB17" s="79">
        <v>1933.4110109999999</v>
      </c>
      <c r="AC17" s="79">
        <v>1960.456543</v>
      </c>
      <c r="AD17" s="79">
        <v>1994.891357</v>
      </c>
      <c r="AE17" s="79">
        <v>2018.8164059999999</v>
      </c>
      <c r="AF17" s="79">
        <v>2046.6070560000001</v>
      </c>
      <c r="AG17" s="79">
        <v>2060.8093260000001</v>
      </c>
      <c r="AH17" s="79">
        <v>2067.7583009999998</v>
      </c>
      <c r="AI17" s="79">
        <v>2055.9252929999998</v>
      </c>
      <c r="AJ17" s="79">
        <v>2065.726318</v>
      </c>
      <c r="AK17" s="80">
        <v>-3.0299999999999999E-4</v>
      </c>
    </row>
    <row r="18" spans="1:37" ht="15" customHeight="1" x14ac:dyDescent="0.35">
      <c r="A18" s="47"/>
      <c r="B18" s="63" t="s">
        <v>453</v>
      </c>
      <c r="C18" s="79">
        <v>1477.841064</v>
      </c>
      <c r="D18" s="79">
        <v>1458.953857</v>
      </c>
      <c r="E18" s="79">
        <v>1443.5708010000001</v>
      </c>
      <c r="F18" s="79">
        <v>1503.6347659999999</v>
      </c>
      <c r="G18" s="79">
        <v>1494.849365</v>
      </c>
      <c r="H18" s="79">
        <v>1507.3222659999999</v>
      </c>
      <c r="I18" s="79">
        <v>1516.399414</v>
      </c>
      <c r="J18" s="79">
        <v>1501.2585449999999</v>
      </c>
      <c r="K18" s="79">
        <v>1490.4748540000001</v>
      </c>
      <c r="L18" s="79">
        <v>1497.544678</v>
      </c>
      <c r="M18" s="79">
        <v>1427.8542480000001</v>
      </c>
      <c r="N18" s="79">
        <v>1453.719482</v>
      </c>
      <c r="O18" s="79">
        <v>1403.5823969999999</v>
      </c>
      <c r="P18" s="79">
        <v>1411.8294679999999</v>
      </c>
      <c r="Q18" s="79">
        <v>1393.601318</v>
      </c>
      <c r="R18" s="79">
        <v>1387.4726559999999</v>
      </c>
      <c r="S18" s="79">
        <v>1376.3201899999999</v>
      </c>
      <c r="T18" s="79">
        <v>1393.6176760000001</v>
      </c>
      <c r="U18" s="79">
        <v>1409.8443600000001</v>
      </c>
      <c r="V18" s="79">
        <v>1413.5104980000001</v>
      </c>
      <c r="W18" s="79">
        <v>1415.6099850000001</v>
      </c>
      <c r="X18" s="79">
        <v>1432.585327</v>
      </c>
      <c r="Y18" s="79">
        <v>1431.0893550000001</v>
      </c>
      <c r="Z18" s="79">
        <v>1444.054077</v>
      </c>
      <c r="AA18" s="79">
        <v>1452.4626459999999</v>
      </c>
      <c r="AB18" s="79">
        <v>1436.8176269999999</v>
      </c>
      <c r="AC18" s="79">
        <v>1464.9995120000001</v>
      </c>
      <c r="AD18" s="79">
        <v>1457.420044</v>
      </c>
      <c r="AE18" s="79">
        <v>1525.833862</v>
      </c>
      <c r="AF18" s="79">
        <v>1499.611328</v>
      </c>
      <c r="AG18" s="79">
        <v>1507.556274</v>
      </c>
      <c r="AH18" s="79">
        <v>1514.6473390000001</v>
      </c>
      <c r="AI18" s="79">
        <v>1540.548828</v>
      </c>
      <c r="AJ18" s="79">
        <v>1541.2818600000001</v>
      </c>
      <c r="AK18" s="80">
        <v>1.717E-3</v>
      </c>
    </row>
    <row r="19" spans="1:37" ht="15" customHeight="1" x14ac:dyDescent="0.35">
      <c r="A19" s="47"/>
      <c r="B19" s="63" t="s">
        <v>454</v>
      </c>
      <c r="C19" s="79">
        <v>1286.2730710000001</v>
      </c>
      <c r="D19" s="79">
        <v>1121.4530030000001</v>
      </c>
      <c r="E19" s="79">
        <v>1111.1560059999999</v>
      </c>
      <c r="F19" s="79">
        <v>1224.316284</v>
      </c>
      <c r="G19" s="79">
        <v>1216.0892329999999</v>
      </c>
      <c r="H19" s="79">
        <v>1238.864014</v>
      </c>
      <c r="I19" s="79">
        <v>1242.8732910000001</v>
      </c>
      <c r="J19" s="79">
        <v>1239.8220209999999</v>
      </c>
      <c r="K19" s="79">
        <v>1238.5980219999999</v>
      </c>
      <c r="L19" s="79">
        <v>1240.612061</v>
      </c>
      <c r="M19" s="79">
        <v>1205.877686</v>
      </c>
      <c r="N19" s="79">
        <v>1207.2138669999999</v>
      </c>
      <c r="O19" s="79">
        <v>1188.897217</v>
      </c>
      <c r="P19" s="79">
        <v>1192.074341</v>
      </c>
      <c r="Q19" s="79">
        <v>1178.767456</v>
      </c>
      <c r="R19" s="79">
        <v>1175.8544919999999</v>
      </c>
      <c r="S19" s="79">
        <v>1175.8035890000001</v>
      </c>
      <c r="T19" s="79">
        <v>1167.43335</v>
      </c>
      <c r="U19" s="79">
        <v>1181.132202</v>
      </c>
      <c r="V19" s="79">
        <v>1195.2983400000001</v>
      </c>
      <c r="W19" s="79">
        <v>1172.8358149999999</v>
      </c>
      <c r="X19" s="79">
        <v>1183.794922</v>
      </c>
      <c r="Y19" s="79">
        <v>1179.272095</v>
      </c>
      <c r="Z19" s="79">
        <v>1185.630371</v>
      </c>
      <c r="AA19" s="79">
        <v>1188.4338379999999</v>
      </c>
      <c r="AB19" s="79">
        <v>1191.472534</v>
      </c>
      <c r="AC19" s="79">
        <v>1200.4077150000001</v>
      </c>
      <c r="AD19" s="79">
        <v>1189.474121</v>
      </c>
      <c r="AE19" s="79">
        <v>1229.6499020000001</v>
      </c>
      <c r="AF19" s="79">
        <v>1208.8408199999999</v>
      </c>
      <c r="AG19" s="79">
        <v>1211.969971</v>
      </c>
      <c r="AH19" s="79">
        <v>1215.7791749999999</v>
      </c>
      <c r="AI19" s="79">
        <v>1230.760986</v>
      </c>
      <c r="AJ19" s="79">
        <v>1229.905518</v>
      </c>
      <c r="AK19" s="80">
        <v>2.8890000000000001E-3</v>
      </c>
    </row>
    <row r="20" spans="1:37" ht="15" customHeight="1" x14ac:dyDescent="0.35">
      <c r="A20" s="47"/>
      <c r="B20" s="63" t="s">
        <v>455</v>
      </c>
      <c r="C20" s="79">
        <v>191.567993</v>
      </c>
      <c r="D20" s="79">
        <v>337.50082400000002</v>
      </c>
      <c r="E20" s="79">
        <v>332.41473400000001</v>
      </c>
      <c r="F20" s="79">
        <v>279.318512</v>
      </c>
      <c r="G20" s="79">
        <v>278.76010100000002</v>
      </c>
      <c r="H20" s="79">
        <v>268.45822099999998</v>
      </c>
      <c r="I20" s="79">
        <v>273.52615400000002</v>
      </c>
      <c r="J20" s="79">
        <v>261.43658399999998</v>
      </c>
      <c r="K20" s="79">
        <v>251.876846</v>
      </c>
      <c r="L20" s="79">
        <v>256.93261699999999</v>
      </c>
      <c r="M20" s="79">
        <v>221.976562</v>
      </c>
      <c r="N20" s="79">
        <v>246.50563</v>
      </c>
      <c r="O20" s="79">
        <v>214.68524199999999</v>
      </c>
      <c r="P20" s="79">
        <v>219.755157</v>
      </c>
      <c r="Q20" s="79">
        <v>214.83386200000001</v>
      </c>
      <c r="R20" s="79">
        <v>211.61821</v>
      </c>
      <c r="S20" s="79">
        <v>200.51664700000001</v>
      </c>
      <c r="T20" s="79">
        <v>226.18428</v>
      </c>
      <c r="U20" s="79">
        <v>228.71212800000001</v>
      </c>
      <c r="V20" s="79">
        <v>218.21220400000001</v>
      </c>
      <c r="W20" s="79">
        <v>242.77420000000001</v>
      </c>
      <c r="X20" s="79">
        <v>248.79037500000001</v>
      </c>
      <c r="Y20" s="79">
        <v>251.817215</v>
      </c>
      <c r="Z20" s="79">
        <v>258.42364500000002</v>
      </c>
      <c r="AA20" s="79">
        <v>264.028839</v>
      </c>
      <c r="AB20" s="79">
        <v>245.34513899999999</v>
      </c>
      <c r="AC20" s="79">
        <v>264.59179699999999</v>
      </c>
      <c r="AD20" s="79">
        <v>267.94592299999999</v>
      </c>
      <c r="AE20" s="79">
        <v>296.18396000000001</v>
      </c>
      <c r="AF20" s="79">
        <v>290.77047700000003</v>
      </c>
      <c r="AG20" s="79">
        <v>295.58630399999998</v>
      </c>
      <c r="AH20" s="79">
        <v>298.86816399999998</v>
      </c>
      <c r="AI20" s="79">
        <v>309.78784200000001</v>
      </c>
      <c r="AJ20" s="79">
        <v>311.37631199999998</v>
      </c>
      <c r="AK20" s="80">
        <v>-2.5149999999999999E-3</v>
      </c>
    </row>
    <row r="21" spans="1:37" ht="15" customHeight="1" x14ac:dyDescent="0.35">
      <c r="A21" s="47"/>
      <c r="B21" s="63" t="s">
        <v>456</v>
      </c>
      <c r="C21" s="79">
        <v>0</v>
      </c>
      <c r="D21" s="79">
        <v>0</v>
      </c>
      <c r="E21" s="79">
        <v>0</v>
      </c>
      <c r="F21" s="79">
        <v>0</v>
      </c>
      <c r="G21" s="79">
        <v>0</v>
      </c>
      <c r="H21" s="79">
        <v>0</v>
      </c>
      <c r="I21" s="79">
        <v>0</v>
      </c>
      <c r="J21" s="79">
        <v>0</v>
      </c>
      <c r="K21" s="79">
        <v>0</v>
      </c>
      <c r="L21" s="79">
        <v>0</v>
      </c>
      <c r="M21" s="79">
        <v>0</v>
      </c>
      <c r="N21" s="79">
        <v>0</v>
      </c>
      <c r="O21" s="79">
        <v>0</v>
      </c>
      <c r="P21" s="79">
        <v>0</v>
      </c>
      <c r="Q21" s="79">
        <v>0</v>
      </c>
      <c r="R21" s="79">
        <v>0</v>
      </c>
      <c r="S21" s="79">
        <v>0</v>
      </c>
      <c r="T21" s="79">
        <v>0</v>
      </c>
      <c r="U21" s="79">
        <v>0</v>
      </c>
      <c r="V21" s="79">
        <v>0</v>
      </c>
      <c r="W21" s="79">
        <v>0</v>
      </c>
      <c r="X21" s="79">
        <v>0</v>
      </c>
      <c r="Y21" s="79">
        <v>0</v>
      </c>
      <c r="Z21" s="79">
        <v>0</v>
      </c>
      <c r="AA21" s="79">
        <v>0</v>
      </c>
      <c r="AB21" s="79">
        <v>0</v>
      </c>
      <c r="AC21" s="79">
        <v>0</v>
      </c>
      <c r="AD21" s="79">
        <v>0</v>
      </c>
      <c r="AE21" s="79">
        <v>0</v>
      </c>
      <c r="AF21" s="79">
        <v>0</v>
      </c>
      <c r="AG21" s="79">
        <v>0</v>
      </c>
      <c r="AH21" s="79">
        <v>0</v>
      </c>
      <c r="AI21" s="79">
        <v>0</v>
      </c>
      <c r="AJ21" s="79">
        <v>0</v>
      </c>
      <c r="AK21" s="80" t="s">
        <v>446</v>
      </c>
    </row>
    <row r="22" spans="1:37" ht="15" customHeight="1" x14ac:dyDescent="0.35">
      <c r="A22" s="47"/>
      <c r="B22" s="63" t="s">
        <v>457</v>
      </c>
      <c r="C22" s="79">
        <v>24</v>
      </c>
      <c r="D22" s="79">
        <v>24</v>
      </c>
      <c r="E22" s="79">
        <v>24</v>
      </c>
      <c r="F22" s="79">
        <v>30.971101999999998</v>
      </c>
      <c r="G22" s="79">
        <v>30.971101999999998</v>
      </c>
      <c r="H22" s="79">
        <v>30.971101999999998</v>
      </c>
      <c r="I22" s="79">
        <v>30.971101999999998</v>
      </c>
      <c r="J22" s="79">
        <v>30.971101999999998</v>
      </c>
      <c r="K22" s="79">
        <v>30.971101999999998</v>
      </c>
      <c r="L22" s="79">
        <v>30.971101999999998</v>
      </c>
      <c r="M22" s="79">
        <v>30.971101999999998</v>
      </c>
      <c r="N22" s="79">
        <v>30.971101999999998</v>
      </c>
      <c r="O22" s="79">
        <v>30.971101999999998</v>
      </c>
      <c r="P22" s="79">
        <v>30.971101999999998</v>
      </c>
      <c r="Q22" s="79">
        <v>30.971101999999998</v>
      </c>
      <c r="R22" s="79">
        <v>30.971101999999998</v>
      </c>
      <c r="S22" s="79">
        <v>30.971101999999998</v>
      </c>
      <c r="T22" s="79">
        <v>30.971101999999998</v>
      </c>
      <c r="U22" s="79">
        <v>30.971101999999998</v>
      </c>
      <c r="V22" s="79">
        <v>30.971101999999998</v>
      </c>
      <c r="W22" s="79">
        <v>30.971101999999998</v>
      </c>
      <c r="X22" s="79">
        <v>30.971101999999998</v>
      </c>
      <c r="Y22" s="79">
        <v>30.971101999999998</v>
      </c>
      <c r="Z22" s="79">
        <v>30.971101999999998</v>
      </c>
      <c r="AA22" s="79">
        <v>30.971101999999998</v>
      </c>
      <c r="AB22" s="79">
        <v>30.971101999999998</v>
      </c>
      <c r="AC22" s="79">
        <v>30.971101999999998</v>
      </c>
      <c r="AD22" s="79">
        <v>30.971101999999998</v>
      </c>
      <c r="AE22" s="79">
        <v>30.971101999999998</v>
      </c>
      <c r="AF22" s="79">
        <v>30.971101999999998</v>
      </c>
      <c r="AG22" s="79">
        <v>30.971101999999998</v>
      </c>
      <c r="AH22" s="79">
        <v>30.971101999999998</v>
      </c>
      <c r="AI22" s="79">
        <v>30.971101999999998</v>
      </c>
      <c r="AJ22" s="79">
        <v>30.971101999999998</v>
      </c>
      <c r="AK22" s="80">
        <v>8.0009999999999994E-3</v>
      </c>
    </row>
    <row r="23" spans="1:37" ht="15" customHeight="1" x14ac:dyDescent="0.35">
      <c r="A23" s="47"/>
      <c r="B23" s="63" t="s">
        <v>458</v>
      </c>
      <c r="C23" s="79">
        <v>783.99597200000005</v>
      </c>
      <c r="D23" s="79">
        <v>782.41796899999997</v>
      </c>
      <c r="E23" s="79">
        <v>802.76788299999998</v>
      </c>
      <c r="F23" s="79">
        <v>837.63122599999997</v>
      </c>
      <c r="G23" s="79">
        <v>838.94726600000001</v>
      </c>
      <c r="H23" s="79">
        <v>840.18133499999999</v>
      </c>
      <c r="I23" s="79">
        <v>841.316956</v>
      </c>
      <c r="J23" s="79">
        <v>844.53350799999998</v>
      </c>
      <c r="K23" s="79">
        <v>845.60510299999999</v>
      </c>
      <c r="L23" s="79">
        <v>845.90173300000004</v>
      </c>
      <c r="M23" s="79">
        <v>846.117615</v>
      </c>
      <c r="N23" s="79">
        <v>851.53051800000003</v>
      </c>
      <c r="O23" s="79">
        <v>852.830872</v>
      </c>
      <c r="P23" s="79">
        <v>855.32501200000002</v>
      </c>
      <c r="Q23" s="79">
        <v>846.38635299999999</v>
      </c>
      <c r="R23" s="79">
        <v>847.30737299999998</v>
      </c>
      <c r="S23" s="79">
        <v>848.44592299999999</v>
      </c>
      <c r="T23" s="79">
        <v>848.72808799999996</v>
      </c>
      <c r="U23" s="79">
        <v>848.77362100000005</v>
      </c>
      <c r="V23" s="79">
        <v>848.77972399999999</v>
      </c>
      <c r="W23" s="79">
        <v>848.77179000000001</v>
      </c>
      <c r="X23" s="79">
        <v>848.74652100000003</v>
      </c>
      <c r="Y23" s="79">
        <v>848.72582999999997</v>
      </c>
      <c r="Z23" s="79">
        <v>848.69793700000002</v>
      </c>
      <c r="AA23" s="79">
        <v>848.70318599999996</v>
      </c>
      <c r="AB23" s="79">
        <v>844.51190199999996</v>
      </c>
      <c r="AC23" s="79">
        <v>840.10711700000002</v>
      </c>
      <c r="AD23" s="79">
        <v>838.93585199999995</v>
      </c>
      <c r="AE23" s="79">
        <v>837.24615500000004</v>
      </c>
      <c r="AF23" s="79">
        <v>837.23962400000005</v>
      </c>
      <c r="AG23" s="79">
        <v>837.22717299999999</v>
      </c>
      <c r="AH23" s="79">
        <v>837.21575900000005</v>
      </c>
      <c r="AI23" s="79">
        <v>837.20562700000005</v>
      </c>
      <c r="AJ23" s="79">
        <v>837.19421399999999</v>
      </c>
      <c r="AK23" s="80">
        <v>2.117E-3</v>
      </c>
    </row>
    <row r="24" spans="1:37" ht="15.75" customHeight="1" x14ac:dyDescent="0.35">
      <c r="A24" s="47"/>
      <c r="B24" s="63" t="s">
        <v>459</v>
      </c>
      <c r="C24" s="79">
        <v>202.70098899999999</v>
      </c>
      <c r="D24" s="79">
        <v>202.70098899999999</v>
      </c>
      <c r="E24" s="79">
        <v>202.70098899999999</v>
      </c>
      <c r="F24" s="79">
        <v>208.61547899999999</v>
      </c>
      <c r="G24" s="79">
        <v>204.761292</v>
      </c>
      <c r="H24" s="79">
        <v>201.33343500000001</v>
      </c>
      <c r="I24" s="79">
        <v>197.59556599999999</v>
      </c>
      <c r="J24" s="79">
        <v>192.152771</v>
      </c>
      <c r="K24" s="79">
        <v>188.99897799999999</v>
      </c>
      <c r="L24" s="79">
        <v>183.82186899999999</v>
      </c>
      <c r="M24" s="79">
        <v>179.40068099999999</v>
      </c>
      <c r="N24" s="79">
        <v>181.03556800000001</v>
      </c>
      <c r="O24" s="79">
        <v>177.91980000000001</v>
      </c>
      <c r="P24" s="79">
        <v>178.38232400000001</v>
      </c>
      <c r="Q24" s="79">
        <v>180.61944600000001</v>
      </c>
      <c r="R24" s="79">
        <v>179.868179</v>
      </c>
      <c r="S24" s="79">
        <v>178.195099</v>
      </c>
      <c r="T24" s="79">
        <v>182.56556699999999</v>
      </c>
      <c r="U24" s="79">
        <v>182.07647700000001</v>
      </c>
      <c r="V24" s="79">
        <v>181.93002300000001</v>
      </c>
      <c r="W24" s="79">
        <v>185.526352</v>
      </c>
      <c r="X24" s="79">
        <v>186.070999</v>
      </c>
      <c r="Y24" s="79">
        <v>185.614532</v>
      </c>
      <c r="Z24" s="79">
        <v>188.38061500000001</v>
      </c>
      <c r="AA24" s="79">
        <v>189.07450900000001</v>
      </c>
      <c r="AB24" s="79">
        <v>189.08633399999999</v>
      </c>
      <c r="AC24" s="79">
        <v>191.91108700000001</v>
      </c>
      <c r="AD24" s="79">
        <v>194.19776899999999</v>
      </c>
      <c r="AE24" s="79">
        <v>197.605118</v>
      </c>
      <c r="AF24" s="79">
        <v>199.14454699999999</v>
      </c>
      <c r="AG24" s="79">
        <v>200.590317</v>
      </c>
      <c r="AH24" s="79">
        <v>201.08874499999999</v>
      </c>
      <c r="AI24" s="79">
        <v>201.22792100000001</v>
      </c>
      <c r="AJ24" s="79">
        <v>201.59368900000001</v>
      </c>
      <c r="AK24" s="80">
        <v>-1.7100000000000001E-4</v>
      </c>
    </row>
    <row r="25" spans="1:37" ht="15" customHeight="1" x14ac:dyDescent="0.35">
      <c r="A25" s="47"/>
      <c r="B25" s="66" t="s">
        <v>460</v>
      </c>
      <c r="C25" s="77">
        <v>4520.3188479999999</v>
      </c>
      <c r="D25" s="77">
        <v>4553.9560549999997</v>
      </c>
      <c r="E25" s="77">
        <v>4553.1054690000001</v>
      </c>
      <c r="F25" s="77">
        <v>4665.7929690000001</v>
      </c>
      <c r="G25" s="77">
        <v>4603.0224609999996</v>
      </c>
      <c r="H25" s="77">
        <v>4553.0625</v>
      </c>
      <c r="I25" s="77">
        <v>4531.7993159999996</v>
      </c>
      <c r="J25" s="77">
        <v>4464.6967770000001</v>
      </c>
      <c r="K25" s="77">
        <v>4422.7719729999999</v>
      </c>
      <c r="L25" s="77">
        <v>4387.7822269999997</v>
      </c>
      <c r="M25" s="77">
        <v>4302.5356449999999</v>
      </c>
      <c r="N25" s="77">
        <v>4364.5371089999999</v>
      </c>
      <c r="O25" s="77">
        <v>4276.9389650000003</v>
      </c>
      <c r="P25" s="77">
        <v>4291.5541990000002</v>
      </c>
      <c r="Q25" s="77">
        <v>4288.4628910000001</v>
      </c>
      <c r="R25" s="77">
        <v>4271.0439450000003</v>
      </c>
      <c r="S25" s="77">
        <v>4240.6645509999998</v>
      </c>
      <c r="T25" s="77">
        <v>4316.8046880000002</v>
      </c>
      <c r="U25" s="77">
        <v>4326.5888670000004</v>
      </c>
      <c r="V25" s="77">
        <v>4308.0263670000004</v>
      </c>
      <c r="W25" s="77">
        <v>4394.9672849999997</v>
      </c>
      <c r="X25" s="77">
        <v>4411.6049800000001</v>
      </c>
      <c r="Y25" s="77">
        <v>4410.013672</v>
      </c>
      <c r="Z25" s="77">
        <v>4450.2641599999997</v>
      </c>
      <c r="AA25" s="77">
        <v>4470.3466799999997</v>
      </c>
      <c r="AB25" s="77">
        <v>4434.7978519999997</v>
      </c>
      <c r="AC25" s="77">
        <v>4488.4453119999998</v>
      </c>
      <c r="AD25" s="77">
        <v>4516.4165039999998</v>
      </c>
      <c r="AE25" s="77">
        <v>4610.4731449999999</v>
      </c>
      <c r="AF25" s="77">
        <v>4613.5737300000001</v>
      </c>
      <c r="AG25" s="77">
        <v>4637.154297</v>
      </c>
      <c r="AH25" s="77">
        <v>4651.6816410000001</v>
      </c>
      <c r="AI25" s="77">
        <v>4665.8789059999999</v>
      </c>
      <c r="AJ25" s="77">
        <v>4676.767578</v>
      </c>
      <c r="AK25" s="76">
        <v>8.3199999999999995E-4</v>
      </c>
    </row>
    <row r="26" spans="1:37" ht="15" customHeight="1" x14ac:dyDescent="0.35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</row>
    <row r="27" spans="1:37" ht="15" customHeight="1" x14ac:dyDescent="0.35">
      <c r="A27" s="47"/>
      <c r="B27" s="66" t="s">
        <v>461</v>
      </c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</row>
    <row r="28" spans="1:37" ht="15" customHeight="1" x14ac:dyDescent="0.35">
      <c r="A28" s="47"/>
      <c r="B28" s="66" t="s">
        <v>462</v>
      </c>
      <c r="C28" s="75">
        <v>259.37240600000001</v>
      </c>
      <c r="D28" s="75">
        <v>260.65329000000003</v>
      </c>
      <c r="E28" s="75">
        <v>258.61788899999999</v>
      </c>
      <c r="F28" s="75">
        <v>257.28796399999999</v>
      </c>
      <c r="G28" s="75">
        <v>251.658051</v>
      </c>
      <c r="H28" s="75">
        <v>247.417282</v>
      </c>
      <c r="I28" s="75">
        <v>245.32650799999999</v>
      </c>
      <c r="J28" s="75">
        <v>239.953217</v>
      </c>
      <c r="K28" s="75">
        <v>236.851517</v>
      </c>
      <c r="L28" s="75">
        <v>234.27929700000001</v>
      </c>
      <c r="M28" s="75">
        <v>228.90933200000001</v>
      </c>
      <c r="N28" s="75">
        <v>232.63301100000001</v>
      </c>
      <c r="O28" s="75">
        <v>227.438751</v>
      </c>
      <c r="P28" s="75">
        <v>228.035538</v>
      </c>
      <c r="Q28" s="75">
        <v>228.79719499999999</v>
      </c>
      <c r="R28" s="75">
        <v>227.43112199999999</v>
      </c>
      <c r="S28" s="75">
        <v>225.27879300000001</v>
      </c>
      <c r="T28" s="75">
        <v>230.55967699999999</v>
      </c>
      <c r="U28" s="75">
        <v>230.87243699999999</v>
      </c>
      <c r="V28" s="75">
        <v>229.47953799999999</v>
      </c>
      <c r="W28" s="75">
        <v>235.65463299999999</v>
      </c>
      <c r="X28" s="75">
        <v>236.49684099999999</v>
      </c>
      <c r="Y28" s="75">
        <v>236.317734</v>
      </c>
      <c r="Z28" s="75">
        <v>238.840744</v>
      </c>
      <c r="AA28" s="75">
        <v>239.89790300000001</v>
      </c>
      <c r="AB28" s="75">
        <v>238.18208300000001</v>
      </c>
      <c r="AC28" s="75">
        <v>241.595337</v>
      </c>
      <c r="AD28" s="75">
        <v>243.73996</v>
      </c>
      <c r="AE28" s="75">
        <v>249.34321600000001</v>
      </c>
      <c r="AF28" s="75">
        <v>249.967422</v>
      </c>
      <c r="AG28" s="75">
        <v>251.43589800000001</v>
      </c>
      <c r="AH28" s="75">
        <v>252.312332</v>
      </c>
      <c r="AI28" s="75">
        <v>252.75473</v>
      </c>
      <c r="AJ28" s="75">
        <v>253.49095199999999</v>
      </c>
      <c r="AK28" s="76">
        <v>-8.7000000000000001E-4</v>
      </c>
    </row>
    <row r="29" spans="1:37" ht="15" customHeight="1" x14ac:dyDescent="0.35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</row>
    <row r="30" spans="1:37" ht="15" customHeight="1" x14ac:dyDescent="0.35">
      <c r="A30" s="47"/>
      <c r="B30" s="66" t="s">
        <v>463</v>
      </c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</row>
    <row r="31" spans="1:37" ht="15" customHeight="1" x14ac:dyDescent="0.35">
      <c r="A31" s="47"/>
      <c r="B31" s="66" t="s">
        <v>464</v>
      </c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</row>
    <row r="32" spans="1:37" ht="15" customHeight="1" x14ac:dyDescent="0.35">
      <c r="A32" s="47"/>
      <c r="B32" s="63" t="s">
        <v>465</v>
      </c>
      <c r="C32" s="79">
        <v>1.5529999999999999</v>
      </c>
      <c r="D32" s="79">
        <v>1.5529999999999999</v>
      </c>
      <c r="E32" s="79">
        <v>1.5529999999999999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79">
        <v>0</v>
      </c>
      <c r="V32" s="79">
        <v>0</v>
      </c>
      <c r="W32" s="79">
        <v>0</v>
      </c>
      <c r="X32" s="79">
        <v>0</v>
      </c>
      <c r="Y32" s="79">
        <v>0</v>
      </c>
      <c r="Z32" s="79">
        <v>0</v>
      </c>
      <c r="AA32" s="79">
        <v>0</v>
      </c>
      <c r="AB32" s="79">
        <v>0</v>
      </c>
      <c r="AC32" s="79">
        <v>0</v>
      </c>
      <c r="AD32" s="79">
        <v>0</v>
      </c>
      <c r="AE32" s="79">
        <v>0</v>
      </c>
      <c r="AF32" s="79">
        <v>0</v>
      </c>
      <c r="AG32" s="79">
        <v>0</v>
      </c>
      <c r="AH32" s="79">
        <v>0</v>
      </c>
      <c r="AI32" s="79">
        <v>0</v>
      </c>
      <c r="AJ32" s="79">
        <v>0</v>
      </c>
      <c r="AK32" s="80" t="s">
        <v>446</v>
      </c>
    </row>
    <row r="33" spans="1:37" ht="15" customHeight="1" x14ac:dyDescent="0.35">
      <c r="A33" s="47"/>
      <c r="B33" s="63" t="s">
        <v>466</v>
      </c>
      <c r="C33" s="79">
        <v>2.2949999999999999</v>
      </c>
      <c r="D33" s="79">
        <v>2.2949999999999999</v>
      </c>
      <c r="E33" s="79">
        <v>2.2949999999999999</v>
      </c>
      <c r="F33" s="79">
        <v>0</v>
      </c>
      <c r="G33" s="79">
        <v>0</v>
      </c>
      <c r="H33" s="79">
        <v>0</v>
      </c>
      <c r="I33" s="79">
        <v>0</v>
      </c>
      <c r="J33" s="79">
        <v>0</v>
      </c>
      <c r="K33" s="79">
        <v>0</v>
      </c>
      <c r="L33" s="79">
        <v>0</v>
      </c>
      <c r="M33" s="79">
        <v>0</v>
      </c>
      <c r="N33" s="79">
        <v>0</v>
      </c>
      <c r="O33" s="79">
        <v>0</v>
      </c>
      <c r="P33" s="79">
        <v>0</v>
      </c>
      <c r="Q33" s="79">
        <v>0</v>
      </c>
      <c r="R33" s="79">
        <v>0</v>
      </c>
      <c r="S33" s="79">
        <v>0</v>
      </c>
      <c r="T33" s="79">
        <v>0</v>
      </c>
      <c r="U33" s="79">
        <v>0</v>
      </c>
      <c r="V33" s="79">
        <v>0</v>
      </c>
      <c r="W33" s="79">
        <v>0</v>
      </c>
      <c r="X33" s="79">
        <v>0</v>
      </c>
      <c r="Y33" s="79">
        <v>0</v>
      </c>
      <c r="Z33" s="79">
        <v>0</v>
      </c>
      <c r="AA33" s="79">
        <v>0</v>
      </c>
      <c r="AB33" s="79">
        <v>0</v>
      </c>
      <c r="AC33" s="79">
        <v>0</v>
      </c>
      <c r="AD33" s="79">
        <v>0</v>
      </c>
      <c r="AE33" s="79">
        <v>0</v>
      </c>
      <c r="AF33" s="79">
        <v>0</v>
      </c>
      <c r="AG33" s="79">
        <v>0</v>
      </c>
      <c r="AH33" s="79">
        <v>0</v>
      </c>
      <c r="AI33" s="79">
        <v>0</v>
      </c>
      <c r="AJ33" s="79">
        <v>0</v>
      </c>
      <c r="AK33" s="80" t="s">
        <v>446</v>
      </c>
    </row>
    <row r="34" spans="1:37" ht="15" customHeight="1" x14ac:dyDescent="0.35">
      <c r="A34" s="47"/>
      <c r="B34" s="63" t="s">
        <v>467</v>
      </c>
      <c r="C34" s="79">
        <v>9.6280000000000001</v>
      </c>
      <c r="D34" s="79">
        <v>9.6280000000000001</v>
      </c>
      <c r="E34" s="79">
        <v>9.6280000000000001</v>
      </c>
      <c r="F34" s="79">
        <v>0</v>
      </c>
      <c r="G34" s="79">
        <v>0</v>
      </c>
      <c r="H34" s="79">
        <v>0</v>
      </c>
      <c r="I34" s="79">
        <v>0</v>
      </c>
      <c r="J34" s="79">
        <v>0</v>
      </c>
      <c r="K34" s="79">
        <v>0</v>
      </c>
      <c r="L34" s="79">
        <v>0</v>
      </c>
      <c r="M34" s="79">
        <v>0</v>
      </c>
      <c r="N34" s="79">
        <v>0</v>
      </c>
      <c r="O34" s="79">
        <v>0</v>
      </c>
      <c r="P34" s="79">
        <v>0</v>
      </c>
      <c r="Q34" s="79">
        <v>0</v>
      </c>
      <c r="R34" s="79">
        <v>0</v>
      </c>
      <c r="S34" s="79">
        <v>0</v>
      </c>
      <c r="T34" s="79">
        <v>0</v>
      </c>
      <c r="U34" s="79">
        <v>0</v>
      </c>
      <c r="V34" s="79">
        <v>0</v>
      </c>
      <c r="W34" s="79">
        <v>0</v>
      </c>
      <c r="X34" s="79">
        <v>0</v>
      </c>
      <c r="Y34" s="79">
        <v>0</v>
      </c>
      <c r="Z34" s="79">
        <v>0</v>
      </c>
      <c r="AA34" s="79">
        <v>0</v>
      </c>
      <c r="AB34" s="79">
        <v>0</v>
      </c>
      <c r="AC34" s="79">
        <v>0</v>
      </c>
      <c r="AD34" s="79">
        <v>0</v>
      </c>
      <c r="AE34" s="79">
        <v>0</v>
      </c>
      <c r="AF34" s="79">
        <v>0</v>
      </c>
      <c r="AG34" s="79">
        <v>0</v>
      </c>
      <c r="AH34" s="79">
        <v>0</v>
      </c>
      <c r="AI34" s="79">
        <v>0</v>
      </c>
      <c r="AJ34" s="79">
        <v>0</v>
      </c>
      <c r="AK34" s="80" t="s">
        <v>446</v>
      </c>
    </row>
    <row r="35" spans="1:37" ht="15" customHeight="1" x14ac:dyDescent="0.35">
      <c r="A35" s="47"/>
      <c r="B35" s="63" t="s">
        <v>468</v>
      </c>
      <c r="C35" s="79">
        <v>524.52899200000002</v>
      </c>
      <c r="D35" s="79">
        <v>526.17895499999997</v>
      </c>
      <c r="E35" s="79">
        <v>526.17895499999997</v>
      </c>
      <c r="F35" s="79">
        <v>381.09463499999998</v>
      </c>
      <c r="G35" s="79">
        <v>369.54522700000001</v>
      </c>
      <c r="H35" s="79">
        <v>357.17898600000001</v>
      </c>
      <c r="I35" s="79">
        <v>346.91030899999998</v>
      </c>
      <c r="J35" s="79">
        <v>333.87948599999999</v>
      </c>
      <c r="K35" s="79">
        <v>330.89709499999998</v>
      </c>
      <c r="L35" s="79">
        <v>321.93670700000001</v>
      </c>
      <c r="M35" s="79">
        <v>317.36334199999999</v>
      </c>
      <c r="N35" s="79">
        <v>320.72894300000002</v>
      </c>
      <c r="O35" s="79">
        <v>323.46853599999997</v>
      </c>
      <c r="P35" s="79">
        <v>322.56362899999999</v>
      </c>
      <c r="Q35" s="79">
        <v>335.11086999999998</v>
      </c>
      <c r="R35" s="79">
        <v>334.81295799999998</v>
      </c>
      <c r="S35" s="79">
        <v>338.01730300000003</v>
      </c>
      <c r="T35" s="79">
        <v>349.32910199999998</v>
      </c>
      <c r="U35" s="79">
        <v>351.129547</v>
      </c>
      <c r="V35" s="79">
        <v>357.54629499999999</v>
      </c>
      <c r="W35" s="79">
        <v>370.16168199999998</v>
      </c>
      <c r="X35" s="79">
        <v>372.70224000000002</v>
      </c>
      <c r="Y35" s="79">
        <v>376.39077800000001</v>
      </c>
      <c r="Z35" s="79">
        <v>381.97335800000002</v>
      </c>
      <c r="AA35" s="79">
        <v>384.73959400000001</v>
      </c>
      <c r="AB35" s="79">
        <v>389.76919600000002</v>
      </c>
      <c r="AC35" s="79">
        <v>395.469086</v>
      </c>
      <c r="AD35" s="79">
        <v>402.20483400000001</v>
      </c>
      <c r="AE35" s="79">
        <v>404.15927099999999</v>
      </c>
      <c r="AF35" s="79">
        <v>412.932953</v>
      </c>
      <c r="AG35" s="79">
        <v>418.10235599999999</v>
      </c>
      <c r="AH35" s="79">
        <v>420.51187099999999</v>
      </c>
      <c r="AI35" s="79">
        <v>419.92010499999998</v>
      </c>
      <c r="AJ35" s="79">
        <v>424.434326</v>
      </c>
      <c r="AK35" s="80">
        <v>-6.6930000000000002E-3</v>
      </c>
    </row>
    <row r="36" spans="1:37" ht="15" customHeight="1" x14ac:dyDescent="0.35">
      <c r="A36" s="47"/>
      <c r="B36" s="63" t="s">
        <v>469</v>
      </c>
      <c r="C36" s="79">
        <v>1419.0151370000001</v>
      </c>
      <c r="D36" s="79">
        <v>1447.6070560000001</v>
      </c>
      <c r="E36" s="79">
        <v>1441.790039</v>
      </c>
      <c r="F36" s="79">
        <v>1581.3382570000001</v>
      </c>
      <c r="G36" s="79">
        <v>1533.300659</v>
      </c>
      <c r="H36" s="79">
        <v>1479.2078859999999</v>
      </c>
      <c r="I36" s="79">
        <v>1455.2578120000001</v>
      </c>
      <c r="J36" s="79">
        <v>1428.5314940000001</v>
      </c>
      <c r="K36" s="79">
        <v>1417.8988039999999</v>
      </c>
      <c r="L36" s="79">
        <v>1373.3138429999999</v>
      </c>
      <c r="M36" s="79">
        <v>1360.4647219999999</v>
      </c>
      <c r="N36" s="79">
        <v>1382.0981449999999</v>
      </c>
      <c r="O36" s="79">
        <v>1354.1405030000001</v>
      </c>
      <c r="P36" s="79">
        <v>1363.109009</v>
      </c>
      <c r="Q36" s="79">
        <v>1389.0751949999999</v>
      </c>
      <c r="R36" s="79">
        <v>1378.0764160000001</v>
      </c>
      <c r="S36" s="79">
        <v>1357.1539310000001</v>
      </c>
      <c r="T36" s="79">
        <v>1398.66626</v>
      </c>
      <c r="U36" s="79">
        <v>1391.1085210000001</v>
      </c>
      <c r="V36" s="79">
        <v>1362.552124</v>
      </c>
      <c r="W36" s="79">
        <v>1431.958374</v>
      </c>
      <c r="X36" s="79">
        <v>1428.692505</v>
      </c>
      <c r="Y36" s="79">
        <v>1425.8005370000001</v>
      </c>
      <c r="Z36" s="79">
        <v>1444.062134</v>
      </c>
      <c r="AA36" s="79">
        <v>1451.8164059999999</v>
      </c>
      <c r="AB36" s="79">
        <v>1431.9530030000001</v>
      </c>
      <c r="AC36" s="79">
        <v>1452.8498540000001</v>
      </c>
      <c r="AD36" s="79">
        <v>1480.1163329999999</v>
      </c>
      <c r="AE36" s="79">
        <v>1499.754639</v>
      </c>
      <c r="AF36" s="79">
        <v>1518.9101559999999</v>
      </c>
      <c r="AG36" s="79">
        <v>1527.573975</v>
      </c>
      <c r="AH36" s="79">
        <v>1531.5738530000001</v>
      </c>
      <c r="AI36" s="79">
        <v>1519.951294</v>
      </c>
      <c r="AJ36" s="79">
        <v>1524.737061</v>
      </c>
      <c r="AK36" s="80">
        <v>1.624E-3</v>
      </c>
    </row>
    <row r="37" spans="1:37" ht="15" customHeight="1" x14ac:dyDescent="0.35">
      <c r="A37" s="47"/>
      <c r="B37" s="63" t="s">
        <v>470</v>
      </c>
      <c r="C37" s="79">
        <v>5.7610000000000001</v>
      </c>
      <c r="D37" s="79">
        <v>5.7610000000000001</v>
      </c>
      <c r="E37" s="79">
        <v>5.7610000000000001</v>
      </c>
      <c r="F37" s="79">
        <v>5.7403149999999998</v>
      </c>
      <c r="G37" s="79">
        <v>13.880179999999999</v>
      </c>
      <c r="H37" s="79">
        <v>20.10004</v>
      </c>
      <c r="I37" s="79">
        <v>26.580870000000001</v>
      </c>
      <c r="J37" s="79">
        <v>16.602115999999999</v>
      </c>
      <c r="K37" s="79">
        <v>1.1588000000000001</v>
      </c>
      <c r="L37" s="79">
        <v>17.524881000000001</v>
      </c>
      <c r="M37" s="79">
        <v>23.596509999999999</v>
      </c>
      <c r="N37" s="79">
        <v>27.685549000000002</v>
      </c>
      <c r="O37" s="79">
        <v>20.777595999999999</v>
      </c>
      <c r="P37" s="79">
        <v>15.487730000000001</v>
      </c>
      <c r="Q37" s="79">
        <v>0</v>
      </c>
      <c r="R37" s="79">
        <v>3.3459000000000003E-2</v>
      </c>
      <c r="S37" s="79">
        <v>0</v>
      </c>
      <c r="T37" s="79">
        <v>0</v>
      </c>
      <c r="U37" s="79">
        <v>0</v>
      </c>
      <c r="V37" s="79">
        <v>0</v>
      </c>
      <c r="W37" s="79">
        <v>0</v>
      </c>
      <c r="X37" s="79">
        <v>3.1949999999999999E-2</v>
      </c>
      <c r="Y37" s="79">
        <v>2.0237999999999999E-2</v>
      </c>
      <c r="Z37" s="79">
        <v>0</v>
      </c>
      <c r="AA37" s="79">
        <v>0</v>
      </c>
      <c r="AB37" s="79">
        <v>0</v>
      </c>
      <c r="AC37" s="79">
        <v>0</v>
      </c>
      <c r="AD37" s="79">
        <v>0</v>
      </c>
      <c r="AE37" s="79">
        <v>0</v>
      </c>
      <c r="AF37" s="79">
        <v>1.0768E-2</v>
      </c>
      <c r="AG37" s="79">
        <v>1.5454000000000001E-2</v>
      </c>
      <c r="AH37" s="79">
        <v>2.6991999999999999E-2</v>
      </c>
      <c r="AI37" s="79">
        <v>2.4375000000000001E-2</v>
      </c>
      <c r="AJ37" s="79">
        <v>2.0191000000000001E-2</v>
      </c>
      <c r="AK37" s="80">
        <v>-0.16194800000000001</v>
      </c>
    </row>
    <row r="38" spans="1:37" ht="15" customHeight="1" x14ac:dyDescent="0.35">
      <c r="A38" s="47"/>
      <c r="B38" s="63" t="s">
        <v>471</v>
      </c>
      <c r="C38" s="79">
        <v>1962.7811280000001</v>
      </c>
      <c r="D38" s="79">
        <v>1993.0229489999999</v>
      </c>
      <c r="E38" s="79">
        <v>1987.2060550000001</v>
      </c>
      <c r="F38" s="79">
        <v>1968.1732179999999</v>
      </c>
      <c r="G38" s="79">
        <v>1916.7260739999999</v>
      </c>
      <c r="H38" s="79">
        <v>1856.486938</v>
      </c>
      <c r="I38" s="79">
        <v>1828.7489009999999</v>
      </c>
      <c r="J38" s="79">
        <v>1779.0131839999999</v>
      </c>
      <c r="K38" s="79">
        <v>1749.954712</v>
      </c>
      <c r="L38" s="79">
        <v>1712.7753909999999</v>
      </c>
      <c r="M38" s="79">
        <v>1701.424683</v>
      </c>
      <c r="N38" s="79">
        <v>1730.5126949999999</v>
      </c>
      <c r="O38" s="79">
        <v>1698.3865969999999</v>
      </c>
      <c r="P38" s="79">
        <v>1701.1602780000001</v>
      </c>
      <c r="Q38" s="79">
        <v>1724.1860349999999</v>
      </c>
      <c r="R38" s="79">
        <v>1712.9228519999999</v>
      </c>
      <c r="S38" s="79">
        <v>1695.1712649999999</v>
      </c>
      <c r="T38" s="79">
        <v>1747.995361</v>
      </c>
      <c r="U38" s="79">
        <v>1742.2380370000001</v>
      </c>
      <c r="V38" s="79">
        <v>1720.098389</v>
      </c>
      <c r="W38" s="79">
        <v>1802.1201169999999</v>
      </c>
      <c r="X38" s="79">
        <v>1801.4267580000001</v>
      </c>
      <c r="Y38" s="79">
        <v>1802.211548</v>
      </c>
      <c r="Z38" s="79">
        <v>1826.0355219999999</v>
      </c>
      <c r="AA38" s="79">
        <v>1836.55603</v>
      </c>
      <c r="AB38" s="79">
        <v>1821.722168</v>
      </c>
      <c r="AC38" s="79">
        <v>1848.31897</v>
      </c>
      <c r="AD38" s="79">
        <v>1882.3211670000001</v>
      </c>
      <c r="AE38" s="79">
        <v>1903.9139399999999</v>
      </c>
      <c r="AF38" s="79">
        <v>1931.8538820000001</v>
      </c>
      <c r="AG38" s="79">
        <v>1945.6917719999999</v>
      </c>
      <c r="AH38" s="79">
        <v>1952.1126710000001</v>
      </c>
      <c r="AI38" s="79">
        <v>1939.8957519999999</v>
      </c>
      <c r="AJ38" s="79">
        <v>1949.1915280000001</v>
      </c>
      <c r="AK38" s="80">
        <v>-6.9499999999999998E-4</v>
      </c>
    </row>
    <row r="39" spans="1:37" ht="15" customHeight="1" x14ac:dyDescent="0.35">
      <c r="A39" s="47"/>
      <c r="B39" s="63" t="s">
        <v>472</v>
      </c>
      <c r="C39" s="79">
        <v>926.54101600000001</v>
      </c>
      <c r="D39" s="79">
        <v>882.36389199999996</v>
      </c>
      <c r="E39" s="79">
        <v>866.98083499999996</v>
      </c>
      <c r="F39" s="79">
        <v>871.78887899999995</v>
      </c>
      <c r="G39" s="79">
        <v>863.00347899999997</v>
      </c>
      <c r="H39" s="79">
        <v>875.47637899999995</v>
      </c>
      <c r="I39" s="79">
        <v>884.55352800000003</v>
      </c>
      <c r="J39" s="79">
        <v>869.41265899999996</v>
      </c>
      <c r="K39" s="79">
        <v>858.62896699999999</v>
      </c>
      <c r="L39" s="79">
        <v>865.69879200000003</v>
      </c>
      <c r="M39" s="79">
        <v>796.00836200000003</v>
      </c>
      <c r="N39" s="79">
        <v>821.87359600000002</v>
      </c>
      <c r="O39" s="79">
        <v>778.78619400000002</v>
      </c>
      <c r="P39" s="79">
        <v>785.75518799999998</v>
      </c>
      <c r="Q39" s="79">
        <v>774.27941899999996</v>
      </c>
      <c r="R39" s="79">
        <v>768.54528800000003</v>
      </c>
      <c r="S39" s="79">
        <v>759.27770999999996</v>
      </c>
      <c r="T39" s="79">
        <v>773.83886700000005</v>
      </c>
      <c r="U39" s="79">
        <v>790.54968299999996</v>
      </c>
      <c r="V39" s="79">
        <v>794.11193800000001</v>
      </c>
      <c r="W39" s="79">
        <v>797.75219700000002</v>
      </c>
      <c r="X39" s="79">
        <v>815.05542000000003</v>
      </c>
      <c r="Y39" s="79">
        <v>814.36657700000001</v>
      </c>
      <c r="Z39" s="79">
        <v>825.88207999999997</v>
      </c>
      <c r="AA39" s="79">
        <v>833.38085899999999</v>
      </c>
      <c r="AB39" s="79">
        <v>819.51855499999999</v>
      </c>
      <c r="AC39" s="79">
        <v>846.801514</v>
      </c>
      <c r="AD39" s="79">
        <v>838.35546899999997</v>
      </c>
      <c r="AE39" s="79">
        <v>902.09777799999995</v>
      </c>
      <c r="AF39" s="79">
        <v>876.17431599999998</v>
      </c>
      <c r="AG39" s="79">
        <v>883.38903800000003</v>
      </c>
      <c r="AH39" s="79">
        <v>889.42297399999995</v>
      </c>
      <c r="AI39" s="79">
        <v>914.55554199999995</v>
      </c>
      <c r="AJ39" s="79">
        <v>914.27648899999997</v>
      </c>
      <c r="AK39" s="80">
        <v>1.111E-3</v>
      </c>
    </row>
    <row r="40" spans="1:37" ht="15" customHeight="1" x14ac:dyDescent="0.35">
      <c r="A40" s="47"/>
      <c r="B40" s="63" t="s">
        <v>473</v>
      </c>
      <c r="C40" s="79">
        <v>0</v>
      </c>
      <c r="D40" s="79">
        <v>0</v>
      </c>
      <c r="E40" s="79">
        <v>0</v>
      </c>
      <c r="F40" s="79">
        <v>0</v>
      </c>
      <c r="G40" s="79">
        <v>0</v>
      </c>
      <c r="H40" s="79">
        <v>0</v>
      </c>
      <c r="I40" s="79">
        <v>0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79">
        <v>0</v>
      </c>
      <c r="U40" s="79">
        <v>0</v>
      </c>
      <c r="V40" s="79">
        <v>0</v>
      </c>
      <c r="W40" s="79">
        <v>0</v>
      </c>
      <c r="X40" s="79">
        <v>0</v>
      </c>
      <c r="Y40" s="79">
        <v>0</v>
      </c>
      <c r="Z40" s="79">
        <v>0</v>
      </c>
      <c r="AA40" s="79">
        <v>0</v>
      </c>
      <c r="AB40" s="79">
        <v>0</v>
      </c>
      <c r="AC40" s="79">
        <v>0</v>
      </c>
      <c r="AD40" s="79">
        <v>0</v>
      </c>
      <c r="AE40" s="79">
        <v>0</v>
      </c>
      <c r="AF40" s="79">
        <v>0</v>
      </c>
      <c r="AG40" s="79">
        <v>0</v>
      </c>
      <c r="AH40" s="79">
        <v>0</v>
      </c>
      <c r="AI40" s="79">
        <v>0</v>
      </c>
      <c r="AJ40" s="79">
        <v>0</v>
      </c>
      <c r="AK40" s="80" t="s">
        <v>446</v>
      </c>
    </row>
    <row r="41" spans="1:37" ht="15" customHeight="1" x14ac:dyDescent="0.35">
      <c r="A41" s="47"/>
      <c r="B41" s="63" t="s">
        <v>474</v>
      </c>
      <c r="C41" s="79">
        <v>165.70098899999999</v>
      </c>
      <c r="D41" s="79">
        <v>165.70098899999999</v>
      </c>
      <c r="E41" s="79">
        <v>165.70098899999999</v>
      </c>
      <c r="F41" s="79">
        <v>169.53985599999999</v>
      </c>
      <c r="G41" s="79">
        <v>165.68566899999999</v>
      </c>
      <c r="H41" s="79">
        <v>162.257812</v>
      </c>
      <c r="I41" s="79">
        <v>158.51994300000001</v>
      </c>
      <c r="J41" s="79">
        <v>153.07714799999999</v>
      </c>
      <c r="K41" s="79">
        <v>149.92335499999999</v>
      </c>
      <c r="L41" s="79">
        <v>144.74624600000001</v>
      </c>
      <c r="M41" s="79">
        <v>140.32505800000001</v>
      </c>
      <c r="N41" s="79">
        <v>141.959946</v>
      </c>
      <c r="O41" s="79">
        <v>138.789581</v>
      </c>
      <c r="P41" s="79">
        <v>139.252106</v>
      </c>
      <c r="Q41" s="79">
        <v>141.90339700000001</v>
      </c>
      <c r="R41" s="79">
        <v>141.15213</v>
      </c>
      <c r="S41" s="79">
        <v>139.47905</v>
      </c>
      <c r="T41" s="79">
        <v>143.84951799999999</v>
      </c>
      <c r="U41" s="79">
        <v>143.36042800000001</v>
      </c>
      <c r="V41" s="79">
        <v>143.21397400000001</v>
      </c>
      <c r="W41" s="79">
        <v>146.810303</v>
      </c>
      <c r="X41" s="79">
        <v>147.35495</v>
      </c>
      <c r="Y41" s="79">
        <v>146.898483</v>
      </c>
      <c r="Z41" s="79">
        <v>149.66456600000001</v>
      </c>
      <c r="AA41" s="79">
        <v>150.35845900000001</v>
      </c>
      <c r="AB41" s="79">
        <v>150.370285</v>
      </c>
      <c r="AC41" s="79">
        <v>153.19503800000001</v>
      </c>
      <c r="AD41" s="79">
        <v>155.48172</v>
      </c>
      <c r="AE41" s="79">
        <v>158.88906900000001</v>
      </c>
      <c r="AF41" s="79">
        <v>160.42849699999999</v>
      </c>
      <c r="AG41" s="79">
        <v>161.874268</v>
      </c>
      <c r="AH41" s="79">
        <v>162.37269599999999</v>
      </c>
      <c r="AI41" s="79">
        <v>162.51187100000001</v>
      </c>
      <c r="AJ41" s="79">
        <v>162.87764000000001</v>
      </c>
      <c r="AK41" s="80">
        <v>-5.3700000000000004E-4</v>
      </c>
    </row>
    <row r="42" spans="1:37" ht="15" customHeight="1" x14ac:dyDescent="0.35">
      <c r="A42" s="47"/>
      <c r="B42" s="66" t="s">
        <v>475</v>
      </c>
      <c r="C42" s="77">
        <v>3055.023193</v>
      </c>
      <c r="D42" s="77">
        <v>3041.0876459999999</v>
      </c>
      <c r="E42" s="77">
        <v>3019.8879390000002</v>
      </c>
      <c r="F42" s="77">
        <v>3009.501953</v>
      </c>
      <c r="G42" s="77">
        <v>2945.415039</v>
      </c>
      <c r="H42" s="77">
        <v>2894.2211910000001</v>
      </c>
      <c r="I42" s="77">
        <v>2871.82251</v>
      </c>
      <c r="J42" s="77">
        <v>2801.5029300000001</v>
      </c>
      <c r="K42" s="77">
        <v>2758.5070799999999</v>
      </c>
      <c r="L42" s="77">
        <v>2723.2204590000001</v>
      </c>
      <c r="M42" s="77">
        <v>2637.758057</v>
      </c>
      <c r="N42" s="77">
        <v>2694.3461910000001</v>
      </c>
      <c r="O42" s="77">
        <v>2615.9624020000001</v>
      </c>
      <c r="P42" s="77">
        <v>2626.1677249999998</v>
      </c>
      <c r="Q42" s="77">
        <v>2640.3686520000001</v>
      </c>
      <c r="R42" s="77">
        <v>2622.6203609999998</v>
      </c>
      <c r="S42" s="77">
        <v>2593.9279790000001</v>
      </c>
      <c r="T42" s="77">
        <v>2665.6838379999999</v>
      </c>
      <c r="U42" s="77">
        <v>2676.1479490000002</v>
      </c>
      <c r="V42" s="77">
        <v>2657.4243160000001</v>
      </c>
      <c r="W42" s="77">
        <v>2746.6826169999999</v>
      </c>
      <c r="X42" s="77">
        <v>2763.8371579999998</v>
      </c>
      <c r="Y42" s="77">
        <v>2763.4765619999998</v>
      </c>
      <c r="Z42" s="77">
        <v>2801.5820309999999</v>
      </c>
      <c r="AA42" s="77">
        <v>2820.2954100000002</v>
      </c>
      <c r="AB42" s="77">
        <v>2791.6110840000001</v>
      </c>
      <c r="AC42" s="77">
        <v>2848.3156739999999</v>
      </c>
      <c r="AD42" s="77">
        <v>2876.1584469999998</v>
      </c>
      <c r="AE42" s="77">
        <v>2964.9008789999998</v>
      </c>
      <c r="AF42" s="77">
        <v>2968.4567870000001</v>
      </c>
      <c r="AG42" s="77">
        <v>2990.955078</v>
      </c>
      <c r="AH42" s="77">
        <v>3003.9084469999998</v>
      </c>
      <c r="AI42" s="77">
        <v>3016.963135</v>
      </c>
      <c r="AJ42" s="77">
        <v>3026.345703</v>
      </c>
      <c r="AK42" s="76">
        <v>-1.5200000000000001E-4</v>
      </c>
    </row>
    <row r="43" spans="1:37" ht="15" customHeight="1" x14ac:dyDescent="0.35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</row>
    <row r="44" spans="1:37" ht="15" customHeight="1" x14ac:dyDescent="0.35">
      <c r="A44" s="47"/>
      <c r="B44" s="66" t="s">
        <v>476</v>
      </c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</row>
    <row r="45" spans="1:37" ht="15" customHeight="1" x14ac:dyDescent="0.35">
      <c r="A45" s="47"/>
      <c r="B45" s="66" t="s">
        <v>477</v>
      </c>
      <c r="C45" s="75">
        <v>216.69177199999999</v>
      </c>
      <c r="D45" s="75">
        <v>215.32577499999999</v>
      </c>
      <c r="E45" s="75">
        <v>213.467545</v>
      </c>
      <c r="F45" s="75">
        <v>207.60076900000001</v>
      </c>
      <c r="G45" s="75">
        <v>202.14239499999999</v>
      </c>
      <c r="H45" s="75">
        <v>197.91606100000001</v>
      </c>
      <c r="I45" s="75">
        <v>195.89359999999999</v>
      </c>
      <c r="J45" s="75">
        <v>190.54757699999999</v>
      </c>
      <c r="K45" s="75">
        <v>187.401794</v>
      </c>
      <c r="L45" s="75">
        <v>184.848175</v>
      </c>
      <c r="M45" s="75">
        <v>179.508881</v>
      </c>
      <c r="N45" s="75">
        <v>183.26658599999999</v>
      </c>
      <c r="O45" s="75">
        <v>178.672394</v>
      </c>
      <c r="P45" s="75">
        <v>179.15741</v>
      </c>
      <c r="Q45" s="75">
        <v>180.42047099999999</v>
      </c>
      <c r="R45" s="75">
        <v>179.11999499999999</v>
      </c>
      <c r="S45" s="75">
        <v>177.142563</v>
      </c>
      <c r="T45" s="75">
        <v>182.25508099999999</v>
      </c>
      <c r="U45" s="75">
        <v>182.641739</v>
      </c>
      <c r="V45" s="75">
        <v>181.245667</v>
      </c>
      <c r="W45" s="75">
        <v>187.621948</v>
      </c>
      <c r="X45" s="75">
        <v>188.516479</v>
      </c>
      <c r="Y45" s="75">
        <v>188.45446799999999</v>
      </c>
      <c r="Z45" s="75">
        <v>190.881653</v>
      </c>
      <c r="AA45" s="75">
        <v>191.91868600000001</v>
      </c>
      <c r="AB45" s="75">
        <v>190.36944600000001</v>
      </c>
      <c r="AC45" s="75">
        <v>193.760696</v>
      </c>
      <c r="AD45" s="75">
        <v>195.851822</v>
      </c>
      <c r="AE45" s="75">
        <v>201.080704</v>
      </c>
      <c r="AF45" s="75">
        <v>201.776184</v>
      </c>
      <c r="AG45" s="75">
        <v>203.22642500000001</v>
      </c>
      <c r="AH45" s="75">
        <v>204.033264</v>
      </c>
      <c r="AI45" s="75">
        <v>204.45323200000001</v>
      </c>
      <c r="AJ45" s="75">
        <v>205.12695299999999</v>
      </c>
      <c r="AK45" s="76">
        <v>-1.5150000000000001E-3</v>
      </c>
    </row>
    <row r="46" spans="1:37" ht="15" customHeight="1" x14ac:dyDescent="0.35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</row>
    <row r="47" spans="1:37" ht="15" customHeight="1" x14ac:dyDescent="0.35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</row>
    <row r="48" spans="1:37" ht="15" customHeight="1" x14ac:dyDescent="0.35">
      <c r="A48" s="47"/>
      <c r="B48" s="66" t="s">
        <v>478</v>
      </c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</row>
    <row r="49" spans="1:37" ht="15.75" customHeight="1" x14ac:dyDescent="0.35">
      <c r="A49" s="47"/>
      <c r="B49" s="66" t="s">
        <v>479</v>
      </c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</row>
    <row r="50" spans="1:37" ht="15" customHeight="1" x14ac:dyDescent="0.35">
      <c r="A50" s="47"/>
      <c r="B50" s="63" t="s">
        <v>465</v>
      </c>
      <c r="C50" s="79">
        <v>0.24697</v>
      </c>
      <c r="D50" s="79">
        <v>0.24242900000000001</v>
      </c>
      <c r="E50" s="79">
        <v>0.23694999999999999</v>
      </c>
      <c r="F50" s="79">
        <v>0</v>
      </c>
      <c r="G50" s="79">
        <v>0</v>
      </c>
      <c r="H50" s="79">
        <v>0</v>
      </c>
      <c r="I50" s="79">
        <v>0</v>
      </c>
      <c r="J50" s="79">
        <v>0</v>
      </c>
      <c r="K50" s="79">
        <v>0</v>
      </c>
      <c r="L50" s="79">
        <v>0</v>
      </c>
      <c r="M50" s="79">
        <v>0</v>
      </c>
      <c r="N50" s="79">
        <v>0</v>
      </c>
      <c r="O50" s="79">
        <v>0</v>
      </c>
      <c r="P50" s="79">
        <v>0</v>
      </c>
      <c r="Q50" s="79">
        <v>0</v>
      </c>
      <c r="R50" s="79">
        <v>0</v>
      </c>
      <c r="S50" s="79">
        <v>0</v>
      </c>
      <c r="T50" s="79">
        <v>0</v>
      </c>
      <c r="U50" s="79">
        <v>0</v>
      </c>
      <c r="V50" s="79">
        <v>0</v>
      </c>
      <c r="W50" s="79">
        <v>0</v>
      </c>
      <c r="X50" s="79">
        <v>0</v>
      </c>
      <c r="Y50" s="79">
        <v>0</v>
      </c>
      <c r="Z50" s="79">
        <v>0</v>
      </c>
      <c r="AA50" s="79">
        <v>0</v>
      </c>
      <c r="AB50" s="79">
        <v>0</v>
      </c>
      <c r="AC50" s="79">
        <v>0</v>
      </c>
      <c r="AD50" s="79">
        <v>0</v>
      </c>
      <c r="AE50" s="79">
        <v>0</v>
      </c>
      <c r="AF50" s="79">
        <v>0</v>
      </c>
      <c r="AG50" s="79">
        <v>0</v>
      </c>
      <c r="AH50" s="79">
        <v>0</v>
      </c>
      <c r="AI50" s="79">
        <v>0</v>
      </c>
      <c r="AJ50" s="79">
        <v>0</v>
      </c>
      <c r="AK50" s="80" t="s">
        <v>446</v>
      </c>
    </row>
    <row r="51" spans="1:37" ht="15.75" customHeight="1" x14ac:dyDescent="0.35">
      <c r="A51" s="47"/>
      <c r="B51" s="63" t="s">
        <v>466</v>
      </c>
      <c r="C51" s="79">
        <v>0.36496800000000001</v>
      </c>
      <c r="D51" s="79">
        <v>0.35825699999999999</v>
      </c>
      <c r="E51" s="79">
        <v>0.35016199999999997</v>
      </c>
      <c r="F51" s="79">
        <v>0</v>
      </c>
      <c r="G51" s="79">
        <v>0</v>
      </c>
      <c r="H51" s="79">
        <v>0</v>
      </c>
      <c r="I51" s="79">
        <v>0</v>
      </c>
      <c r="J51" s="79">
        <v>0</v>
      </c>
      <c r="K51" s="79">
        <v>0</v>
      </c>
      <c r="L51" s="79">
        <v>0</v>
      </c>
      <c r="M51" s="79">
        <v>0</v>
      </c>
      <c r="N51" s="79">
        <v>0</v>
      </c>
      <c r="O51" s="79">
        <v>0</v>
      </c>
      <c r="P51" s="79">
        <v>0</v>
      </c>
      <c r="Q51" s="79">
        <v>0</v>
      </c>
      <c r="R51" s="79">
        <v>0</v>
      </c>
      <c r="S51" s="79">
        <v>0</v>
      </c>
      <c r="T51" s="79">
        <v>0</v>
      </c>
      <c r="U51" s="79">
        <v>0</v>
      </c>
      <c r="V51" s="79">
        <v>0</v>
      </c>
      <c r="W51" s="79">
        <v>0</v>
      </c>
      <c r="X51" s="79">
        <v>0</v>
      </c>
      <c r="Y51" s="79">
        <v>0</v>
      </c>
      <c r="Z51" s="79">
        <v>0</v>
      </c>
      <c r="AA51" s="79">
        <v>0</v>
      </c>
      <c r="AB51" s="79">
        <v>0</v>
      </c>
      <c r="AC51" s="79">
        <v>0</v>
      </c>
      <c r="AD51" s="79">
        <v>0</v>
      </c>
      <c r="AE51" s="79">
        <v>0</v>
      </c>
      <c r="AF51" s="79">
        <v>0</v>
      </c>
      <c r="AG51" s="79">
        <v>0</v>
      </c>
      <c r="AH51" s="79">
        <v>0</v>
      </c>
      <c r="AI51" s="79">
        <v>0</v>
      </c>
      <c r="AJ51" s="79">
        <v>0</v>
      </c>
      <c r="AK51" s="80" t="s">
        <v>446</v>
      </c>
    </row>
    <row r="52" spans="1:37" ht="15.75" customHeight="1" x14ac:dyDescent="0.35">
      <c r="A52" s="47"/>
      <c r="B52" s="63" t="s">
        <v>467</v>
      </c>
      <c r="C52" s="79">
        <v>1.5311170000000001</v>
      </c>
      <c r="D52" s="79">
        <v>1.502964</v>
      </c>
      <c r="E52" s="79">
        <v>1.4690019999999999</v>
      </c>
      <c r="F52" s="79">
        <v>0</v>
      </c>
      <c r="G52" s="79">
        <v>0</v>
      </c>
      <c r="H52" s="79">
        <v>0</v>
      </c>
      <c r="I52" s="79">
        <v>0</v>
      </c>
      <c r="J52" s="79">
        <v>0</v>
      </c>
      <c r="K52" s="79">
        <v>0</v>
      </c>
      <c r="L52" s="79">
        <v>0</v>
      </c>
      <c r="M52" s="79">
        <v>0</v>
      </c>
      <c r="N52" s="79">
        <v>0</v>
      </c>
      <c r="O52" s="79">
        <v>0</v>
      </c>
      <c r="P52" s="79">
        <v>0</v>
      </c>
      <c r="Q52" s="79">
        <v>0</v>
      </c>
      <c r="R52" s="79">
        <v>0</v>
      </c>
      <c r="S52" s="79">
        <v>0</v>
      </c>
      <c r="T52" s="79">
        <v>0</v>
      </c>
      <c r="U52" s="79">
        <v>0</v>
      </c>
      <c r="V52" s="79">
        <v>0</v>
      </c>
      <c r="W52" s="79">
        <v>0</v>
      </c>
      <c r="X52" s="79">
        <v>0</v>
      </c>
      <c r="Y52" s="79">
        <v>0</v>
      </c>
      <c r="Z52" s="79">
        <v>0</v>
      </c>
      <c r="AA52" s="79">
        <v>0</v>
      </c>
      <c r="AB52" s="79">
        <v>0</v>
      </c>
      <c r="AC52" s="79">
        <v>0</v>
      </c>
      <c r="AD52" s="79">
        <v>0</v>
      </c>
      <c r="AE52" s="79">
        <v>0</v>
      </c>
      <c r="AF52" s="79">
        <v>0</v>
      </c>
      <c r="AG52" s="79">
        <v>0</v>
      </c>
      <c r="AH52" s="79">
        <v>0</v>
      </c>
      <c r="AI52" s="79">
        <v>0</v>
      </c>
      <c r="AJ52" s="79">
        <v>0</v>
      </c>
      <c r="AK52" s="80" t="s">
        <v>446</v>
      </c>
    </row>
    <row r="53" spans="1:37" ht="15" customHeight="1" x14ac:dyDescent="0.35">
      <c r="A53" s="47"/>
      <c r="B53" s="63" t="s">
        <v>468</v>
      </c>
      <c r="C53" s="79">
        <v>83.414535999999998</v>
      </c>
      <c r="D53" s="79">
        <v>82.138358999999994</v>
      </c>
      <c r="E53" s="79">
        <v>80.282264999999995</v>
      </c>
      <c r="F53" s="79">
        <v>56.250087999999998</v>
      </c>
      <c r="G53" s="79">
        <v>55.504435999999998</v>
      </c>
      <c r="H53" s="79">
        <v>53.457653000000001</v>
      </c>
      <c r="I53" s="79">
        <v>52.175578999999999</v>
      </c>
      <c r="J53" s="79">
        <v>50.470889999999997</v>
      </c>
      <c r="K53" s="79">
        <v>50.723514999999999</v>
      </c>
      <c r="L53" s="79">
        <v>49.737243999999997</v>
      </c>
      <c r="M53" s="79">
        <v>48.872718999999996</v>
      </c>
      <c r="N53" s="79">
        <v>49.339108000000003</v>
      </c>
      <c r="O53" s="79">
        <v>49.795361</v>
      </c>
      <c r="P53" s="79">
        <v>49.786574999999999</v>
      </c>
      <c r="Q53" s="79">
        <v>51.660975999999998</v>
      </c>
      <c r="R53" s="79">
        <v>51.680835999999999</v>
      </c>
      <c r="S53" s="79">
        <v>52.398890999999999</v>
      </c>
      <c r="T53" s="79">
        <v>54.211964000000002</v>
      </c>
      <c r="U53" s="79">
        <v>54.518051</v>
      </c>
      <c r="V53" s="79">
        <v>55.490062999999999</v>
      </c>
      <c r="W53" s="79">
        <v>57.324553999999999</v>
      </c>
      <c r="X53" s="79">
        <v>57.688335000000002</v>
      </c>
      <c r="Y53" s="79">
        <v>58.512096</v>
      </c>
      <c r="Z53" s="79">
        <v>59.412399000000001</v>
      </c>
      <c r="AA53" s="79">
        <v>59.781177999999997</v>
      </c>
      <c r="AB53" s="79">
        <v>60.264899999999997</v>
      </c>
      <c r="AC53" s="79">
        <v>61.256847</v>
      </c>
      <c r="AD53" s="79">
        <v>62.105266999999998</v>
      </c>
      <c r="AE53" s="79">
        <v>62.410263</v>
      </c>
      <c r="AF53" s="79">
        <v>63.475600999999997</v>
      </c>
      <c r="AG53" s="79">
        <v>64.318854999999999</v>
      </c>
      <c r="AH53" s="79">
        <v>64.630843999999996</v>
      </c>
      <c r="AI53" s="79">
        <v>64.999222000000003</v>
      </c>
      <c r="AJ53" s="79">
        <v>65.704993999999999</v>
      </c>
      <c r="AK53" s="80">
        <v>-6.9519999999999998E-3</v>
      </c>
    </row>
    <row r="54" spans="1:37" ht="15" customHeight="1" x14ac:dyDescent="0.35">
      <c r="A54" s="47"/>
      <c r="B54" s="63" t="s">
        <v>469</v>
      </c>
      <c r="C54" s="79">
        <v>225.66243</v>
      </c>
      <c r="D54" s="79">
        <v>225.976471</v>
      </c>
      <c r="E54" s="79">
        <v>219.98251300000001</v>
      </c>
      <c r="F54" s="79">
        <v>233.40768399999999</v>
      </c>
      <c r="G54" s="79">
        <v>230.296539</v>
      </c>
      <c r="H54" s="79">
        <v>221.38755800000001</v>
      </c>
      <c r="I54" s="79">
        <v>218.87190200000001</v>
      </c>
      <c r="J54" s="79">
        <v>215.94395399999999</v>
      </c>
      <c r="K54" s="79">
        <v>217.35098300000001</v>
      </c>
      <c r="L54" s="79">
        <v>212.16854900000001</v>
      </c>
      <c r="M54" s="79">
        <v>209.506271</v>
      </c>
      <c r="N54" s="79">
        <v>212.61407500000001</v>
      </c>
      <c r="O54" s="79">
        <v>208.45895400000001</v>
      </c>
      <c r="P54" s="79">
        <v>210.39112900000001</v>
      </c>
      <c r="Q54" s="79">
        <v>214.14102199999999</v>
      </c>
      <c r="R54" s="79">
        <v>212.71620200000001</v>
      </c>
      <c r="S54" s="79">
        <v>210.38378900000001</v>
      </c>
      <c r="T54" s="79">
        <v>217.05732699999999</v>
      </c>
      <c r="U54" s="79">
        <v>215.99015800000001</v>
      </c>
      <c r="V54" s="79">
        <v>211.46380600000001</v>
      </c>
      <c r="W54" s="79">
        <v>221.758163</v>
      </c>
      <c r="X54" s="79">
        <v>221.13870199999999</v>
      </c>
      <c r="Y54" s="79">
        <v>221.64883399999999</v>
      </c>
      <c r="Z54" s="79">
        <v>224.61041299999999</v>
      </c>
      <c r="AA54" s="79">
        <v>225.584518</v>
      </c>
      <c r="AB54" s="79">
        <v>221.40411399999999</v>
      </c>
      <c r="AC54" s="79">
        <v>225.04161099999999</v>
      </c>
      <c r="AD54" s="79">
        <v>228.547775</v>
      </c>
      <c r="AE54" s="79">
        <v>231.592072</v>
      </c>
      <c r="AF54" s="79">
        <v>233.48521400000001</v>
      </c>
      <c r="AG54" s="79">
        <v>234.994629</v>
      </c>
      <c r="AH54" s="79">
        <v>235.39624000000001</v>
      </c>
      <c r="AI54" s="79">
        <v>235.27250699999999</v>
      </c>
      <c r="AJ54" s="79">
        <v>236.03851299999999</v>
      </c>
      <c r="AK54" s="80">
        <v>1.3619999999999999E-3</v>
      </c>
    </row>
    <row r="55" spans="1:37" ht="15" customHeight="1" x14ac:dyDescent="0.35">
      <c r="A55" s="47"/>
      <c r="B55" s="63" t="s">
        <v>470</v>
      </c>
      <c r="C55" s="79">
        <v>0.916157</v>
      </c>
      <c r="D55" s="79">
        <v>0.899312</v>
      </c>
      <c r="E55" s="79">
        <v>0.87899000000000005</v>
      </c>
      <c r="F55" s="79">
        <v>0.84727799999999998</v>
      </c>
      <c r="G55" s="79">
        <v>2.0847560000000001</v>
      </c>
      <c r="H55" s="79">
        <v>3.0082979999999999</v>
      </c>
      <c r="I55" s="79">
        <v>3.9977830000000001</v>
      </c>
      <c r="J55" s="79">
        <v>2.5096590000000001</v>
      </c>
      <c r="K55" s="79">
        <v>0.17763300000000001</v>
      </c>
      <c r="L55" s="79">
        <v>2.707487</v>
      </c>
      <c r="M55" s="79">
        <v>3.6337709999999999</v>
      </c>
      <c r="N55" s="79">
        <v>4.2589860000000002</v>
      </c>
      <c r="O55" s="79">
        <v>3.1985420000000002</v>
      </c>
      <c r="P55" s="79">
        <v>2.3904770000000002</v>
      </c>
      <c r="Q55" s="79">
        <v>0</v>
      </c>
      <c r="R55" s="79">
        <v>5.1650000000000003E-3</v>
      </c>
      <c r="S55" s="79">
        <v>0</v>
      </c>
      <c r="T55" s="79">
        <v>0</v>
      </c>
      <c r="U55" s="79">
        <v>0</v>
      </c>
      <c r="V55" s="79">
        <v>0</v>
      </c>
      <c r="W55" s="79">
        <v>0</v>
      </c>
      <c r="X55" s="79">
        <v>4.9449999999999997E-3</v>
      </c>
      <c r="Y55" s="79">
        <v>3.1459999999999999E-3</v>
      </c>
      <c r="Z55" s="79">
        <v>0</v>
      </c>
      <c r="AA55" s="79">
        <v>0</v>
      </c>
      <c r="AB55" s="79">
        <v>0</v>
      </c>
      <c r="AC55" s="79">
        <v>0</v>
      </c>
      <c r="AD55" s="79">
        <v>0</v>
      </c>
      <c r="AE55" s="79">
        <v>0</v>
      </c>
      <c r="AF55" s="79">
        <v>1.655E-3</v>
      </c>
      <c r="AG55" s="79">
        <v>2.3770000000000002E-3</v>
      </c>
      <c r="AH55" s="79">
        <v>4.1489999999999999E-3</v>
      </c>
      <c r="AI55" s="79">
        <v>3.7729999999999999E-3</v>
      </c>
      <c r="AJ55" s="79">
        <v>3.1259999999999999E-3</v>
      </c>
      <c r="AK55" s="80">
        <v>-0.16216700000000001</v>
      </c>
    </row>
    <row r="56" spans="1:37" ht="15" customHeight="1" x14ac:dyDescent="0.35">
      <c r="A56" s="47"/>
      <c r="B56" s="63" t="s">
        <v>471</v>
      </c>
      <c r="C56" s="79">
        <v>312.13619999999997</v>
      </c>
      <c r="D56" s="79">
        <v>311.11779799999999</v>
      </c>
      <c r="E56" s="79">
        <v>303.19988999999998</v>
      </c>
      <c r="F56" s="79">
        <v>290.505066</v>
      </c>
      <c r="G56" s="79">
        <v>287.88571200000001</v>
      </c>
      <c r="H56" s="79">
        <v>277.85351600000001</v>
      </c>
      <c r="I56" s="79">
        <v>275.04525799999999</v>
      </c>
      <c r="J56" s="79">
        <v>268.92450000000002</v>
      </c>
      <c r="K56" s="79">
        <v>268.25213600000001</v>
      </c>
      <c r="L56" s="79">
        <v>264.61328099999997</v>
      </c>
      <c r="M56" s="79">
        <v>262.01275600000002</v>
      </c>
      <c r="N56" s="79">
        <v>266.21215799999999</v>
      </c>
      <c r="O56" s="79">
        <v>261.45285000000001</v>
      </c>
      <c r="P56" s="79">
        <v>262.56817599999999</v>
      </c>
      <c r="Q56" s="79">
        <v>265.80200200000002</v>
      </c>
      <c r="R56" s="79">
        <v>264.40219100000002</v>
      </c>
      <c r="S56" s="79">
        <v>262.78268400000002</v>
      </c>
      <c r="T56" s="79">
        <v>271.26928700000002</v>
      </c>
      <c r="U56" s="79">
        <v>270.50820900000002</v>
      </c>
      <c r="V56" s="79">
        <v>266.95385700000003</v>
      </c>
      <c r="W56" s="79">
        <v>279.08270299999998</v>
      </c>
      <c r="X56" s="79">
        <v>278.83197000000001</v>
      </c>
      <c r="Y56" s="79">
        <v>280.164062</v>
      </c>
      <c r="Z56" s="79">
        <v>284.02282700000001</v>
      </c>
      <c r="AA56" s="79">
        <v>285.36569200000002</v>
      </c>
      <c r="AB56" s="79">
        <v>281.66900600000002</v>
      </c>
      <c r="AC56" s="79">
        <v>286.29846199999997</v>
      </c>
      <c r="AD56" s="79">
        <v>290.65304600000002</v>
      </c>
      <c r="AE56" s="79">
        <v>294.002319</v>
      </c>
      <c r="AF56" s="79">
        <v>296.96246300000001</v>
      </c>
      <c r="AG56" s="79">
        <v>299.31585699999999</v>
      </c>
      <c r="AH56" s="79">
        <v>300.03125</v>
      </c>
      <c r="AI56" s="79">
        <v>300.27551299999999</v>
      </c>
      <c r="AJ56" s="79">
        <v>301.74661300000002</v>
      </c>
      <c r="AK56" s="80">
        <v>-9.5500000000000001E-4</v>
      </c>
    </row>
    <row r="57" spans="1:37" ht="15" customHeight="1" x14ac:dyDescent="0.35">
      <c r="A57" s="47"/>
      <c r="B57" s="63" t="s">
        <v>472</v>
      </c>
      <c r="C57" s="79">
        <v>147.345505</v>
      </c>
      <c r="D57" s="79">
        <v>137.74006700000001</v>
      </c>
      <c r="E57" s="79">
        <v>132.280441</v>
      </c>
      <c r="F57" s="79">
        <v>128.67723100000001</v>
      </c>
      <c r="G57" s="79">
        <v>129.620193</v>
      </c>
      <c r="H57" s="79">
        <v>131.02929700000001</v>
      </c>
      <c r="I57" s="79">
        <v>133.03753699999999</v>
      </c>
      <c r="J57" s="79">
        <v>131.42475899999999</v>
      </c>
      <c r="K57" s="79">
        <v>131.62001000000001</v>
      </c>
      <c r="L57" s="79">
        <v>133.745148</v>
      </c>
      <c r="M57" s="79">
        <v>122.58219099999999</v>
      </c>
      <c r="N57" s="79">
        <v>126.43233499999999</v>
      </c>
      <c r="O57" s="79">
        <v>119.88782500000001</v>
      </c>
      <c r="P57" s="79">
        <v>121.27858000000001</v>
      </c>
      <c r="Q57" s="79">
        <v>119.363579</v>
      </c>
      <c r="R57" s="79">
        <v>118.6306</v>
      </c>
      <c r="S57" s="79">
        <v>117.701988</v>
      </c>
      <c r="T57" s="79">
        <v>120.09111799999999</v>
      </c>
      <c r="U57" s="79">
        <v>122.744522</v>
      </c>
      <c r="V57" s="79">
        <v>123.243675</v>
      </c>
      <c r="W57" s="79">
        <v>123.54273999999999</v>
      </c>
      <c r="X57" s="79">
        <v>126.157516</v>
      </c>
      <c r="Y57" s="79">
        <v>126.597939</v>
      </c>
      <c r="Z57" s="79">
        <v>128.45826700000001</v>
      </c>
      <c r="AA57" s="79">
        <v>129.491455</v>
      </c>
      <c r="AB57" s="79">
        <v>126.711403</v>
      </c>
      <c r="AC57" s="79">
        <v>131.16674800000001</v>
      </c>
      <c r="AD57" s="79">
        <v>129.452179</v>
      </c>
      <c r="AE57" s="79">
        <v>139.30190999999999</v>
      </c>
      <c r="AF57" s="79">
        <v>134.68455499999999</v>
      </c>
      <c r="AG57" s="79">
        <v>135.89631700000001</v>
      </c>
      <c r="AH57" s="79">
        <v>136.70043899999999</v>
      </c>
      <c r="AI57" s="79">
        <v>141.56359900000001</v>
      </c>
      <c r="AJ57" s="79">
        <v>141.53552199999999</v>
      </c>
      <c r="AK57" s="80">
        <v>8.4999999999999995E-4</v>
      </c>
    </row>
    <row r="58" spans="1:37" ht="15" customHeight="1" x14ac:dyDescent="0.35">
      <c r="A58" s="47"/>
      <c r="B58" s="63" t="s">
        <v>480</v>
      </c>
      <c r="C58" s="79">
        <v>0</v>
      </c>
      <c r="D58" s="79">
        <v>0</v>
      </c>
      <c r="E58" s="79">
        <v>0</v>
      </c>
      <c r="F58" s="79">
        <v>0</v>
      </c>
      <c r="G58" s="79">
        <v>0</v>
      </c>
      <c r="H58" s="79">
        <v>0</v>
      </c>
      <c r="I58" s="79">
        <v>0</v>
      </c>
      <c r="J58" s="79">
        <v>0</v>
      </c>
      <c r="K58" s="79">
        <v>0</v>
      </c>
      <c r="L58" s="79">
        <v>0</v>
      </c>
      <c r="M58" s="79">
        <v>0</v>
      </c>
      <c r="N58" s="79">
        <v>0</v>
      </c>
      <c r="O58" s="79">
        <v>0</v>
      </c>
      <c r="P58" s="79">
        <v>0</v>
      </c>
      <c r="Q58" s="79">
        <v>0</v>
      </c>
      <c r="R58" s="79">
        <v>0</v>
      </c>
      <c r="S58" s="79">
        <v>0</v>
      </c>
      <c r="T58" s="79">
        <v>0</v>
      </c>
      <c r="U58" s="79">
        <v>0</v>
      </c>
      <c r="V58" s="79">
        <v>0</v>
      </c>
      <c r="W58" s="79">
        <v>0</v>
      </c>
      <c r="X58" s="79">
        <v>0</v>
      </c>
      <c r="Y58" s="79">
        <v>0</v>
      </c>
      <c r="Z58" s="79">
        <v>0</v>
      </c>
      <c r="AA58" s="79">
        <v>0</v>
      </c>
      <c r="AB58" s="79">
        <v>0</v>
      </c>
      <c r="AC58" s="79">
        <v>0</v>
      </c>
      <c r="AD58" s="79">
        <v>0</v>
      </c>
      <c r="AE58" s="79">
        <v>0</v>
      </c>
      <c r="AF58" s="79">
        <v>0</v>
      </c>
      <c r="AG58" s="79">
        <v>0</v>
      </c>
      <c r="AH58" s="79">
        <v>0</v>
      </c>
      <c r="AI58" s="79">
        <v>0</v>
      </c>
      <c r="AJ58" s="79">
        <v>0</v>
      </c>
      <c r="AK58" s="80" t="s">
        <v>446</v>
      </c>
    </row>
    <row r="59" spans="1:37" ht="15" customHeight="1" x14ac:dyDescent="0.35">
      <c r="A59" s="47"/>
      <c r="B59" s="63" t="s">
        <v>474</v>
      </c>
      <c r="C59" s="79">
        <v>26.351015</v>
      </c>
      <c r="D59" s="79">
        <v>25.866499000000001</v>
      </c>
      <c r="E59" s="79">
        <v>25.28199</v>
      </c>
      <c r="F59" s="79">
        <v>25.024312999999999</v>
      </c>
      <c r="G59" s="79">
        <v>24.885424</v>
      </c>
      <c r="H59" s="79">
        <v>24.284524999999999</v>
      </c>
      <c r="I59" s="79">
        <v>23.841522000000001</v>
      </c>
      <c r="J59" s="79">
        <v>23.139906</v>
      </c>
      <c r="K59" s="79">
        <v>22.981885999999999</v>
      </c>
      <c r="L59" s="79">
        <v>22.362406</v>
      </c>
      <c r="M59" s="79">
        <v>21.609511999999999</v>
      </c>
      <c r="N59" s="79">
        <v>21.838305999999999</v>
      </c>
      <c r="O59" s="79">
        <v>21.365532000000002</v>
      </c>
      <c r="P59" s="79">
        <v>21.493078000000001</v>
      </c>
      <c r="Q59" s="79">
        <v>21.875948000000001</v>
      </c>
      <c r="R59" s="79">
        <v>21.787866999999999</v>
      </c>
      <c r="S59" s="79">
        <v>21.621815000000002</v>
      </c>
      <c r="T59" s="79">
        <v>22.323833</v>
      </c>
      <c r="U59" s="79">
        <v>22.258825000000002</v>
      </c>
      <c r="V59" s="79">
        <v>22.226358000000001</v>
      </c>
      <c r="W59" s="79">
        <v>22.735565000000001</v>
      </c>
      <c r="X59" s="79">
        <v>22.808185999999999</v>
      </c>
      <c r="Y59" s="79">
        <v>22.836207999999999</v>
      </c>
      <c r="Z59" s="79">
        <v>23.278931</v>
      </c>
      <c r="AA59" s="79">
        <v>23.362829000000001</v>
      </c>
      <c r="AB59" s="79">
        <v>23.249783999999998</v>
      </c>
      <c r="AC59" s="79">
        <v>23.729403000000001</v>
      </c>
      <c r="AD59" s="79">
        <v>24.008248999999999</v>
      </c>
      <c r="AE59" s="79">
        <v>24.535644999999999</v>
      </c>
      <c r="AF59" s="79">
        <v>24.660892</v>
      </c>
      <c r="AG59" s="79">
        <v>24.901958</v>
      </c>
      <c r="AH59" s="79">
        <v>24.955978000000002</v>
      </c>
      <c r="AI59" s="79">
        <v>25.155131999999998</v>
      </c>
      <c r="AJ59" s="79">
        <v>25.214442999999999</v>
      </c>
      <c r="AK59" s="80">
        <v>-7.9799999999999999E-4</v>
      </c>
    </row>
    <row r="60" spans="1:37" ht="15" customHeight="1" x14ac:dyDescent="0.35">
      <c r="A60" s="47"/>
      <c r="B60" s="66" t="s">
        <v>460</v>
      </c>
      <c r="C60" s="77">
        <v>485.83270299999998</v>
      </c>
      <c r="D60" s="77">
        <v>474.724335</v>
      </c>
      <c r="E60" s="77">
        <v>460.76232900000002</v>
      </c>
      <c r="F60" s="77">
        <v>444.20663500000001</v>
      </c>
      <c r="G60" s="77">
        <v>442.39135700000003</v>
      </c>
      <c r="H60" s="77">
        <v>433.167328</v>
      </c>
      <c r="I60" s="77">
        <v>431.92431599999998</v>
      </c>
      <c r="J60" s="77">
        <v>423.48913599999997</v>
      </c>
      <c r="K60" s="77">
        <v>422.85400399999997</v>
      </c>
      <c r="L60" s="77">
        <v>420.72082499999999</v>
      </c>
      <c r="M60" s="77">
        <v>406.20446800000002</v>
      </c>
      <c r="N60" s="77">
        <v>414.48281900000001</v>
      </c>
      <c r="O60" s="77">
        <v>402.70620700000001</v>
      </c>
      <c r="P60" s="77">
        <v>405.33981299999999</v>
      </c>
      <c r="Q60" s="77">
        <v>407.04153400000001</v>
      </c>
      <c r="R60" s="77">
        <v>404.82064800000001</v>
      </c>
      <c r="S60" s="77">
        <v>402.10650600000002</v>
      </c>
      <c r="T60" s="77">
        <v>413.684235</v>
      </c>
      <c r="U60" s="77">
        <v>415.51156600000002</v>
      </c>
      <c r="V60" s="77">
        <v>412.42388899999997</v>
      </c>
      <c r="W60" s="77">
        <v>425.36099200000001</v>
      </c>
      <c r="X60" s="77">
        <v>427.79769900000002</v>
      </c>
      <c r="Y60" s="77">
        <v>429.598206</v>
      </c>
      <c r="Z60" s="77">
        <v>435.76001000000002</v>
      </c>
      <c r="AA60" s="77">
        <v>438.21997099999999</v>
      </c>
      <c r="AB60" s="77">
        <v>431.63018799999998</v>
      </c>
      <c r="AC60" s="77">
        <v>441.19461100000001</v>
      </c>
      <c r="AD60" s="77">
        <v>444.11346400000002</v>
      </c>
      <c r="AE60" s="77">
        <v>457.83987400000001</v>
      </c>
      <c r="AF60" s="77">
        <v>456.30792200000002</v>
      </c>
      <c r="AG60" s="77">
        <v>460.114105</v>
      </c>
      <c r="AH60" s="77">
        <v>461.68768299999999</v>
      </c>
      <c r="AI60" s="77">
        <v>466.99423200000001</v>
      </c>
      <c r="AJ60" s="77">
        <v>468.49658199999999</v>
      </c>
      <c r="AK60" s="76">
        <v>-4.1300000000000001E-4</v>
      </c>
    </row>
    <row r="61" spans="1:37" ht="15" customHeight="1" x14ac:dyDescent="0.35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7"/>
    </row>
    <row r="62" spans="1:37" ht="15" customHeight="1" x14ac:dyDescent="0.35">
      <c r="A62" s="47"/>
      <c r="B62" s="66" t="s">
        <v>481</v>
      </c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47"/>
      <c r="AJ62" s="47"/>
      <c r="AK62" s="47"/>
    </row>
    <row r="63" spans="1:37" ht="15" customHeight="1" x14ac:dyDescent="0.35">
      <c r="A63" s="47"/>
      <c r="B63" s="66" t="s">
        <v>482</v>
      </c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7"/>
    </row>
    <row r="64" spans="1:37" ht="15" customHeight="1" x14ac:dyDescent="0.35">
      <c r="A64" s="47"/>
      <c r="B64" s="63" t="s">
        <v>483</v>
      </c>
      <c r="C64" s="81">
        <v>8.3919999999999995E-2</v>
      </c>
      <c r="D64" s="81">
        <v>4.1980000000000003E-2</v>
      </c>
      <c r="E64" s="81">
        <v>4.1980000000000003E-2</v>
      </c>
      <c r="F64" s="81">
        <v>0</v>
      </c>
      <c r="G64" s="81">
        <v>0</v>
      </c>
      <c r="H64" s="81">
        <v>0</v>
      </c>
      <c r="I64" s="81">
        <v>0</v>
      </c>
      <c r="J64" s="81">
        <v>0</v>
      </c>
      <c r="K64" s="81">
        <v>0</v>
      </c>
      <c r="L64" s="81">
        <v>0</v>
      </c>
      <c r="M64" s="81">
        <v>0</v>
      </c>
      <c r="N64" s="81">
        <v>0</v>
      </c>
      <c r="O64" s="81">
        <v>0</v>
      </c>
      <c r="P64" s="81">
        <v>0</v>
      </c>
      <c r="Q64" s="81">
        <v>0</v>
      </c>
      <c r="R64" s="81">
        <v>0</v>
      </c>
      <c r="S64" s="81">
        <v>0</v>
      </c>
      <c r="T64" s="81">
        <v>0</v>
      </c>
      <c r="U64" s="81">
        <v>0</v>
      </c>
      <c r="V64" s="81">
        <v>0</v>
      </c>
      <c r="W64" s="81">
        <v>0</v>
      </c>
      <c r="X64" s="81">
        <v>0</v>
      </c>
      <c r="Y64" s="81">
        <v>0</v>
      </c>
      <c r="Z64" s="81">
        <v>0</v>
      </c>
      <c r="AA64" s="81">
        <v>0</v>
      </c>
      <c r="AB64" s="81">
        <v>0</v>
      </c>
      <c r="AC64" s="81">
        <v>0</v>
      </c>
      <c r="AD64" s="81">
        <v>0</v>
      </c>
      <c r="AE64" s="81">
        <v>0</v>
      </c>
      <c r="AF64" s="81">
        <v>0</v>
      </c>
      <c r="AG64" s="81">
        <v>0</v>
      </c>
      <c r="AH64" s="81">
        <v>0</v>
      </c>
      <c r="AI64" s="81">
        <v>0</v>
      </c>
      <c r="AJ64" s="81">
        <v>0</v>
      </c>
      <c r="AK64" s="80" t="s">
        <v>446</v>
      </c>
    </row>
    <row r="65" spans="1:37" ht="15" customHeight="1" x14ac:dyDescent="0.35">
      <c r="A65" s="47"/>
      <c r="B65" s="63" t="s">
        <v>472</v>
      </c>
      <c r="C65" s="81">
        <v>3.18892</v>
      </c>
      <c r="D65" s="81">
        <v>3.1275300000000001</v>
      </c>
      <c r="E65" s="81">
        <v>3.1275300000000001</v>
      </c>
      <c r="F65" s="81">
        <v>3.066144</v>
      </c>
      <c r="G65" s="81">
        <v>3.066144</v>
      </c>
      <c r="H65" s="81">
        <v>3.066144</v>
      </c>
      <c r="I65" s="81">
        <v>3.066144</v>
      </c>
      <c r="J65" s="81">
        <v>3.066144</v>
      </c>
      <c r="K65" s="81">
        <v>3.066144</v>
      </c>
      <c r="L65" s="81">
        <v>3.066144</v>
      </c>
      <c r="M65" s="81">
        <v>3.066144</v>
      </c>
      <c r="N65" s="81">
        <v>3.066144</v>
      </c>
      <c r="O65" s="81">
        <v>2.973725</v>
      </c>
      <c r="P65" s="81">
        <v>2.9904809999999999</v>
      </c>
      <c r="Q65" s="81">
        <v>2.959308</v>
      </c>
      <c r="R65" s="81">
        <v>2.9541360000000001</v>
      </c>
      <c r="S65" s="81">
        <v>2.9294259999999999</v>
      </c>
      <c r="T65" s="81">
        <v>2.9652980000000002</v>
      </c>
      <c r="U65" s="81">
        <v>2.9589509999999999</v>
      </c>
      <c r="V65" s="81">
        <v>2.9603130000000002</v>
      </c>
      <c r="W65" s="81">
        <v>2.9401139999999999</v>
      </c>
      <c r="X65" s="81">
        <v>2.9358149999999998</v>
      </c>
      <c r="Y65" s="81">
        <v>2.9252349999999998</v>
      </c>
      <c r="Z65" s="81">
        <v>2.9442330000000001</v>
      </c>
      <c r="AA65" s="81">
        <v>2.9561600000000001</v>
      </c>
      <c r="AB65" s="81">
        <v>2.9327899999999998</v>
      </c>
      <c r="AC65" s="81">
        <v>2.9445739999999998</v>
      </c>
      <c r="AD65" s="81">
        <v>2.9559340000000001</v>
      </c>
      <c r="AE65" s="81">
        <v>3.0171770000000002</v>
      </c>
      <c r="AF65" s="81">
        <v>3.013255</v>
      </c>
      <c r="AG65" s="81">
        <v>3.0228280000000001</v>
      </c>
      <c r="AH65" s="81">
        <v>3.036686</v>
      </c>
      <c r="AI65" s="81">
        <v>3.046767</v>
      </c>
      <c r="AJ65" s="81">
        <v>3.0600360000000002</v>
      </c>
      <c r="AK65" s="80">
        <v>-6.8199999999999999E-4</v>
      </c>
    </row>
    <row r="66" spans="1:37" ht="15" customHeight="1" x14ac:dyDescent="0.35">
      <c r="A66" s="47"/>
      <c r="B66" s="63" t="s">
        <v>484</v>
      </c>
      <c r="C66" s="81">
        <v>0</v>
      </c>
      <c r="D66" s="81">
        <v>0</v>
      </c>
      <c r="E66" s="81">
        <v>0</v>
      </c>
      <c r="F66" s="81">
        <v>0</v>
      </c>
      <c r="G66" s="81">
        <v>0</v>
      </c>
      <c r="H66" s="81">
        <v>0</v>
      </c>
      <c r="I66" s="81">
        <v>0</v>
      </c>
      <c r="J66" s="81">
        <v>0</v>
      </c>
      <c r="K66" s="81">
        <v>0</v>
      </c>
      <c r="L66" s="81">
        <v>0</v>
      </c>
      <c r="M66" s="81">
        <v>0</v>
      </c>
      <c r="N66" s="81">
        <v>0</v>
      </c>
      <c r="O66" s="81">
        <v>0</v>
      </c>
      <c r="P66" s="81">
        <v>0</v>
      </c>
      <c r="Q66" s="81">
        <v>0</v>
      </c>
      <c r="R66" s="81">
        <v>0</v>
      </c>
      <c r="S66" s="81">
        <v>0</v>
      </c>
      <c r="T66" s="81">
        <v>0</v>
      </c>
      <c r="U66" s="81">
        <v>0</v>
      </c>
      <c r="V66" s="81">
        <v>0</v>
      </c>
      <c r="W66" s="81">
        <v>0</v>
      </c>
      <c r="X66" s="81">
        <v>0</v>
      </c>
      <c r="Y66" s="81">
        <v>0</v>
      </c>
      <c r="Z66" s="81">
        <v>0</v>
      </c>
      <c r="AA66" s="81">
        <v>0</v>
      </c>
      <c r="AB66" s="81">
        <v>0</v>
      </c>
      <c r="AC66" s="81">
        <v>0</v>
      </c>
      <c r="AD66" s="81">
        <v>0</v>
      </c>
      <c r="AE66" s="81">
        <v>0</v>
      </c>
      <c r="AF66" s="81">
        <v>0</v>
      </c>
      <c r="AG66" s="81">
        <v>0</v>
      </c>
      <c r="AH66" s="81">
        <v>0</v>
      </c>
      <c r="AI66" s="81">
        <v>0</v>
      </c>
      <c r="AJ66" s="81">
        <v>0</v>
      </c>
      <c r="AK66" s="80" t="s">
        <v>446</v>
      </c>
    </row>
    <row r="67" spans="1:37" ht="15" customHeight="1" x14ac:dyDescent="0.35">
      <c r="A67" s="47"/>
      <c r="B67" s="63" t="s">
        <v>485</v>
      </c>
      <c r="C67" s="81">
        <v>1.42127</v>
      </c>
      <c r="D67" s="81">
        <v>1.62185</v>
      </c>
      <c r="E67" s="81">
        <v>1.62185</v>
      </c>
      <c r="F67" s="81">
        <v>1.887853</v>
      </c>
      <c r="G67" s="81">
        <v>1.887853</v>
      </c>
      <c r="H67" s="81">
        <v>1.887853</v>
      </c>
      <c r="I67" s="81">
        <v>1.887853</v>
      </c>
      <c r="J67" s="81">
        <v>1.887853</v>
      </c>
      <c r="K67" s="81">
        <v>1.887853</v>
      </c>
      <c r="L67" s="81">
        <v>1.887853</v>
      </c>
      <c r="M67" s="81">
        <v>1.887853</v>
      </c>
      <c r="N67" s="81">
        <v>1.887853</v>
      </c>
      <c r="O67" s="81">
        <v>1.8417129999999999</v>
      </c>
      <c r="P67" s="81">
        <v>1.8500779999999999</v>
      </c>
      <c r="Q67" s="81">
        <v>1.8345149999999999</v>
      </c>
      <c r="R67" s="81">
        <v>1.831933</v>
      </c>
      <c r="S67" s="81">
        <v>1.819596</v>
      </c>
      <c r="T67" s="81">
        <v>1.8375049999999999</v>
      </c>
      <c r="U67" s="81">
        <v>1.8343370000000001</v>
      </c>
      <c r="V67" s="81">
        <v>1.8350169999999999</v>
      </c>
      <c r="W67" s="81">
        <v>1.8249329999999999</v>
      </c>
      <c r="X67" s="81">
        <v>1.822786</v>
      </c>
      <c r="Y67" s="81">
        <v>1.817504</v>
      </c>
      <c r="Z67" s="81">
        <v>1.826989</v>
      </c>
      <c r="AA67" s="81">
        <v>1.832943</v>
      </c>
      <c r="AB67" s="81">
        <v>1.8212759999999999</v>
      </c>
      <c r="AC67" s="81">
        <v>1.827159</v>
      </c>
      <c r="AD67" s="81">
        <v>1.8328310000000001</v>
      </c>
      <c r="AE67" s="81">
        <v>1.8634059999999999</v>
      </c>
      <c r="AF67" s="81">
        <v>1.861448</v>
      </c>
      <c r="AG67" s="81">
        <v>1.8662270000000001</v>
      </c>
      <c r="AH67" s="81">
        <v>1.873146</v>
      </c>
      <c r="AI67" s="81">
        <v>1.878179</v>
      </c>
      <c r="AJ67" s="81">
        <v>1.8848039999999999</v>
      </c>
      <c r="AK67" s="80">
        <v>4.7070000000000002E-3</v>
      </c>
    </row>
    <row r="68" spans="1:37" ht="15" customHeight="1" x14ac:dyDescent="0.35">
      <c r="A68" s="47"/>
      <c r="B68" s="66" t="s">
        <v>475</v>
      </c>
      <c r="C68" s="82">
        <v>4.6941100000000002</v>
      </c>
      <c r="D68" s="82">
        <v>4.7913600000000001</v>
      </c>
      <c r="E68" s="82">
        <v>4.7913600000000001</v>
      </c>
      <c r="F68" s="82">
        <v>4.9539960000000001</v>
      </c>
      <c r="G68" s="82">
        <v>4.9539960000000001</v>
      </c>
      <c r="H68" s="82">
        <v>4.9539960000000001</v>
      </c>
      <c r="I68" s="82">
        <v>4.9539960000000001</v>
      </c>
      <c r="J68" s="82">
        <v>4.9539960000000001</v>
      </c>
      <c r="K68" s="82">
        <v>4.9539960000000001</v>
      </c>
      <c r="L68" s="82">
        <v>4.9539960000000001</v>
      </c>
      <c r="M68" s="82">
        <v>4.9539960000000001</v>
      </c>
      <c r="N68" s="82">
        <v>4.9539960000000001</v>
      </c>
      <c r="O68" s="82">
        <v>4.8154370000000002</v>
      </c>
      <c r="P68" s="82">
        <v>4.8405589999999998</v>
      </c>
      <c r="Q68" s="82">
        <v>4.7938229999999997</v>
      </c>
      <c r="R68" s="82">
        <v>4.7860680000000002</v>
      </c>
      <c r="S68" s="82">
        <v>4.7490220000000001</v>
      </c>
      <c r="T68" s="82">
        <v>4.8028029999999999</v>
      </c>
      <c r="U68" s="82">
        <v>4.7932880000000004</v>
      </c>
      <c r="V68" s="82">
        <v>4.7953299999999999</v>
      </c>
      <c r="W68" s="82">
        <v>4.765047</v>
      </c>
      <c r="X68" s="82">
        <v>4.7586019999999998</v>
      </c>
      <c r="Y68" s="82">
        <v>4.7427390000000003</v>
      </c>
      <c r="Z68" s="82">
        <v>4.7712219999999999</v>
      </c>
      <c r="AA68" s="82">
        <v>4.789104</v>
      </c>
      <c r="AB68" s="82">
        <v>4.7540659999999999</v>
      </c>
      <c r="AC68" s="82">
        <v>4.7717330000000002</v>
      </c>
      <c r="AD68" s="82">
        <v>4.7887649999999997</v>
      </c>
      <c r="AE68" s="82">
        <v>4.8805820000000004</v>
      </c>
      <c r="AF68" s="82">
        <v>4.8747030000000002</v>
      </c>
      <c r="AG68" s="82">
        <v>4.8890549999999999</v>
      </c>
      <c r="AH68" s="82">
        <v>4.9098319999999998</v>
      </c>
      <c r="AI68" s="82">
        <v>4.9249460000000003</v>
      </c>
      <c r="AJ68" s="82">
        <v>4.944839</v>
      </c>
      <c r="AK68" s="76">
        <v>9.859999999999999E-4</v>
      </c>
    </row>
    <row r="69" spans="1:37" ht="15" customHeight="1" x14ac:dyDescent="0.35">
      <c r="A69" s="47"/>
      <c r="B69" s="66" t="s">
        <v>486</v>
      </c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</row>
    <row r="70" spans="1:37" ht="15.75" customHeight="1" x14ac:dyDescent="0.35">
      <c r="A70" s="47"/>
      <c r="B70" s="63" t="s">
        <v>483</v>
      </c>
      <c r="C70" s="81">
        <v>0.3468</v>
      </c>
      <c r="D70" s="81">
        <v>0.17338000000000001</v>
      </c>
      <c r="E70" s="81">
        <v>0.17338000000000001</v>
      </c>
      <c r="F70" s="81">
        <v>0</v>
      </c>
      <c r="G70" s="81">
        <v>0</v>
      </c>
      <c r="H70" s="81">
        <v>0</v>
      </c>
      <c r="I70" s="81">
        <v>0</v>
      </c>
      <c r="J70" s="81">
        <v>0</v>
      </c>
      <c r="K70" s="81">
        <v>0</v>
      </c>
      <c r="L70" s="81">
        <v>0</v>
      </c>
      <c r="M70" s="81">
        <v>0</v>
      </c>
      <c r="N70" s="81">
        <v>0</v>
      </c>
      <c r="O70" s="81">
        <v>0</v>
      </c>
      <c r="P70" s="81">
        <v>0</v>
      </c>
      <c r="Q70" s="81">
        <v>0</v>
      </c>
      <c r="R70" s="81">
        <v>0</v>
      </c>
      <c r="S70" s="81">
        <v>0</v>
      </c>
      <c r="T70" s="81">
        <v>0</v>
      </c>
      <c r="U70" s="81">
        <v>0</v>
      </c>
      <c r="V70" s="81">
        <v>0</v>
      </c>
      <c r="W70" s="81">
        <v>0</v>
      </c>
      <c r="X70" s="81">
        <v>0</v>
      </c>
      <c r="Y70" s="81">
        <v>0</v>
      </c>
      <c r="Z70" s="81">
        <v>0</v>
      </c>
      <c r="AA70" s="81">
        <v>0</v>
      </c>
      <c r="AB70" s="81">
        <v>0</v>
      </c>
      <c r="AC70" s="81">
        <v>0</v>
      </c>
      <c r="AD70" s="81">
        <v>0</v>
      </c>
      <c r="AE70" s="81">
        <v>0</v>
      </c>
      <c r="AF70" s="81">
        <v>0</v>
      </c>
      <c r="AG70" s="81">
        <v>0</v>
      </c>
      <c r="AH70" s="81">
        <v>0</v>
      </c>
      <c r="AI70" s="81">
        <v>0</v>
      </c>
      <c r="AJ70" s="81">
        <v>0</v>
      </c>
      <c r="AK70" s="80" t="s">
        <v>446</v>
      </c>
    </row>
    <row r="71" spans="1:37" ht="15" customHeight="1" x14ac:dyDescent="0.35">
      <c r="A71" s="47"/>
      <c r="B71" s="63" t="s">
        <v>472</v>
      </c>
      <c r="C71" s="81">
        <v>24.283072000000001</v>
      </c>
      <c r="D71" s="81">
        <v>25.571251</v>
      </c>
      <c r="E71" s="81">
        <v>25.571251</v>
      </c>
      <c r="F71" s="81">
        <v>26.859417000000001</v>
      </c>
      <c r="G71" s="81">
        <v>26.859417000000001</v>
      </c>
      <c r="H71" s="81">
        <v>26.859417000000001</v>
      </c>
      <c r="I71" s="81">
        <v>26.859417000000001</v>
      </c>
      <c r="J71" s="81">
        <v>26.859417000000001</v>
      </c>
      <c r="K71" s="81">
        <v>26.859417000000001</v>
      </c>
      <c r="L71" s="81">
        <v>26.859417000000001</v>
      </c>
      <c r="M71" s="81">
        <v>26.859417000000001</v>
      </c>
      <c r="N71" s="81">
        <v>26.859417000000001</v>
      </c>
      <c r="O71" s="81">
        <v>26.049828999999999</v>
      </c>
      <c r="P71" s="81">
        <v>26.196611000000001</v>
      </c>
      <c r="Q71" s="81">
        <v>25.923535999999999</v>
      </c>
      <c r="R71" s="81">
        <v>25.878226999999999</v>
      </c>
      <c r="S71" s="81">
        <v>25.661767999999999</v>
      </c>
      <c r="T71" s="81">
        <v>25.976006999999999</v>
      </c>
      <c r="U71" s="81">
        <v>25.920415999999999</v>
      </c>
      <c r="V71" s="81">
        <v>25.932342999999999</v>
      </c>
      <c r="W71" s="81">
        <v>25.755402</v>
      </c>
      <c r="X71" s="81">
        <v>25.717741</v>
      </c>
      <c r="Y71" s="81">
        <v>25.625059</v>
      </c>
      <c r="Z71" s="81">
        <v>25.791481000000001</v>
      </c>
      <c r="AA71" s="81">
        <v>25.895962000000001</v>
      </c>
      <c r="AB71" s="81">
        <v>25.691240000000001</v>
      </c>
      <c r="AC71" s="81">
        <v>25.79447</v>
      </c>
      <c r="AD71" s="81">
        <v>25.893986000000002</v>
      </c>
      <c r="AE71" s="81">
        <v>26.430465999999999</v>
      </c>
      <c r="AF71" s="81">
        <v>26.396115999999999</v>
      </c>
      <c r="AG71" s="81">
        <v>26.479975</v>
      </c>
      <c r="AH71" s="81">
        <v>26.601369999999999</v>
      </c>
      <c r="AI71" s="81">
        <v>26.689678000000001</v>
      </c>
      <c r="AJ71" s="81">
        <v>26.805916</v>
      </c>
      <c r="AK71" s="80">
        <v>1.475E-3</v>
      </c>
    </row>
    <row r="72" spans="1:37" ht="15.75" customHeight="1" x14ac:dyDescent="0.35">
      <c r="A72" s="47"/>
      <c r="B72" s="63" t="s">
        <v>484</v>
      </c>
      <c r="C72" s="81">
        <v>0</v>
      </c>
      <c r="D72" s="81">
        <v>0</v>
      </c>
      <c r="E72" s="81">
        <v>0</v>
      </c>
      <c r="F72" s="81">
        <v>0</v>
      </c>
      <c r="G72" s="81">
        <v>0</v>
      </c>
      <c r="H72" s="81">
        <v>0</v>
      </c>
      <c r="I72" s="81">
        <v>0</v>
      </c>
      <c r="J72" s="81">
        <v>0</v>
      </c>
      <c r="K72" s="81">
        <v>0</v>
      </c>
      <c r="L72" s="81">
        <v>0</v>
      </c>
      <c r="M72" s="81">
        <v>0</v>
      </c>
      <c r="N72" s="81">
        <v>0</v>
      </c>
      <c r="O72" s="81">
        <v>0</v>
      </c>
      <c r="P72" s="81">
        <v>0</v>
      </c>
      <c r="Q72" s="81">
        <v>0</v>
      </c>
      <c r="R72" s="81">
        <v>0</v>
      </c>
      <c r="S72" s="81">
        <v>0</v>
      </c>
      <c r="T72" s="81">
        <v>0</v>
      </c>
      <c r="U72" s="81">
        <v>0</v>
      </c>
      <c r="V72" s="81">
        <v>0</v>
      </c>
      <c r="W72" s="81">
        <v>0</v>
      </c>
      <c r="X72" s="81">
        <v>0</v>
      </c>
      <c r="Y72" s="81">
        <v>0</v>
      </c>
      <c r="Z72" s="81">
        <v>0</v>
      </c>
      <c r="AA72" s="81">
        <v>0</v>
      </c>
      <c r="AB72" s="81">
        <v>0</v>
      </c>
      <c r="AC72" s="81">
        <v>0</v>
      </c>
      <c r="AD72" s="81">
        <v>0</v>
      </c>
      <c r="AE72" s="81">
        <v>0</v>
      </c>
      <c r="AF72" s="81">
        <v>0</v>
      </c>
      <c r="AG72" s="81">
        <v>0</v>
      </c>
      <c r="AH72" s="81">
        <v>0</v>
      </c>
      <c r="AI72" s="81">
        <v>0</v>
      </c>
      <c r="AJ72" s="81">
        <v>0</v>
      </c>
      <c r="AK72" s="80" t="s">
        <v>446</v>
      </c>
    </row>
    <row r="73" spans="1:37" ht="15" customHeight="1" x14ac:dyDescent="0.35">
      <c r="A73" s="47"/>
      <c r="B73" s="63" t="s">
        <v>485</v>
      </c>
      <c r="C73" s="81">
        <v>7.8879400000000004</v>
      </c>
      <c r="D73" s="81">
        <v>10.648740999999999</v>
      </c>
      <c r="E73" s="81">
        <v>10.648740999999999</v>
      </c>
      <c r="F73" s="81">
        <v>13.409573999999999</v>
      </c>
      <c r="G73" s="81">
        <v>13.409573999999999</v>
      </c>
      <c r="H73" s="81">
        <v>13.409573999999999</v>
      </c>
      <c r="I73" s="81">
        <v>13.409573999999999</v>
      </c>
      <c r="J73" s="81">
        <v>13.430156</v>
      </c>
      <c r="K73" s="81">
        <v>13.438261000000001</v>
      </c>
      <c r="L73" s="81">
        <v>13.439049000000001</v>
      </c>
      <c r="M73" s="81">
        <v>13.439049000000001</v>
      </c>
      <c r="N73" s="81">
        <v>13.487943</v>
      </c>
      <c r="O73" s="81">
        <v>13.093921</v>
      </c>
      <c r="P73" s="81">
        <v>13.188672</v>
      </c>
      <c r="Q73" s="81">
        <v>13.052341</v>
      </c>
      <c r="R73" s="81">
        <v>13.029719999999999</v>
      </c>
      <c r="S73" s="81">
        <v>12.921652999999999</v>
      </c>
      <c r="T73" s="81">
        <v>13.078538</v>
      </c>
      <c r="U73" s="81">
        <v>13.050782</v>
      </c>
      <c r="V73" s="81">
        <v>13.056737999999999</v>
      </c>
      <c r="W73" s="81">
        <v>12.968399</v>
      </c>
      <c r="X73" s="81">
        <v>12.949597000000001</v>
      </c>
      <c r="Y73" s="81">
        <v>12.903326</v>
      </c>
      <c r="Z73" s="81">
        <v>12.986413000000001</v>
      </c>
      <c r="AA73" s="81">
        <v>13.038575</v>
      </c>
      <c r="AB73" s="81">
        <v>12.897092000000001</v>
      </c>
      <c r="AC73" s="81">
        <v>12.907372000000001</v>
      </c>
      <c r="AD73" s="81">
        <v>12.957055</v>
      </c>
      <c r="AE73" s="81">
        <v>13.224894000000001</v>
      </c>
      <c r="AF73" s="81">
        <v>13.207743000000001</v>
      </c>
      <c r="AG73" s="81">
        <v>13.249610000000001</v>
      </c>
      <c r="AH73" s="81">
        <v>13.310221</v>
      </c>
      <c r="AI73" s="81">
        <v>13.354317</v>
      </c>
      <c r="AJ73" s="81">
        <v>13.412335000000001</v>
      </c>
      <c r="AK73" s="80">
        <v>7.2360000000000002E-3</v>
      </c>
    </row>
    <row r="74" spans="1:37" ht="15" customHeight="1" x14ac:dyDescent="0.35">
      <c r="A74" s="47"/>
      <c r="B74" s="66" t="s">
        <v>475</v>
      </c>
      <c r="C74" s="82">
        <v>32.517811000000002</v>
      </c>
      <c r="D74" s="82">
        <v>36.393371999999999</v>
      </c>
      <c r="E74" s="82">
        <v>36.393371999999999</v>
      </c>
      <c r="F74" s="82">
        <v>40.268990000000002</v>
      </c>
      <c r="G74" s="82">
        <v>40.268990000000002</v>
      </c>
      <c r="H74" s="82">
        <v>40.268990000000002</v>
      </c>
      <c r="I74" s="82">
        <v>40.268990000000002</v>
      </c>
      <c r="J74" s="82">
        <v>40.289574000000002</v>
      </c>
      <c r="K74" s="82">
        <v>40.297676000000003</v>
      </c>
      <c r="L74" s="82">
        <v>40.298465999999998</v>
      </c>
      <c r="M74" s="82">
        <v>40.298465999999998</v>
      </c>
      <c r="N74" s="82">
        <v>40.347358999999997</v>
      </c>
      <c r="O74" s="82">
        <v>39.143749</v>
      </c>
      <c r="P74" s="82">
        <v>39.385283999999999</v>
      </c>
      <c r="Q74" s="82">
        <v>38.975876</v>
      </c>
      <c r="R74" s="82">
        <v>38.907947999999998</v>
      </c>
      <c r="S74" s="82">
        <v>38.583419999999997</v>
      </c>
      <c r="T74" s="82">
        <v>39.054546000000002</v>
      </c>
      <c r="U74" s="82">
        <v>38.971198999999999</v>
      </c>
      <c r="V74" s="82">
        <v>38.989082000000003</v>
      </c>
      <c r="W74" s="82">
        <v>38.723801000000002</v>
      </c>
      <c r="X74" s="82">
        <v>38.667338999999998</v>
      </c>
      <c r="Y74" s="82">
        <v>38.528385</v>
      </c>
      <c r="Z74" s="82">
        <v>38.777892999999999</v>
      </c>
      <c r="AA74" s="82">
        <v>38.934536000000001</v>
      </c>
      <c r="AB74" s="82">
        <v>38.588332999999999</v>
      </c>
      <c r="AC74" s="82">
        <v>38.701842999999997</v>
      </c>
      <c r="AD74" s="82">
        <v>38.851039999999998</v>
      </c>
      <c r="AE74" s="82">
        <v>39.655357000000002</v>
      </c>
      <c r="AF74" s="82">
        <v>39.603859</v>
      </c>
      <c r="AG74" s="82">
        <v>39.729584000000003</v>
      </c>
      <c r="AH74" s="82">
        <v>39.911591000000001</v>
      </c>
      <c r="AI74" s="82">
        <v>40.043995000000002</v>
      </c>
      <c r="AJ74" s="82">
        <v>40.218249999999998</v>
      </c>
      <c r="AK74" s="76">
        <v>3.1280000000000001E-3</v>
      </c>
    </row>
    <row r="75" spans="1:37" ht="15" customHeight="1" x14ac:dyDescent="0.35">
      <c r="A75" s="47"/>
      <c r="B75" s="66" t="s">
        <v>487</v>
      </c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  <c r="AI75" s="47"/>
      <c r="AJ75" s="47"/>
      <c r="AK75" s="47"/>
    </row>
    <row r="76" spans="1:37" ht="15" customHeight="1" x14ac:dyDescent="0.35">
      <c r="A76" s="47"/>
      <c r="B76" s="63" t="s">
        <v>488</v>
      </c>
      <c r="C76" s="81">
        <v>6.338241</v>
      </c>
      <c r="D76" s="81">
        <v>3.1690909999999999</v>
      </c>
      <c r="E76" s="81">
        <v>3.1690909999999999</v>
      </c>
      <c r="F76" s="81">
        <v>0</v>
      </c>
      <c r="G76" s="81">
        <v>0</v>
      </c>
      <c r="H76" s="81">
        <v>0</v>
      </c>
      <c r="I76" s="81">
        <v>0</v>
      </c>
      <c r="J76" s="81">
        <v>7.3070000000000001E-3</v>
      </c>
      <c r="K76" s="81">
        <v>1.0185E-2</v>
      </c>
      <c r="L76" s="81">
        <v>1.0463999999999999E-2</v>
      </c>
      <c r="M76" s="81">
        <v>1.0463999999999999E-2</v>
      </c>
      <c r="N76" s="81">
        <v>2.7823000000000001E-2</v>
      </c>
      <c r="O76" s="81">
        <v>3.1432000000000002E-2</v>
      </c>
      <c r="P76" s="81">
        <v>0.30374400000000001</v>
      </c>
      <c r="Q76" s="81">
        <v>0.474746</v>
      </c>
      <c r="R76" s="81">
        <v>0.69894000000000001</v>
      </c>
      <c r="S76" s="81">
        <v>6.1126E-2</v>
      </c>
      <c r="T76" s="81">
        <v>0.88079600000000002</v>
      </c>
      <c r="U76" s="81">
        <v>0.92432099999999995</v>
      </c>
      <c r="V76" s="81">
        <v>0.74632399999999999</v>
      </c>
      <c r="W76" s="81">
        <v>0.66453799999999996</v>
      </c>
      <c r="X76" s="81">
        <v>0.53353799999999996</v>
      </c>
      <c r="Y76" s="81">
        <v>0.14693300000000001</v>
      </c>
      <c r="Z76" s="81">
        <v>0.27362399999999998</v>
      </c>
      <c r="AA76" s="81">
        <v>0.24041000000000001</v>
      </c>
      <c r="AB76" s="81">
        <v>2.5111000000000001E-2</v>
      </c>
      <c r="AC76" s="81">
        <v>1.0463999999999999E-2</v>
      </c>
      <c r="AD76" s="81">
        <v>1.0463999999999999E-2</v>
      </c>
      <c r="AE76" s="81">
        <v>1.0463999999999999E-2</v>
      </c>
      <c r="AF76" s="81">
        <v>1.0463999999999999E-2</v>
      </c>
      <c r="AG76" s="81">
        <v>1.0463999999999999E-2</v>
      </c>
      <c r="AH76" s="81">
        <v>1.0465E-2</v>
      </c>
      <c r="AI76" s="81">
        <v>1.0468E-2</v>
      </c>
      <c r="AJ76" s="81">
        <v>1.0463999999999999E-2</v>
      </c>
      <c r="AK76" s="80">
        <v>-0.16350999999999999</v>
      </c>
    </row>
    <row r="77" spans="1:37" ht="15" customHeight="1" x14ac:dyDescent="0.35">
      <c r="A77" s="47"/>
      <c r="B77" s="63" t="s">
        <v>489</v>
      </c>
      <c r="C77" s="81">
        <v>26.179570999999999</v>
      </c>
      <c r="D77" s="81">
        <v>33.224280999999998</v>
      </c>
      <c r="E77" s="81">
        <v>33.224280999999998</v>
      </c>
      <c r="F77" s="81">
        <v>40.268990000000002</v>
      </c>
      <c r="G77" s="81">
        <v>40.268990000000002</v>
      </c>
      <c r="H77" s="81">
        <v>40.268990000000002</v>
      </c>
      <c r="I77" s="81">
        <v>40.268990000000002</v>
      </c>
      <c r="J77" s="81">
        <v>40.282268999999999</v>
      </c>
      <c r="K77" s="81">
        <v>40.287495</v>
      </c>
      <c r="L77" s="81">
        <v>40.288001999999999</v>
      </c>
      <c r="M77" s="81">
        <v>40.288001999999999</v>
      </c>
      <c r="N77" s="81">
        <v>40.319538000000001</v>
      </c>
      <c r="O77" s="81">
        <v>39.112319999999997</v>
      </c>
      <c r="P77" s="81">
        <v>39.081538999999999</v>
      </c>
      <c r="Q77" s="81">
        <v>38.501133000000003</v>
      </c>
      <c r="R77" s="81">
        <v>38.209010999999997</v>
      </c>
      <c r="S77" s="81">
        <v>38.522297000000002</v>
      </c>
      <c r="T77" s="81">
        <v>38.173748000000003</v>
      </c>
      <c r="U77" s="81">
        <v>38.046875</v>
      </c>
      <c r="V77" s="81">
        <v>38.242759999999997</v>
      </c>
      <c r="W77" s="81">
        <v>38.059265000000003</v>
      </c>
      <c r="X77" s="81">
        <v>38.133803999999998</v>
      </c>
      <c r="Y77" s="81">
        <v>38.381453999999998</v>
      </c>
      <c r="Z77" s="81">
        <v>38.504272</v>
      </c>
      <c r="AA77" s="81">
        <v>38.694125999999997</v>
      </c>
      <c r="AB77" s="81">
        <v>38.563220999999999</v>
      </c>
      <c r="AC77" s="81">
        <v>38.691375999999998</v>
      </c>
      <c r="AD77" s="81">
        <v>38.840575999999999</v>
      </c>
      <c r="AE77" s="81">
        <v>39.644897</v>
      </c>
      <c r="AF77" s="81">
        <v>39.593395000000001</v>
      </c>
      <c r="AG77" s="81">
        <v>39.719119999999997</v>
      </c>
      <c r="AH77" s="81">
        <v>39.901127000000002</v>
      </c>
      <c r="AI77" s="81">
        <v>40.033526999999999</v>
      </c>
      <c r="AJ77" s="81">
        <v>40.207787000000003</v>
      </c>
      <c r="AK77" s="80">
        <v>5.9800000000000001E-3</v>
      </c>
    </row>
    <row r="78" spans="1:37" ht="15" customHeight="1" x14ac:dyDescent="0.35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7"/>
      <c r="AF78" s="47"/>
      <c r="AG78" s="47"/>
      <c r="AH78" s="47"/>
      <c r="AI78" s="47"/>
      <c r="AJ78" s="47"/>
      <c r="AK78" s="47"/>
    </row>
    <row r="79" spans="1:37" ht="15" customHeight="1" x14ac:dyDescent="0.35">
      <c r="A79" s="47"/>
      <c r="B79" s="66" t="s">
        <v>490</v>
      </c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7"/>
      <c r="AG79" s="47"/>
      <c r="AH79" s="47"/>
      <c r="AI79" s="47"/>
      <c r="AJ79" s="47"/>
      <c r="AK79" s="47"/>
    </row>
    <row r="80" spans="1:37" ht="15" customHeight="1" x14ac:dyDescent="0.35">
      <c r="A80" s="47"/>
      <c r="B80" s="66" t="s">
        <v>491</v>
      </c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</row>
    <row r="81" spans="1:37" ht="15.75" customHeight="1" x14ac:dyDescent="0.35">
      <c r="A81" s="47"/>
      <c r="B81" s="63" t="s">
        <v>492</v>
      </c>
      <c r="C81" s="79">
        <v>368</v>
      </c>
      <c r="D81" s="79">
        <v>368</v>
      </c>
      <c r="E81" s="79">
        <v>368</v>
      </c>
      <c r="F81" s="79">
        <v>397.96063199999998</v>
      </c>
      <c r="G81" s="79">
        <v>397.96063199999998</v>
      </c>
      <c r="H81" s="79">
        <v>397.96063199999998</v>
      </c>
      <c r="I81" s="79">
        <v>397.96063199999998</v>
      </c>
      <c r="J81" s="79">
        <v>397.96063199999998</v>
      </c>
      <c r="K81" s="79">
        <v>397.96063199999998</v>
      </c>
      <c r="L81" s="79">
        <v>397.96063199999998</v>
      </c>
      <c r="M81" s="79">
        <v>397.96063199999998</v>
      </c>
      <c r="N81" s="79">
        <v>397.96063199999998</v>
      </c>
      <c r="O81" s="79">
        <v>397.96063199999998</v>
      </c>
      <c r="P81" s="79">
        <v>397.96063199999998</v>
      </c>
      <c r="Q81" s="79">
        <v>393.58609000000001</v>
      </c>
      <c r="R81" s="79">
        <v>393.58609000000001</v>
      </c>
      <c r="S81" s="79">
        <v>393.58609000000001</v>
      </c>
      <c r="T81" s="79">
        <v>393.58609000000001</v>
      </c>
      <c r="U81" s="79">
        <v>393.58609000000001</v>
      </c>
      <c r="V81" s="79">
        <v>393.58609000000001</v>
      </c>
      <c r="W81" s="79">
        <v>393.58609000000001</v>
      </c>
      <c r="X81" s="79">
        <v>393.58609000000001</v>
      </c>
      <c r="Y81" s="79">
        <v>393.58609000000001</v>
      </c>
      <c r="Z81" s="79">
        <v>393.58609000000001</v>
      </c>
      <c r="AA81" s="79">
        <v>393.58609000000001</v>
      </c>
      <c r="AB81" s="79">
        <v>393.58609000000001</v>
      </c>
      <c r="AC81" s="79">
        <v>393.58609000000001</v>
      </c>
      <c r="AD81" s="79">
        <v>393.58609000000001</v>
      </c>
      <c r="AE81" s="79">
        <v>393.58609000000001</v>
      </c>
      <c r="AF81" s="79">
        <v>393.58609000000001</v>
      </c>
      <c r="AG81" s="79">
        <v>393.58609000000001</v>
      </c>
      <c r="AH81" s="79">
        <v>393.58609000000001</v>
      </c>
      <c r="AI81" s="79">
        <v>393.58609000000001</v>
      </c>
      <c r="AJ81" s="79">
        <v>393.58609000000001</v>
      </c>
      <c r="AK81" s="80">
        <v>2.1029999999999998E-3</v>
      </c>
    </row>
    <row r="82" spans="1:37" ht="15" customHeight="1" x14ac:dyDescent="0.35">
      <c r="A82" s="47"/>
      <c r="B82" s="63" t="s">
        <v>493</v>
      </c>
      <c r="C82" s="79">
        <v>24</v>
      </c>
      <c r="D82" s="79">
        <v>24</v>
      </c>
      <c r="E82" s="79">
        <v>24</v>
      </c>
      <c r="F82" s="79">
        <v>30.971101999999998</v>
      </c>
      <c r="G82" s="79">
        <v>30.971101999999998</v>
      </c>
      <c r="H82" s="79">
        <v>30.971101999999998</v>
      </c>
      <c r="I82" s="79">
        <v>30.971101999999998</v>
      </c>
      <c r="J82" s="79">
        <v>30.971101999999998</v>
      </c>
      <c r="K82" s="79">
        <v>30.971101999999998</v>
      </c>
      <c r="L82" s="79">
        <v>30.971101999999998</v>
      </c>
      <c r="M82" s="79">
        <v>30.971101999999998</v>
      </c>
      <c r="N82" s="79">
        <v>30.971101999999998</v>
      </c>
      <c r="O82" s="79">
        <v>30.971101999999998</v>
      </c>
      <c r="P82" s="79">
        <v>30.971101999999998</v>
      </c>
      <c r="Q82" s="79">
        <v>30.971101999999998</v>
      </c>
      <c r="R82" s="79">
        <v>30.971101999999998</v>
      </c>
      <c r="S82" s="79">
        <v>30.971101999999998</v>
      </c>
      <c r="T82" s="79">
        <v>30.971101999999998</v>
      </c>
      <c r="U82" s="79">
        <v>30.971101999999998</v>
      </c>
      <c r="V82" s="79">
        <v>30.971101999999998</v>
      </c>
      <c r="W82" s="79">
        <v>30.971101999999998</v>
      </c>
      <c r="X82" s="79">
        <v>30.971101999999998</v>
      </c>
      <c r="Y82" s="79">
        <v>30.971101999999998</v>
      </c>
      <c r="Z82" s="79">
        <v>30.971101999999998</v>
      </c>
      <c r="AA82" s="79">
        <v>30.971101999999998</v>
      </c>
      <c r="AB82" s="79">
        <v>30.971101999999998</v>
      </c>
      <c r="AC82" s="79">
        <v>30.971101999999998</v>
      </c>
      <c r="AD82" s="79">
        <v>30.971101999999998</v>
      </c>
      <c r="AE82" s="79">
        <v>30.971101999999998</v>
      </c>
      <c r="AF82" s="79">
        <v>30.971101999999998</v>
      </c>
      <c r="AG82" s="79">
        <v>30.971101999999998</v>
      </c>
      <c r="AH82" s="79">
        <v>30.971101999999998</v>
      </c>
      <c r="AI82" s="79">
        <v>30.971101999999998</v>
      </c>
      <c r="AJ82" s="79">
        <v>30.971101999999998</v>
      </c>
      <c r="AK82" s="80">
        <v>8.0009999999999994E-3</v>
      </c>
    </row>
    <row r="83" spans="1:37" ht="15" customHeight="1" x14ac:dyDescent="0.35">
      <c r="A83" s="47"/>
      <c r="B83" s="63" t="s">
        <v>494</v>
      </c>
      <c r="C83" s="79">
        <v>37</v>
      </c>
      <c r="D83" s="79">
        <v>37</v>
      </c>
      <c r="E83" s="79">
        <v>37</v>
      </c>
      <c r="F83" s="79">
        <v>39.075619000000003</v>
      </c>
      <c r="G83" s="79">
        <v>39.075619000000003</v>
      </c>
      <c r="H83" s="79">
        <v>39.075619000000003</v>
      </c>
      <c r="I83" s="79">
        <v>39.075619000000003</v>
      </c>
      <c r="J83" s="79">
        <v>39.075619000000003</v>
      </c>
      <c r="K83" s="79">
        <v>39.075619000000003</v>
      </c>
      <c r="L83" s="79">
        <v>39.075619000000003</v>
      </c>
      <c r="M83" s="79">
        <v>39.075619000000003</v>
      </c>
      <c r="N83" s="79">
        <v>39.075619000000003</v>
      </c>
      <c r="O83" s="79">
        <v>39.130226</v>
      </c>
      <c r="P83" s="79">
        <v>39.130226</v>
      </c>
      <c r="Q83" s="79">
        <v>38.716053000000002</v>
      </c>
      <c r="R83" s="79">
        <v>38.716053000000002</v>
      </c>
      <c r="S83" s="79">
        <v>38.716053000000002</v>
      </c>
      <c r="T83" s="79">
        <v>38.716053000000002</v>
      </c>
      <c r="U83" s="79">
        <v>38.716053000000002</v>
      </c>
      <c r="V83" s="79">
        <v>38.716053000000002</v>
      </c>
      <c r="W83" s="79">
        <v>38.716053000000002</v>
      </c>
      <c r="X83" s="79">
        <v>38.716053000000002</v>
      </c>
      <c r="Y83" s="79">
        <v>38.716053000000002</v>
      </c>
      <c r="Z83" s="79">
        <v>38.716053000000002</v>
      </c>
      <c r="AA83" s="79">
        <v>38.716053000000002</v>
      </c>
      <c r="AB83" s="79">
        <v>38.716053000000002</v>
      </c>
      <c r="AC83" s="79">
        <v>38.716053000000002</v>
      </c>
      <c r="AD83" s="79">
        <v>38.716053000000002</v>
      </c>
      <c r="AE83" s="79">
        <v>38.716053000000002</v>
      </c>
      <c r="AF83" s="79">
        <v>38.716053000000002</v>
      </c>
      <c r="AG83" s="79">
        <v>38.716053000000002</v>
      </c>
      <c r="AH83" s="79">
        <v>38.716053000000002</v>
      </c>
      <c r="AI83" s="79">
        <v>38.716053000000002</v>
      </c>
      <c r="AJ83" s="79">
        <v>38.716053000000002</v>
      </c>
      <c r="AK83" s="80">
        <v>1.418E-3</v>
      </c>
    </row>
    <row r="84" spans="1:37" ht="15" customHeight="1" x14ac:dyDescent="0.35">
      <c r="A84" s="47"/>
      <c r="B84" s="66" t="s">
        <v>495</v>
      </c>
      <c r="C84" s="77">
        <v>429</v>
      </c>
      <c r="D84" s="77">
        <v>429</v>
      </c>
      <c r="E84" s="77">
        <v>429</v>
      </c>
      <c r="F84" s="77">
        <v>468.00735500000002</v>
      </c>
      <c r="G84" s="77">
        <v>468.00735500000002</v>
      </c>
      <c r="H84" s="77">
        <v>468.00735500000002</v>
      </c>
      <c r="I84" s="77">
        <v>468.00735500000002</v>
      </c>
      <c r="J84" s="77">
        <v>468.00735500000002</v>
      </c>
      <c r="K84" s="77">
        <v>468.00735500000002</v>
      </c>
      <c r="L84" s="77">
        <v>468.00735500000002</v>
      </c>
      <c r="M84" s="77">
        <v>468.00735500000002</v>
      </c>
      <c r="N84" s="77">
        <v>468.00735500000002</v>
      </c>
      <c r="O84" s="77">
        <v>468.06195100000002</v>
      </c>
      <c r="P84" s="77">
        <v>468.06195100000002</v>
      </c>
      <c r="Q84" s="77">
        <v>463.27325400000001</v>
      </c>
      <c r="R84" s="77">
        <v>463.27325400000001</v>
      </c>
      <c r="S84" s="77">
        <v>463.27325400000001</v>
      </c>
      <c r="T84" s="77">
        <v>463.27325400000001</v>
      </c>
      <c r="U84" s="77">
        <v>463.27325400000001</v>
      </c>
      <c r="V84" s="77">
        <v>463.27325400000001</v>
      </c>
      <c r="W84" s="77">
        <v>463.27325400000001</v>
      </c>
      <c r="X84" s="77">
        <v>463.27325400000001</v>
      </c>
      <c r="Y84" s="77">
        <v>463.27325400000001</v>
      </c>
      <c r="Z84" s="77">
        <v>463.27325400000001</v>
      </c>
      <c r="AA84" s="77">
        <v>463.27325400000001</v>
      </c>
      <c r="AB84" s="77">
        <v>463.27325400000001</v>
      </c>
      <c r="AC84" s="77">
        <v>463.27325400000001</v>
      </c>
      <c r="AD84" s="77">
        <v>463.27325400000001</v>
      </c>
      <c r="AE84" s="77">
        <v>463.27325400000001</v>
      </c>
      <c r="AF84" s="77">
        <v>463.27325400000001</v>
      </c>
      <c r="AG84" s="77">
        <v>463.27325400000001</v>
      </c>
      <c r="AH84" s="77">
        <v>463.27325400000001</v>
      </c>
      <c r="AI84" s="77">
        <v>463.27325400000001</v>
      </c>
      <c r="AJ84" s="77">
        <v>463.27325400000001</v>
      </c>
      <c r="AK84" s="76">
        <v>2.405E-3</v>
      </c>
    </row>
    <row r="85" spans="1:37" ht="15" customHeight="1" x14ac:dyDescent="0.35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I85" s="47"/>
      <c r="AJ85" s="47"/>
      <c r="AK85" s="47"/>
    </row>
    <row r="86" spans="1:37" ht="15.75" customHeight="1" x14ac:dyDescent="0.35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7"/>
      <c r="AE86" s="47"/>
      <c r="AF86" s="47"/>
      <c r="AG86" s="47"/>
      <c r="AH86" s="47"/>
      <c r="AI86" s="47"/>
      <c r="AJ86" s="47"/>
      <c r="AK86" s="47"/>
    </row>
    <row r="87" spans="1:37" ht="15.75" customHeight="1" x14ac:dyDescent="0.35">
      <c r="A87" s="47"/>
      <c r="B87" s="72" t="s">
        <v>496</v>
      </c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  <c r="AG87" s="47"/>
      <c r="AH87" s="47"/>
      <c r="AI87" s="47"/>
      <c r="AJ87" s="47"/>
      <c r="AK87" s="47"/>
    </row>
    <row r="88" spans="1:37" ht="15.75" customHeight="1" x14ac:dyDescent="0.35">
      <c r="A88" s="47"/>
      <c r="B88" s="73" t="s">
        <v>497</v>
      </c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  <c r="AJ88" s="47"/>
      <c r="AK88" s="47"/>
    </row>
    <row r="89" spans="1:37" ht="15.75" customHeight="1" x14ac:dyDescent="0.35">
      <c r="A89" s="47"/>
      <c r="B89" s="73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 t="s">
        <v>439</v>
      </c>
    </row>
    <row r="90" spans="1:37" ht="15.75" customHeight="1" thickBot="1" x14ac:dyDescent="0.4">
      <c r="A90" s="47"/>
      <c r="B90" s="74" t="s">
        <v>498</v>
      </c>
      <c r="C90" s="74">
        <v>2017</v>
      </c>
      <c r="D90" s="74">
        <v>2018</v>
      </c>
      <c r="E90" s="74">
        <v>2019</v>
      </c>
      <c r="F90" s="74">
        <v>2020</v>
      </c>
      <c r="G90" s="74">
        <v>2021</v>
      </c>
      <c r="H90" s="74">
        <v>2022</v>
      </c>
      <c r="I90" s="74">
        <v>2023</v>
      </c>
      <c r="J90" s="74">
        <v>2024</v>
      </c>
      <c r="K90" s="74">
        <v>2025</v>
      </c>
      <c r="L90" s="74">
        <v>2026</v>
      </c>
      <c r="M90" s="74">
        <v>2027</v>
      </c>
      <c r="N90" s="74">
        <v>2028</v>
      </c>
      <c r="O90" s="74">
        <v>2029</v>
      </c>
      <c r="P90" s="74">
        <v>2030</v>
      </c>
      <c r="Q90" s="74">
        <v>2031</v>
      </c>
      <c r="R90" s="74">
        <v>2032</v>
      </c>
      <c r="S90" s="74">
        <v>2033</v>
      </c>
      <c r="T90" s="74">
        <v>2034</v>
      </c>
      <c r="U90" s="74">
        <v>2035</v>
      </c>
      <c r="V90" s="74">
        <v>2036</v>
      </c>
      <c r="W90" s="74">
        <v>2037</v>
      </c>
      <c r="X90" s="74">
        <v>2038</v>
      </c>
      <c r="Y90" s="74">
        <v>2039</v>
      </c>
      <c r="Z90" s="74">
        <v>2040</v>
      </c>
      <c r="AA90" s="74">
        <v>2041</v>
      </c>
      <c r="AB90" s="74">
        <v>2042</v>
      </c>
      <c r="AC90" s="74">
        <v>2043</v>
      </c>
      <c r="AD90" s="74">
        <v>2044</v>
      </c>
      <c r="AE90" s="74">
        <v>2045</v>
      </c>
      <c r="AF90" s="74">
        <v>2046</v>
      </c>
      <c r="AG90" s="74">
        <v>2047</v>
      </c>
      <c r="AH90" s="74">
        <v>2048</v>
      </c>
      <c r="AI90" s="74">
        <v>2049</v>
      </c>
      <c r="AJ90" s="74">
        <v>2050</v>
      </c>
      <c r="AK90" s="74">
        <v>2050</v>
      </c>
    </row>
    <row r="91" spans="1:37" ht="15.75" customHeight="1" thickTop="1" x14ac:dyDescent="0.35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</row>
    <row r="92" spans="1:37" ht="15.75" customHeight="1" x14ac:dyDescent="0.35">
      <c r="A92" s="47"/>
      <c r="B92" s="66" t="s">
        <v>499</v>
      </c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</row>
    <row r="93" spans="1:37" ht="15.75" customHeight="1" x14ac:dyDescent="0.35">
      <c r="A93" s="47"/>
      <c r="B93" s="63" t="s">
        <v>500</v>
      </c>
      <c r="C93" s="81">
        <v>9.3550000000000004</v>
      </c>
      <c r="D93" s="81">
        <v>10.738707</v>
      </c>
      <c r="E93" s="81">
        <v>11.969469999999999</v>
      </c>
      <c r="F93" s="81">
        <v>13.085901</v>
      </c>
      <c r="G93" s="81">
        <v>13.665421</v>
      </c>
      <c r="H93" s="81">
        <v>13.977781</v>
      </c>
      <c r="I93" s="81">
        <v>13.917915000000001</v>
      </c>
      <c r="J93" s="81">
        <v>14.012055999999999</v>
      </c>
      <c r="K93" s="81">
        <v>14.09416</v>
      </c>
      <c r="L93" s="81">
        <v>14.374950999999999</v>
      </c>
      <c r="M93" s="81">
        <v>14.506202999999999</v>
      </c>
      <c r="N93" s="81">
        <v>14.414600999999999</v>
      </c>
      <c r="O93" s="81">
        <v>14.413425</v>
      </c>
      <c r="P93" s="81">
        <v>14.460274999999999</v>
      </c>
      <c r="Q93" s="81">
        <v>14.534125</v>
      </c>
      <c r="R93" s="81">
        <v>14.510524</v>
      </c>
      <c r="S93" s="81">
        <v>14.482533</v>
      </c>
      <c r="T93" s="81">
        <v>14.434381</v>
      </c>
      <c r="U93" s="81">
        <v>14.329347</v>
      </c>
      <c r="V93" s="81">
        <v>14.269213000000001</v>
      </c>
      <c r="W93" s="81">
        <v>14.174327</v>
      </c>
      <c r="X93" s="81">
        <v>14.138339999999999</v>
      </c>
      <c r="Y93" s="81">
        <v>14.101298</v>
      </c>
      <c r="Z93" s="81">
        <v>14.050145000000001</v>
      </c>
      <c r="AA93" s="81">
        <v>13.942207</v>
      </c>
      <c r="AB93" s="81">
        <v>13.782654000000001</v>
      </c>
      <c r="AC93" s="81">
        <v>13.524231</v>
      </c>
      <c r="AD93" s="81">
        <v>13.299628999999999</v>
      </c>
      <c r="AE93" s="81">
        <v>13.030392000000001</v>
      </c>
      <c r="AF93" s="81">
        <v>12.814966999999999</v>
      </c>
      <c r="AG93" s="81">
        <v>12.614922</v>
      </c>
      <c r="AH93" s="81">
        <v>12.374134</v>
      </c>
      <c r="AI93" s="81">
        <v>12.0793</v>
      </c>
      <c r="AJ93" s="81">
        <v>11.860887999999999</v>
      </c>
      <c r="AK93" s="80">
        <v>3.1110000000000001E-3</v>
      </c>
    </row>
    <row r="94" spans="1:37" ht="15.75" customHeight="1" x14ac:dyDescent="0.35">
      <c r="A94" s="47"/>
      <c r="B94" s="63" t="s">
        <v>501</v>
      </c>
      <c r="C94" s="81">
        <v>0.49399999999999999</v>
      </c>
      <c r="D94" s="81">
        <v>0.48214499999999999</v>
      </c>
      <c r="E94" s="81">
        <v>0.487068</v>
      </c>
      <c r="F94" s="81">
        <v>0.5</v>
      </c>
      <c r="G94" s="81">
        <v>0.55501699999999998</v>
      </c>
      <c r="H94" s="81">
        <v>0.593024</v>
      </c>
      <c r="I94" s="81">
        <v>0.58454799999999996</v>
      </c>
      <c r="J94" s="81">
        <v>0.571241</v>
      </c>
      <c r="K94" s="81">
        <v>0.58111500000000005</v>
      </c>
      <c r="L94" s="81">
        <v>0.66922000000000004</v>
      </c>
      <c r="M94" s="81">
        <v>0.67625999999999997</v>
      </c>
      <c r="N94" s="81">
        <v>0.65802000000000005</v>
      </c>
      <c r="O94" s="81">
        <v>0.63698399999999999</v>
      </c>
      <c r="P94" s="81">
        <v>0.62767700000000004</v>
      </c>
      <c r="Q94" s="81">
        <v>0.66203999999999996</v>
      </c>
      <c r="R94" s="81">
        <v>0.73163299999999998</v>
      </c>
      <c r="S94" s="81">
        <v>0.80968600000000002</v>
      </c>
      <c r="T94" s="81">
        <v>0.888741</v>
      </c>
      <c r="U94" s="81">
        <v>0.94326900000000002</v>
      </c>
      <c r="V94" s="81">
        <v>1.0361959999999999</v>
      </c>
      <c r="W94" s="81">
        <v>1.0928960000000001</v>
      </c>
      <c r="X94" s="81">
        <v>1.189854</v>
      </c>
      <c r="Y94" s="81">
        <v>1.2296640000000001</v>
      </c>
      <c r="Z94" s="81">
        <v>1.3024150000000001</v>
      </c>
      <c r="AA94" s="81">
        <v>1.2490429999999999</v>
      </c>
      <c r="AB94" s="81">
        <v>1.152226</v>
      </c>
      <c r="AC94" s="81">
        <v>1.0565389999999999</v>
      </c>
      <c r="AD94" s="81">
        <v>0.94470299999999996</v>
      </c>
      <c r="AE94" s="81">
        <v>0.84807900000000003</v>
      </c>
      <c r="AF94" s="81">
        <v>0.76454</v>
      </c>
      <c r="AG94" s="81">
        <v>0.69225800000000004</v>
      </c>
      <c r="AH94" s="81">
        <v>0.62966999999999995</v>
      </c>
      <c r="AI94" s="81">
        <v>0.57152099999999995</v>
      </c>
      <c r="AJ94" s="81">
        <v>0.51294499999999998</v>
      </c>
      <c r="AK94" s="80">
        <v>1.9369999999999999E-3</v>
      </c>
    </row>
    <row r="95" spans="1:37" ht="15.75" customHeight="1" x14ac:dyDescent="0.35">
      <c r="A95" s="47"/>
      <c r="B95" s="63" t="s">
        <v>502</v>
      </c>
      <c r="C95" s="81">
        <v>8.8610000000000007</v>
      </c>
      <c r="D95" s="81">
        <v>10.256561</v>
      </c>
      <c r="E95" s="81">
        <v>11.482402</v>
      </c>
      <c r="F95" s="81">
        <v>12.585901</v>
      </c>
      <c r="G95" s="81">
        <v>13.110404000000001</v>
      </c>
      <c r="H95" s="81">
        <v>13.384755999999999</v>
      </c>
      <c r="I95" s="81">
        <v>13.333367000000001</v>
      </c>
      <c r="J95" s="81">
        <v>13.440816</v>
      </c>
      <c r="K95" s="81">
        <v>13.513045</v>
      </c>
      <c r="L95" s="81">
        <v>13.705730000000001</v>
      </c>
      <c r="M95" s="81">
        <v>13.829943</v>
      </c>
      <c r="N95" s="81">
        <v>13.756581000000001</v>
      </c>
      <c r="O95" s="81">
        <v>13.776441999999999</v>
      </c>
      <c r="P95" s="81">
        <v>13.832597</v>
      </c>
      <c r="Q95" s="81">
        <v>13.872085</v>
      </c>
      <c r="R95" s="81">
        <v>13.778891</v>
      </c>
      <c r="S95" s="81">
        <v>13.672846</v>
      </c>
      <c r="T95" s="81">
        <v>13.545640000000001</v>
      </c>
      <c r="U95" s="81">
        <v>13.386077999999999</v>
      </c>
      <c r="V95" s="81">
        <v>13.233015999999999</v>
      </c>
      <c r="W95" s="81">
        <v>13.081431</v>
      </c>
      <c r="X95" s="81">
        <v>12.948485</v>
      </c>
      <c r="Y95" s="81">
        <v>12.871634</v>
      </c>
      <c r="Z95" s="81">
        <v>12.747729</v>
      </c>
      <c r="AA95" s="81">
        <v>12.693163999999999</v>
      </c>
      <c r="AB95" s="81">
        <v>12.630428</v>
      </c>
      <c r="AC95" s="81">
        <v>12.467692</v>
      </c>
      <c r="AD95" s="81">
        <v>12.354926000000001</v>
      </c>
      <c r="AE95" s="81">
        <v>12.182312</v>
      </c>
      <c r="AF95" s="81">
        <v>12.050427000000001</v>
      </c>
      <c r="AG95" s="81">
        <v>11.922663</v>
      </c>
      <c r="AH95" s="81">
        <v>11.744465</v>
      </c>
      <c r="AI95" s="81">
        <v>11.507778</v>
      </c>
      <c r="AJ95" s="81">
        <v>11.347943000000001</v>
      </c>
      <c r="AK95" s="80">
        <v>3.1649999999999998E-3</v>
      </c>
    </row>
    <row r="96" spans="1:37" ht="15.75" customHeight="1" x14ac:dyDescent="0.35">
      <c r="A96" s="47"/>
      <c r="B96" s="63" t="s">
        <v>503</v>
      </c>
      <c r="C96" s="81">
        <v>6.8120000000000003</v>
      </c>
      <c r="D96" s="81">
        <v>5.931</v>
      </c>
      <c r="E96" s="81">
        <v>5.2130000000000001</v>
      </c>
      <c r="F96" s="81">
        <v>4.6201239999999997</v>
      </c>
      <c r="G96" s="81">
        <v>3.7545679999999999</v>
      </c>
      <c r="H96" s="81">
        <v>3.5372710000000001</v>
      </c>
      <c r="I96" s="81">
        <v>3.5076070000000001</v>
      </c>
      <c r="J96" s="81">
        <v>3.3476900000000001</v>
      </c>
      <c r="K96" s="81">
        <v>3.078382</v>
      </c>
      <c r="L96" s="81">
        <v>2.7763149999999999</v>
      </c>
      <c r="M96" s="81">
        <v>2.7044320000000002</v>
      </c>
      <c r="N96" s="81">
        <v>2.8212009999999998</v>
      </c>
      <c r="O96" s="81">
        <v>2.8072050000000002</v>
      </c>
      <c r="P96" s="81">
        <v>2.7199680000000002</v>
      </c>
      <c r="Q96" s="81">
        <v>2.6647750000000001</v>
      </c>
      <c r="R96" s="81">
        <v>2.667618</v>
      </c>
      <c r="S96" s="81">
        <v>2.6265589999999999</v>
      </c>
      <c r="T96" s="81">
        <v>2.6569829999999999</v>
      </c>
      <c r="U96" s="81">
        <v>2.750658</v>
      </c>
      <c r="V96" s="81">
        <v>2.8205619999999998</v>
      </c>
      <c r="W96" s="81">
        <v>2.9597090000000001</v>
      </c>
      <c r="X96" s="81">
        <v>3.006656</v>
      </c>
      <c r="Y96" s="81">
        <v>2.964677</v>
      </c>
      <c r="Z96" s="81">
        <v>3.0126520000000001</v>
      </c>
      <c r="AA96" s="81">
        <v>3.1409379999999998</v>
      </c>
      <c r="AB96" s="81">
        <v>3.3849010000000002</v>
      </c>
      <c r="AC96" s="81">
        <v>3.6131820000000001</v>
      </c>
      <c r="AD96" s="81">
        <v>3.8951600000000002</v>
      </c>
      <c r="AE96" s="81">
        <v>4.1653510000000002</v>
      </c>
      <c r="AF96" s="81">
        <v>4.4635600000000002</v>
      </c>
      <c r="AG96" s="81">
        <v>4.6519959999999996</v>
      </c>
      <c r="AH96" s="81">
        <v>4.9108179999999999</v>
      </c>
      <c r="AI96" s="81">
        <v>5.0815489999999999</v>
      </c>
      <c r="AJ96" s="81">
        <v>5.2999369999999999</v>
      </c>
      <c r="AK96" s="80">
        <v>-3.509E-3</v>
      </c>
    </row>
    <row r="97" spans="1:37" ht="15.75" customHeight="1" x14ac:dyDescent="0.35">
      <c r="A97" s="47"/>
      <c r="B97" s="63" t="s">
        <v>504</v>
      </c>
      <c r="C97" s="81">
        <v>7.9690000000000003</v>
      </c>
      <c r="D97" s="81">
        <v>7.7359999999999998</v>
      </c>
      <c r="E97" s="81">
        <v>7.024</v>
      </c>
      <c r="F97" s="81">
        <v>6.4455109999999998</v>
      </c>
      <c r="G97" s="81">
        <v>6.1514720000000001</v>
      </c>
      <c r="H97" s="81">
        <v>5.6368679999999998</v>
      </c>
      <c r="I97" s="81">
        <v>5.7158579999999999</v>
      </c>
      <c r="J97" s="81">
        <v>5.4486679999999996</v>
      </c>
      <c r="K97" s="81">
        <v>5.5757969999999997</v>
      </c>
      <c r="L97" s="81">
        <v>5.1989929999999998</v>
      </c>
      <c r="M97" s="81">
        <v>4.5168189999999999</v>
      </c>
      <c r="N97" s="81">
        <v>4.8156460000000001</v>
      </c>
      <c r="O97" s="81">
        <v>4.8224850000000004</v>
      </c>
      <c r="P97" s="81">
        <v>4.8062680000000002</v>
      </c>
      <c r="Q97" s="81">
        <v>4.8209160000000004</v>
      </c>
      <c r="R97" s="81">
        <v>4.7996860000000003</v>
      </c>
      <c r="S97" s="81">
        <v>4.7565140000000001</v>
      </c>
      <c r="T97" s="81">
        <v>5.0214549999999996</v>
      </c>
      <c r="U97" s="81">
        <v>5.1348770000000004</v>
      </c>
      <c r="V97" s="81">
        <v>5.2416219999999996</v>
      </c>
      <c r="W97" s="81">
        <v>5.4638239999999998</v>
      </c>
      <c r="X97" s="81">
        <v>5.619802</v>
      </c>
      <c r="Y97" s="81">
        <v>5.5911629999999999</v>
      </c>
      <c r="Z97" s="81">
        <v>5.7599910000000003</v>
      </c>
      <c r="AA97" s="81">
        <v>5.8635599999999997</v>
      </c>
      <c r="AB97" s="81">
        <v>5.5795130000000004</v>
      </c>
      <c r="AC97" s="81">
        <v>6.155036</v>
      </c>
      <c r="AD97" s="81">
        <v>6.0349409999999999</v>
      </c>
      <c r="AE97" s="81">
        <v>6.6217129999999997</v>
      </c>
      <c r="AF97" s="81">
        <v>6.4525360000000003</v>
      </c>
      <c r="AG97" s="81">
        <v>6.6342629999999998</v>
      </c>
      <c r="AH97" s="81">
        <v>6.8473860000000002</v>
      </c>
      <c r="AI97" s="81">
        <v>7.0322300000000002</v>
      </c>
      <c r="AJ97" s="81">
        <v>7.2754940000000001</v>
      </c>
      <c r="AK97" s="80">
        <v>-1.916E-3</v>
      </c>
    </row>
    <row r="98" spans="1:37" ht="15.75" customHeight="1" x14ac:dyDescent="0.35">
      <c r="A98" s="47"/>
      <c r="B98" s="63" t="s">
        <v>505</v>
      </c>
      <c r="C98" s="81">
        <v>1.157</v>
      </c>
      <c r="D98" s="81">
        <v>1.8049999999999999</v>
      </c>
      <c r="E98" s="81">
        <v>1.8109999999999999</v>
      </c>
      <c r="F98" s="81">
        <v>1.8253870000000001</v>
      </c>
      <c r="G98" s="81">
        <v>2.396903</v>
      </c>
      <c r="H98" s="81">
        <v>2.0995970000000002</v>
      </c>
      <c r="I98" s="81">
        <v>2.2082519999999999</v>
      </c>
      <c r="J98" s="81">
        <v>2.100978</v>
      </c>
      <c r="K98" s="81">
        <v>2.4974150000000002</v>
      </c>
      <c r="L98" s="81">
        <v>2.4226779999999999</v>
      </c>
      <c r="M98" s="81">
        <v>1.8123880000000001</v>
      </c>
      <c r="N98" s="81">
        <v>1.9944440000000001</v>
      </c>
      <c r="O98" s="81">
        <v>2.0152800000000002</v>
      </c>
      <c r="P98" s="81">
        <v>2.0863</v>
      </c>
      <c r="Q98" s="81">
        <v>2.1561409999999999</v>
      </c>
      <c r="R98" s="81">
        <v>2.1320679999999999</v>
      </c>
      <c r="S98" s="81">
        <v>2.1299549999999998</v>
      </c>
      <c r="T98" s="81">
        <v>2.3644729999999998</v>
      </c>
      <c r="U98" s="81">
        <v>2.3842189999999999</v>
      </c>
      <c r="V98" s="81">
        <v>2.4210609999999999</v>
      </c>
      <c r="W98" s="81">
        <v>2.504114</v>
      </c>
      <c r="X98" s="81">
        <v>2.6131449999999998</v>
      </c>
      <c r="Y98" s="81">
        <v>2.6264859999999999</v>
      </c>
      <c r="Z98" s="81">
        <v>2.7473390000000002</v>
      </c>
      <c r="AA98" s="81">
        <v>2.7226219999999999</v>
      </c>
      <c r="AB98" s="81">
        <v>2.1946119999999998</v>
      </c>
      <c r="AC98" s="81">
        <v>2.5418539999999998</v>
      </c>
      <c r="AD98" s="81">
        <v>2.1397810000000002</v>
      </c>
      <c r="AE98" s="81">
        <v>2.4563619999999999</v>
      </c>
      <c r="AF98" s="81">
        <v>1.988977</v>
      </c>
      <c r="AG98" s="81">
        <v>1.982267</v>
      </c>
      <c r="AH98" s="81">
        <v>1.936569</v>
      </c>
      <c r="AI98" s="81">
        <v>1.9506810000000001</v>
      </c>
      <c r="AJ98" s="81">
        <v>1.975557</v>
      </c>
      <c r="AK98" s="80">
        <v>2.8249999999999998E-3</v>
      </c>
    </row>
    <row r="99" spans="1:37" ht="15.75" customHeight="1" x14ac:dyDescent="0.35">
      <c r="A99" s="47"/>
      <c r="B99" s="63" t="s">
        <v>506</v>
      </c>
      <c r="C99" s="81">
        <v>0.42699999999999999</v>
      </c>
      <c r="D99" s="81">
        <v>0.23599999999999999</v>
      </c>
      <c r="E99" s="81">
        <v>4.9000000000000002E-2</v>
      </c>
      <c r="F99" s="81">
        <v>1.366E-2</v>
      </c>
      <c r="G99" s="81">
        <v>1.575E-2</v>
      </c>
      <c r="H99" s="81">
        <v>3.4250000000000003E-2</v>
      </c>
      <c r="I99" s="81">
        <v>7.7399999999999997E-2</v>
      </c>
      <c r="J99" s="81">
        <v>9.5630000000000007E-2</v>
      </c>
      <c r="K99" s="81">
        <v>7.1919999999999998E-2</v>
      </c>
      <c r="L99" s="81">
        <v>0</v>
      </c>
      <c r="M99" s="81">
        <v>0</v>
      </c>
      <c r="N99" s="81">
        <v>0</v>
      </c>
      <c r="O99" s="81">
        <v>0</v>
      </c>
      <c r="P99" s="81">
        <v>0</v>
      </c>
      <c r="Q99" s="81">
        <v>0</v>
      </c>
      <c r="R99" s="81">
        <v>0</v>
      </c>
      <c r="S99" s="81">
        <v>0</v>
      </c>
      <c r="T99" s="81">
        <v>0</v>
      </c>
      <c r="U99" s="81">
        <v>0</v>
      </c>
      <c r="V99" s="81">
        <v>0</v>
      </c>
      <c r="W99" s="81">
        <v>0</v>
      </c>
      <c r="X99" s="81">
        <v>0</v>
      </c>
      <c r="Y99" s="81">
        <v>0</v>
      </c>
      <c r="Z99" s="81">
        <v>0</v>
      </c>
      <c r="AA99" s="81">
        <v>0</v>
      </c>
      <c r="AB99" s="81">
        <v>0</v>
      </c>
      <c r="AC99" s="81">
        <v>0</v>
      </c>
      <c r="AD99" s="81">
        <v>0</v>
      </c>
      <c r="AE99" s="81">
        <v>0</v>
      </c>
      <c r="AF99" s="81">
        <v>0</v>
      </c>
      <c r="AG99" s="81">
        <v>0</v>
      </c>
      <c r="AH99" s="81">
        <v>0</v>
      </c>
      <c r="AI99" s="81">
        <v>0</v>
      </c>
      <c r="AJ99" s="81">
        <v>0</v>
      </c>
      <c r="AK99" s="80" t="s">
        <v>446</v>
      </c>
    </row>
    <row r="100" spans="1:37" ht="15.75" customHeight="1" x14ac:dyDescent="0.35">
      <c r="A100" s="47"/>
      <c r="B100" s="66" t="s">
        <v>507</v>
      </c>
      <c r="C100" s="82">
        <v>16.594000000000001</v>
      </c>
      <c r="D100" s="82">
        <v>16.905705999999999</v>
      </c>
      <c r="E100" s="82">
        <v>17.231470000000002</v>
      </c>
      <c r="F100" s="82">
        <v>17.719684999999998</v>
      </c>
      <c r="G100" s="82">
        <v>17.435741</v>
      </c>
      <c r="H100" s="82">
        <v>17.549302999999998</v>
      </c>
      <c r="I100" s="82">
        <v>17.502922000000002</v>
      </c>
      <c r="J100" s="82">
        <v>17.455378</v>
      </c>
      <c r="K100" s="82">
        <v>17.244463</v>
      </c>
      <c r="L100" s="82">
        <v>17.151266</v>
      </c>
      <c r="M100" s="82">
        <v>17.210633999999999</v>
      </c>
      <c r="N100" s="82">
        <v>17.235802</v>
      </c>
      <c r="O100" s="82">
        <v>17.220631000000001</v>
      </c>
      <c r="P100" s="82">
        <v>17.180243000000001</v>
      </c>
      <c r="Q100" s="82">
        <v>17.198899999999998</v>
      </c>
      <c r="R100" s="82">
        <v>17.178142999999999</v>
      </c>
      <c r="S100" s="82">
        <v>17.109090999999999</v>
      </c>
      <c r="T100" s="82">
        <v>17.091363999999999</v>
      </c>
      <c r="U100" s="82">
        <v>17.080003999999999</v>
      </c>
      <c r="V100" s="82">
        <v>17.089774999999999</v>
      </c>
      <c r="W100" s="82">
        <v>17.134036999999999</v>
      </c>
      <c r="X100" s="82">
        <v>17.144997</v>
      </c>
      <c r="Y100" s="82">
        <v>17.065975000000002</v>
      </c>
      <c r="Z100" s="82">
        <v>17.062798000000001</v>
      </c>
      <c r="AA100" s="82">
        <v>17.083144999999998</v>
      </c>
      <c r="AB100" s="82">
        <v>17.167555</v>
      </c>
      <c r="AC100" s="82">
        <v>17.137412999999999</v>
      </c>
      <c r="AD100" s="82">
        <v>17.194790000000001</v>
      </c>
      <c r="AE100" s="82">
        <v>17.195744000000001</v>
      </c>
      <c r="AF100" s="82">
        <v>17.278525999999999</v>
      </c>
      <c r="AG100" s="82">
        <v>17.266918</v>
      </c>
      <c r="AH100" s="82">
        <v>17.284952000000001</v>
      </c>
      <c r="AI100" s="82">
        <v>17.160848999999999</v>
      </c>
      <c r="AJ100" s="82">
        <v>17.160824000000002</v>
      </c>
      <c r="AK100" s="76">
        <v>4.6799999999999999E-4</v>
      </c>
    </row>
    <row r="101" spans="1:37" ht="15.75" customHeight="1" x14ac:dyDescent="0.35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47"/>
      <c r="AG101" s="47"/>
      <c r="AH101" s="47"/>
      <c r="AI101" s="47"/>
      <c r="AJ101" s="47"/>
      <c r="AK101" s="47"/>
    </row>
    <row r="102" spans="1:37" ht="15.75" customHeight="1" thickBot="1" x14ac:dyDescent="0.4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47"/>
      <c r="AG102" s="47"/>
      <c r="AH102" s="47"/>
      <c r="AI102" s="47"/>
      <c r="AJ102" s="47"/>
      <c r="AK102" s="47"/>
    </row>
    <row r="103" spans="1:37" ht="15.75" customHeight="1" x14ac:dyDescent="0.35">
      <c r="A103" s="83"/>
      <c r="B103" s="84" t="s">
        <v>508</v>
      </c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  <c r="AG103" s="85"/>
      <c r="AH103" s="85"/>
      <c r="AI103" s="85"/>
      <c r="AJ103" s="85"/>
      <c r="AK103" s="85"/>
    </row>
    <row r="104" spans="1:37" ht="15.75" customHeight="1" thickBot="1" x14ac:dyDescent="0.4">
      <c r="A104" s="86"/>
      <c r="B104" s="87" t="s">
        <v>509</v>
      </c>
      <c r="C104" s="88">
        <v>2017</v>
      </c>
      <c r="D104" s="88">
        <v>2018</v>
      </c>
      <c r="E104" s="88">
        <v>2019</v>
      </c>
      <c r="F104" s="88">
        <v>2020</v>
      </c>
      <c r="G104" s="88">
        <v>2021</v>
      </c>
      <c r="H104" s="88">
        <v>2022</v>
      </c>
      <c r="I104" s="88">
        <v>2023</v>
      </c>
      <c r="J104" s="88">
        <v>2024</v>
      </c>
      <c r="K104" s="88">
        <v>2025</v>
      </c>
      <c r="L104" s="88">
        <v>2026</v>
      </c>
      <c r="M104" s="88">
        <v>2027</v>
      </c>
      <c r="N104" s="88">
        <v>2028</v>
      </c>
      <c r="O104" s="88">
        <v>2029</v>
      </c>
      <c r="P104" s="88">
        <v>2030</v>
      </c>
      <c r="Q104" s="88">
        <v>2031</v>
      </c>
      <c r="R104" s="88">
        <v>2032</v>
      </c>
      <c r="S104" s="88">
        <v>2033</v>
      </c>
      <c r="T104" s="88">
        <v>2034</v>
      </c>
      <c r="U104" s="88">
        <v>2035</v>
      </c>
      <c r="V104" s="88">
        <v>2036</v>
      </c>
      <c r="W104" s="88">
        <v>2037</v>
      </c>
      <c r="X104" s="88">
        <v>2038</v>
      </c>
      <c r="Y104" s="88">
        <v>2039</v>
      </c>
      <c r="Z104" s="88">
        <v>2040</v>
      </c>
      <c r="AA104" s="88">
        <v>2041</v>
      </c>
      <c r="AB104" s="88">
        <v>2042</v>
      </c>
      <c r="AC104" s="88">
        <v>2043</v>
      </c>
      <c r="AD104" s="88">
        <v>2044</v>
      </c>
      <c r="AE104" s="88">
        <v>2045</v>
      </c>
      <c r="AF104" s="88">
        <v>2046</v>
      </c>
      <c r="AG104" s="88">
        <v>2047</v>
      </c>
      <c r="AH104" s="88">
        <v>2048</v>
      </c>
      <c r="AI104" s="88">
        <v>2049</v>
      </c>
      <c r="AJ104" s="88">
        <v>2050</v>
      </c>
      <c r="AK104" s="88"/>
    </row>
    <row r="105" spans="1:37" ht="15.75" customHeight="1" thickTop="1" x14ac:dyDescent="0.35">
      <c r="A105" s="86"/>
      <c r="B105" s="48" t="s">
        <v>403</v>
      </c>
      <c r="C105" s="48"/>
      <c r="D105" s="48"/>
      <c r="E105" s="47">
        <v>4176553964507071</v>
      </c>
      <c r="F105" s="47">
        <v>4203584730285486</v>
      </c>
      <c r="G105" s="47">
        <v>4194028441097849</v>
      </c>
      <c r="H105" s="47">
        <v>4180112372231189</v>
      </c>
      <c r="I105" s="47">
        <v>4162882545779562</v>
      </c>
      <c r="J105" s="47">
        <v>4132752475612662</v>
      </c>
      <c r="K105" s="47">
        <v>4106959015834228</v>
      </c>
      <c r="L105" s="47">
        <v>4090860641372643</v>
      </c>
      <c r="M105" s="47">
        <v>4065678806942086</v>
      </c>
      <c r="N105" s="47">
        <v>4058359287653242</v>
      </c>
      <c r="O105" s="47">
        <v>4046855130952856</v>
      </c>
      <c r="P105" s="47">
        <v>4045599267559018</v>
      </c>
      <c r="Q105" s="47">
        <v>4040306347447990</v>
      </c>
      <c r="R105" s="47">
        <v>4034373252152379</v>
      </c>
      <c r="S105" s="47">
        <v>4024551339676319</v>
      </c>
      <c r="T105" s="47">
        <v>4028109747400437</v>
      </c>
      <c r="U105" s="47">
        <v>4026678412317926</v>
      </c>
      <c r="V105" s="47">
        <v>4021133265380313</v>
      </c>
      <c r="W105" s="47">
        <v>4022670234858634</v>
      </c>
      <c r="X105" s="47">
        <v>4025466252135658</v>
      </c>
      <c r="Y105" s="47">
        <v>4030420307646407</v>
      </c>
      <c r="Z105" s="47">
        <v>4035166278770401</v>
      </c>
      <c r="AA105" s="47">
        <v>4048085409300725</v>
      </c>
      <c r="AB105" s="47">
        <v>4062382618487400</v>
      </c>
      <c r="AC105" s="47">
        <v>4078880251434601</v>
      </c>
      <c r="AD105" s="47">
        <v>4097712272760714</v>
      </c>
      <c r="AE105" s="47">
        <v>4121453987543618</v>
      </c>
      <c r="AF105" s="47">
        <v>4143120129198050</v>
      </c>
      <c r="AG105" s="47">
        <v>4167629724781262</v>
      </c>
      <c r="AH105" s="47">
        <v>4192613028039653</v>
      </c>
      <c r="AI105" s="47">
        <v>4218420213701119</v>
      </c>
      <c r="AJ105" s="47">
        <v>4245542778185249</v>
      </c>
      <c r="AK105" s="48"/>
    </row>
    <row r="106" spans="1:37" ht="15.75" customHeight="1" x14ac:dyDescent="0.35">
      <c r="A106" s="86"/>
      <c r="B106" s="48" t="s">
        <v>86</v>
      </c>
      <c r="C106" s="48"/>
      <c r="D106" s="48"/>
      <c r="E106" s="47">
        <v>143897524895678.81</v>
      </c>
      <c r="F106" s="47">
        <v>145788710368803.69</v>
      </c>
      <c r="G106" s="47">
        <v>141046201289007.69</v>
      </c>
      <c r="H106" s="47">
        <v>142110432472805.41</v>
      </c>
      <c r="I106" s="47">
        <v>141710133642766.19</v>
      </c>
      <c r="J106" s="47">
        <v>142778523045257.81</v>
      </c>
      <c r="K106" s="47">
        <v>140337026948507.3</v>
      </c>
      <c r="L106" s="47">
        <v>142869047584422.41</v>
      </c>
      <c r="M106" s="47">
        <v>139775532773246.59</v>
      </c>
      <c r="N106" s="47">
        <v>140803771985704.41</v>
      </c>
      <c r="O106" s="47">
        <v>140473298512413.5</v>
      </c>
      <c r="P106" s="47">
        <v>133223002866882.91</v>
      </c>
      <c r="Q106" s="47">
        <v>131884466926750.41</v>
      </c>
      <c r="R106" s="47">
        <v>133942534032331.59</v>
      </c>
      <c r="S106" s="47">
        <v>132216918662538</v>
      </c>
      <c r="T106" s="47">
        <v>136888797218281.91</v>
      </c>
      <c r="U106" s="47">
        <v>137915341087863.8</v>
      </c>
      <c r="V106" s="47">
        <v>135724322563340.09</v>
      </c>
      <c r="W106" s="47">
        <v>143848403071046.69</v>
      </c>
      <c r="X106" s="47">
        <v>144618640297534.59</v>
      </c>
      <c r="Y106" s="47">
        <v>145092450949677.5</v>
      </c>
      <c r="Z106" s="47">
        <v>146857782390527.91</v>
      </c>
      <c r="AA106" s="47">
        <v>149179482925269.69</v>
      </c>
      <c r="AB106" s="47">
        <v>150451625989349.41</v>
      </c>
      <c r="AC106" s="47">
        <v>151831369853098.81</v>
      </c>
      <c r="AD106" s="47">
        <v>153754818942705.59</v>
      </c>
      <c r="AE106" s="47">
        <v>156969880921190.5</v>
      </c>
      <c r="AF106" s="47">
        <v>155864933897234.31</v>
      </c>
      <c r="AG106" s="47">
        <v>162838473352214.41</v>
      </c>
      <c r="AH106" s="47">
        <v>166123155873310.41</v>
      </c>
      <c r="AI106" s="47">
        <v>168539631549757.5</v>
      </c>
      <c r="AJ106" s="47">
        <v>167318015641662.5</v>
      </c>
      <c r="AK106" s="48"/>
    </row>
    <row r="107" spans="1:37" ht="15.75" customHeight="1" x14ac:dyDescent="0.35">
      <c r="A107" s="86"/>
      <c r="B107" s="89" t="s">
        <v>510</v>
      </c>
      <c r="C107" s="48"/>
      <c r="D107" s="48"/>
      <c r="E107" s="47">
        <v>859206456378.65442</v>
      </c>
      <c r="F107" s="47">
        <v>859206456378.65442</v>
      </c>
      <c r="G107" s="47">
        <v>1167037110126.1489</v>
      </c>
      <c r="H107" s="47">
        <v>1167037110126.1489</v>
      </c>
      <c r="I107" s="47">
        <v>1167037110126.1489</v>
      </c>
      <c r="J107" s="47">
        <v>1167037110126.1489</v>
      </c>
      <c r="K107" s="47">
        <v>1167037110126.1489</v>
      </c>
      <c r="L107" s="47">
        <v>1167037110126.1489</v>
      </c>
      <c r="M107" s="47">
        <v>1167037110126.1489</v>
      </c>
      <c r="N107" s="47">
        <v>1167037110126.1489</v>
      </c>
      <c r="O107" s="47">
        <v>1167037110126.1489</v>
      </c>
      <c r="P107" s="47">
        <v>1167037110126.1489</v>
      </c>
      <c r="Q107" s="47">
        <v>1167037110126.1489</v>
      </c>
      <c r="R107" s="47">
        <v>1167037110126.1489</v>
      </c>
      <c r="S107" s="47">
        <v>1167037110126.1489</v>
      </c>
      <c r="T107" s="47">
        <v>1167037110126.1489</v>
      </c>
      <c r="U107" s="47">
        <v>1167037110126.1489</v>
      </c>
      <c r="V107" s="47">
        <v>1167037110126.1489</v>
      </c>
      <c r="W107" s="47">
        <v>1167037110126.1489</v>
      </c>
      <c r="X107" s="47">
        <v>1167037110126.1489</v>
      </c>
      <c r="Y107" s="47">
        <v>1167037110126.1489</v>
      </c>
      <c r="Z107" s="47">
        <v>1167037110126.1489</v>
      </c>
      <c r="AA107" s="47">
        <v>1167037110126.1489</v>
      </c>
      <c r="AB107" s="47">
        <v>1167037110126.1489</v>
      </c>
      <c r="AC107" s="47">
        <v>1167037110126.1489</v>
      </c>
      <c r="AD107" s="47">
        <v>1167037110126.1489</v>
      </c>
      <c r="AE107" s="47">
        <v>1167037110126.1489</v>
      </c>
      <c r="AF107" s="47">
        <v>1167037110126.1489</v>
      </c>
      <c r="AG107" s="47">
        <v>1167037110126.1489</v>
      </c>
      <c r="AH107" s="47">
        <v>1167037110126.1489</v>
      </c>
      <c r="AI107" s="47">
        <v>1167037110126.1489</v>
      </c>
      <c r="AJ107" s="47">
        <v>1167037110126.1489</v>
      </c>
      <c r="AK107" s="48"/>
    </row>
    <row r="108" spans="1:37" ht="15.75" customHeight="1" x14ac:dyDescent="0.35">
      <c r="A108" s="86"/>
      <c r="B108" s="48" t="s">
        <v>58</v>
      </c>
      <c r="C108" s="48"/>
      <c r="D108" s="48"/>
      <c r="E108" s="47">
        <v>12627530438194.5</v>
      </c>
      <c r="F108" s="47">
        <v>12627530438194.5</v>
      </c>
      <c r="G108" s="47">
        <v>12428739751948.631</v>
      </c>
      <c r="H108" s="47">
        <v>12441031362666.859</v>
      </c>
      <c r="I108" s="47">
        <v>12323207740926.58</v>
      </c>
      <c r="J108" s="47">
        <v>11974316470179.65</v>
      </c>
      <c r="K108" s="47">
        <v>11965687379512.949</v>
      </c>
      <c r="L108" s="47">
        <v>12012526062299.619</v>
      </c>
      <c r="M108" s="47">
        <v>11608645117638.98</v>
      </c>
      <c r="N108" s="47">
        <v>11822988326017.289</v>
      </c>
      <c r="O108" s="47">
        <v>11821983079815.9</v>
      </c>
      <c r="P108" s="47">
        <v>11631153664651.189</v>
      </c>
      <c r="Q108" s="47">
        <v>11572568604326.801</v>
      </c>
      <c r="R108" s="47">
        <v>11602355091132.779</v>
      </c>
      <c r="S108" s="47">
        <v>11649029927643.471</v>
      </c>
      <c r="T108" s="47">
        <v>11839403286213.289</v>
      </c>
      <c r="U108" s="47">
        <v>11874599149342.301</v>
      </c>
      <c r="V108" s="47">
        <v>11918241102736.25</v>
      </c>
      <c r="W108" s="47">
        <v>12423817204422.57</v>
      </c>
      <c r="X108" s="47">
        <v>12581627983955.99</v>
      </c>
      <c r="Y108" s="47">
        <v>12668784405906.699</v>
      </c>
      <c r="Z108" s="47">
        <v>12784035094750.689</v>
      </c>
      <c r="AA108" s="47">
        <v>12907752974798.199</v>
      </c>
      <c r="AB108" s="47">
        <v>12994229017080.9</v>
      </c>
      <c r="AC108" s="47">
        <v>13071362116409.09</v>
      </c>
      <c r="AD108" s="47">
        <v>13188029080153.67</v>
      </c>
      <c r="AE108" s="47">
        <v>13315910564743.301</v>
      </c>
      <c r="AF108" s="47">
        <v>13354536083994.641</v>
      </c>
      <c r="AG108" s="47">
        <v>13587387076312.4</v>
      </c>
      <c r="AH108" s="47">
        <v>13844675593109.83</v>
      </c>
      <c r="AI108" s="47">
        <v>13996004679278.381</v>
      </c>
      <c r="AJ108" s="47">
        <v>14306565655512.68</v>
      </c>
      <c r="AK108" s="48"/>
    </row>
    <row r="109" spans="1:37" ht="15.75" customHeight="1" thickBot="1" x14ac:dyDescent="0.4">
      <c r="A109" s="90"/>
      <c r="B109" s="91" t="s">
        <v>511</v>
      </c>
      <c r="C109" s="91"/>
      <c r="D109" s="91"/>
      <c r="E109" s="47">
        <v>35822098746401.797</v>
      </c>
      <c r="F109" s="47">
        <v>35303770511740.023</v>
      </c>
      <c r="G109" s="47">
        <v>34675402258146.25</v>
      </c>
      <c r="H109" s="47">
        <v>34475137364134.18</v>
      </c>
      <c r="I109" s="47">
        <v>34011435431533.031</v>
      </c>
      <c r="J109" s="47">
        <v>33743520708106.512</v>
      </c>
      <c r="K109" s="47">
        <v>33454477503586.578</v>
      </c>
      <c r="L109" s="47">
        <v>33450995689076.5</v>
      </c>
      <c r="M109" s="47">
        <v>33550866445211.199</v>
      </c>
      <c r="N109" s="47">
        <v>33816476923350.301</v>
      </c>
      <c r="O109" s="47">
        <v>33768019570719.148</v>
      </c>
      <c r="P109" s="47">
        <v>33904741538488.82</v>
      </c>
      <c r="Q109" s="47">
        <v>33959350889396.211</v>
      </c>
      <c r="R109" s="47">
        <v>34021917278359.559</v>
      </c>
      <c r="S109" s="47">
        <v>34082865169625.148</v>
      </c>
      <c r="T109" s="47">
        <v>34147849737856.602</v>
      </c>
      <c r="U109" s="47">
        <v>34199127452737.859</v>
      </c>
      <c r="V109" s="47">
        <v>34305918249213.031</v>
      </c>
      <c r="W109" s="47">
        <v>34424882157106.75</v>
      </c>
      <c r="X109" s="47">
        <v>34545934709086.121</v>
      </c>
      <c r="Y109" s="47">
        <v>34694267661038.641</v>
      </c>
      <c r="Z109" s="47">
        <v>34904384430330.379</v>
      </c>
      <c r="AA109" s="47">
        <v>35142135350710.891</v>
      </c>
      <c r="AB109" s="47">
        <v>35368975603756.383</v>
      </c>
      <c r="AC109" s="47">
        <v>35595168894403.547</v>
      </c>
      <c r="AD109" s="47">
        <v>35659441077518.82</v>
      </c>
      <c r="AE109" s="47">
        <v>35759471738209.023</v>
      </c>
      <c r="AF109" s="47">
        <v>35773818289177.594</v>
      </c>
      <c r="AG109" s="47">
        <v>36050841022054.469</v>
      </c>
      <c r="AH109" s="47">
        <v>36325981105070.727</v>
      </c>
      <c r="AI109" s="47">
        <v>36601164816464.969</v>
      </c>
      <c r="AJ109" s="47">
        <v>37000989484152.883</v>
      </c>
      <c r="AK109" s="91"/>
    </row>
    <row r="110" spans="1:37" ht="15.75" customHeight="1" x14ac:dyDescent="0.35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  <c r="AJ110" s="47"/>
      <c r="AK110" s="47"/>
    </row>
    <row r="111" spans="1:37" ht="15.75" customHeight="1" x14ac:dyDescent="0.35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</row>
    <row r="112" spans="1:37" ht="15.75" customHeight="1" x14ac:dyDescent="0.35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</row>
    <row r="113" spans="1:37" ht="15.75" customHeight="1" x14ac:dyDescent="0.35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</row>
    <row r="114" spans="1:37" ht="15.75" customHeight="1" x14ac:dyDescent="0.35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  <c r="AJ114" s="47"/>
      <c r="AK114" s="47"/>
    </row>
    <row r="115" spans="1:37" ht="15.75" customHeight="1" x14ac:dyDescent="0.35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  <c r="AJ115" s="47"/>
      <c r="AK115" s="47"/>
    </row>
    <row r="116" spans="1:37" ht="15.75" customHeight="1" x14ac:dyDescent="0.35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7"/>
      <c r="AK116" s="47"/>
    </row>
    <row r="117" spans="1:37" ht="15.75" customHeight="1" x14ac:dyDescent="0.35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  <c r="AJ117" s="47"/>
      <c r="AK117" s="47"/>
    </row>
    <row r="118" spans="1:37" ht="15.75" customHeight="1" x14ac:dyDescent="0.35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7"/>
      <c r="AK118" s="47"/>
    </row>
    <row r="119" spans="1:37" ht="15.75" customHeight="1" x14ac:dyDescent="0.35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</row>
    <row r="120" spans="1:37" ht="15.75" customHeight="1" x14ac:dyDescent="0.35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  <c r="AJ120" s="47"/>
      <c r="AK120" s="47"/>
    </row>
    <row r="121" spans="1:37" ht="15.75" customHeight="1" x14ac:dyDescent="0.35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  <c r="AJ121" s="47"/>
      <c r="AK121" s="47"/>
    </row>
    <row r="122" spans="1:37" ht="15.75" customHeight="1" x14ac:dyDescent="0.35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  <c r="AJ122" s="47"/>
      <c r="AK122" s="47"/>
    </row>
    <row r="123" spans="1:37" ht="15.75" customHeight="1" x14ac:dyDescent="0.35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  <c r="AJ123" s="47"/>
      <c r="AK123" s="47"/>
    </row>
    <row r="124" spans="1:37" ht="15.75" customHeight="1" x14ac:dyDescent="0.35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</row>
    <row r="125" spans="1:37" ht="15.75" customHeight="1" x14ac:dyDescent="0.35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</row>
    <row r="126" spans="1:37" ht="15.75" customHeight="1" x14ac:dyDescent="0.35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</row>
    <row r="127" spans="1:37" ht="15.75" customHeight="1" x14ac:dyDescent="0.35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</row>
    <row r="128" spans="1:37" ht="15.75" customHeight="1" x14ac:dyDescent="0.35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47"/>
      <c r="AF128" s="47"/>
      <c r="AG128" s="47"/>
      <c r="AH128" s="47"/>
      <c r="AI128" s="47"/>
      <c r="AJ128" s="47"/>
      <c r="AK128" s="47"/>
    </row>
    <row r="129" spans="1:37" ht="15.75" customHeight="1" x14ac:dyDescent="0.35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</row>
    <row r="130" spans="1:37" ht="15.75" customHeight="1" x14ac:dyDescent="0.35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</row>
    <row r="131" spans="1:37" ht="15.75" customHeight="1" x14ac:dyDescent="0.35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</row>
    <row r="132" spans="1:37" ht="15.75" customHeight="1" x14ac:dyDescent="0.35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</row>
    <row r="133" spans="1:37" ht="15.75" customHeight="1" x14ac:dyDescent="0.35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</row>
    <row r="134" spans="1:37" ht="15.75" customHeight="1" x14ac:dyDescent="0.35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</row>
    <row r="135" spans="1:37" ht="15.75" customHeight="1" x14ac:dyDescent="0.35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</row>
    <row r="136" spans="1:37" ht="15.75" customHeight="1" x14ac:dyDescent="0.35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</row>
    <row r="137" spans="1:37" ht="15.75" customHeight="1" x14ac:dyDescent="0.35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</row>
    <row r="138" spans="1:37" ht="15.75" customHeight="1" x14ac:dyDescent="0.35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</row>
    <row r="139" spans="1:37" ht="15.75" customHeight="1" x14ac:dyDescent="0.35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</row>
    <row r="140" spans="1:37" ht="15.75" customHeight="1" x14ac:dyDescent="0.35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</row>
    <row r="141" spans="1:37" ht="15.75" customHeight="1" x14ac:dyDescent="0.35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</row>
    <row r="142" spans="1:37" ht="15.75" customHeight="1" x14ac:dyDescent="0.35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</row>
    <row r="143" spans="1:37" ht="15.75" customHeight="1" x14ac:dyDescent="0.35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</row>
    <row r="144" spans="1:37" ht="15.75" customHeight="1" x14ac:dyDescent="0.35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</row>
    <row r="145" spans="1:37" ht="15.75" customHeight="1" x14ac:dyDescent="0.35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</row>
    <row r="146" spans="1:37" ht="15.75" customHeight="1" x14ac:dyDescent="0.35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</row>
    <row r="147" spans="1:37" ht="15.75" customHeight="1" x14ac:dyDescent="0.35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</row>
    <row r="148" spans="1:37" ht="15.75" customHeight="1" x14ac:dyDescent="0.35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</row>
    <row r="149" spans="1:37" ht="15.75" customHeight="1" x14ac:dyDescent="0.35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</row>
    <row r="150" spans="1:37" ht="15.75" customHeight="1" x14ac:dyDescent="0.35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</row>
    <row r="151" spans="1:37" ht="15.75" customHeight="1" x14ac:dyDescent="0.35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</row>
    <row r="152" spans="1:37" ht="15.75" customHeight="1" x14ac:dyDescent="0.35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</row>
    <row r="153" spans="1:37" ht="15.75" customHeight="1" x14ac:dyDescent="0.35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</row>
    <row r="154" spans="1:37" ht="15.75" customHeight="1" x14ac:dyDescent="0.35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</row>
    <row r="155" spans="1:37" ht="15.75" customHeight="1" x14ac:dyDescent="0.35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</row>
    <row r="156" spans="1:37" ht="15.75" customHeight="1" x14ac:dyDescent="0.35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</row>
    <row r="157" spans="1:37" ht="15.75" customHeight="1" x14ac:dyDescent="0.35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</row>
    <row r="158" spans="1:37" ht="15.75" customHeight="1" x14ac:dyDescent="0.35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</row>
    <row r="159" spans="1:37" ht="15.75" customHeight="1" x14ac:dyDescent="0.35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</row>
    <row r="160" spans="1:37" ht="15.75" customHeight="1" x14ac:dyDescent="0.35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</row>
    <row r="161" spans="1:37" ht="15.75" customHeight="1" x14ac:dyDescent="0.35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  <c r="AK161" s="47"/>
    </row>
    <row r="162" spans="1:37" ht="15.75" customHeight="1" x14ac:dyDescent="0.35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  <c r="AK162" s="47"/>
    </row>
    <row r="163" spans="1:37" ht="15.75" customHeight="1" x14ac:dyDescent="0.35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</row>
    <row r="164" spans="1:37" ht="15.75" customHeight="1" x14ac:dyDescent="0.35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</row>
    <row r="165" spans="1:37" ht="15.75" customHeight="1" x14ac:dyDescent="0.35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</row>
    <row r="166" spans="1:37" ht="15.75" customHeight="1" x14ac:dyDescent="0.35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  <c r="AI166" s="47"/>
      <c r="AJ166" s="47"/>
      <c r="AK166" s="47"/>
    </row>
    <row r="167" spans="1:37" ht="15.75" customHeight="1" x14ac:dyDescent="0.35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  <c r="AI167" s="47"/>
      <c r="AJ167" s="47"/>
      <c r="AK167" s="47"/>
    </row>
    <row r="168" spans="1:37" ht="15.75" customHeight="1" x14ac:dyDescent="0.35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</row>
    <row r="169" spans="1:37" ht="15.75" customHeight="1" x14ac:dyDescent="0.35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</row>
    <row r="170" spans="1:37" ht="15.75" customHeight="1" x14ac:dyDescent="0.35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</row>
    <row r="171" spans="1:37" ht="15.75" customHeight="1" x14ac:dyDescent="0.35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</row>
    <row r="172" spans="1:37" ht="15.75" customHeight="1" x14ac:dyDescent="0.35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</row>
    <row r="173" spans="1:37" ht="15.75" customHeight="1" x14ac:dyDescent="0.35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</row>
    <row r="174" spans="1:37" ht="15.75" customHeight="1" x14ac:dyDescent="0.35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</row>
    <row r="175" spans="1:37" ht="15.75" customHeight="1" x14ac:dyDescent="0.35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</row>
    <row r="176" spans="1:37" ht="15.75" customHeight="1" x14ac:dyDescent="0.35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  <c r="AI176" s="47"/>
      <c r="AJ176" s="47"/>
      <c r="AK176" s="47"/>
    </row>
    <row r="177" spans="1:37" ht="15.75" customHeight="1" x14ac:dyDescent="0.35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  <c r="AG177" s="47"/>
      <c r="AH177" s="47"/>
      <c r="AI177" s="47"/>
      <c r="AJ177" s="47"/>
      <c r="AK177" s="47"/>
    </row>
    <row r="178" spans="1:37" ht="15.75" customHeight="1" x14ac:dyDescent="0.35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</row>
    <row r="179" spans="1:37" ht="15.75" customHeight="1" x14ac:dyDescent="0.35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  <c r="AJ179" s="47"/>
      <c r="AK179" s="47"/>
    </row>
    <row r="180" spans="1:37" ht="15.75" customHeight="1" x14ac:dyDescent="0.35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</row>
    <row r="181" spans="1:37" ht="15.75" customHeight="1" x14ac:dyDescent="0.35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  <c r="AI181" s="47"/>
      <c r="AJ181" s="47"/>
      <c r="AK181" s="47"/>
    </row>
    <row r="182" spans="1:37" ht="15.75" customHeight="1" x14ac:dyDescent="0.35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</row>
    <row r="183" spans="1:37" ht="15.75" customHeight="1" x14ac:dyDescent="0.35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</row>
    <row r="184" spans="1:37" ht="15.75" customHeight="1" x14ac:dyDescent="0.35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</row>
    <row r="185" spans="1:37" ht="15.75" customHeight="1" x14ac:dyDescent="0.35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</row>
    <row r="186" spans="1:37" ht="15.75" customHeight="1" x14ac:dyDescent="0.35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</row>
    <row r="187" spans="1:37" ht="15.75" customHeight="1" x14ac:dyDescent="0.35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</row>
    <row r="188" spans="1:37" ht="15.75" customHeight="1" x14ac:dyDescent="0.35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</row>
    <row r="189" spans="1:37" ht="15.75" customHeight="1" x14ac:dyDescent="0.35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</row>
    <row r="190" spans="1:37" ht="15.75" customHeight="1" x14ac:dyDescent="0.35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</row>
    <row r="191" spans="1:37" ht="15.75" customHeight="1" x14ac:dyDescent="0.35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</row>
    <row r="192" spans="1:37" ht="15.75" customHeight="1" x14ac:dyDescent="0.35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</row>
    <row r="193" spans="1:37" ht="15.75" customHeight="1" x14ac:dyDescent="0.35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</row>
    <row r="194" spans="1:37" ht="15.75" customHeight="1" x14ac:dyDescent="0.35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</row>
    <row r="195" spans="1:37" ht="15.75" customHeight="1" x14ac:dyDescent="0.35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  <c r="AJ195" s="47"/>
      <c r="AK195" s="47"/>
    </row>
    <row r="196" spans="1:37" ht="15.75" customHeight="1" x14ac:dyDescent="0.35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</row>
    <row r="197" spans="1:37" ht="15.75" customHeight="1" x14ac:dyDescent="0.35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</row>
    <row r="198" spans="1:37" ht="15.75" customHeight="1" x14ac:dyDescent="0.35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  <c r="AJ198" s="47"/>
      <c r="AK198" s="47"/>
    </row>
    <row r="199" spans="1:37" ht="15.75" customHeight="1" x14ac:dyDescent="0.35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  <c r="AJ199" s="47"/>
      <c r="AK199" s="47"/>
    </row>
    <row r="200" spans="1:37" ht="15.75" customHeight="1" x14ac:dyDescent="0.35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  <c r="AF200" s="47"/>
      <c r="AG200" s="47"/>
      <c r="AH200" s="47"/>
      <c r="AI200" s="47"/>
      <c r="AJ200" s="47"/>
      <c r="AK200" s="47"/>
    </row>
    <row r="201" spans="1:37" ht="15.75" customHeight="1" x14ac:dyDescent="0.35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  <c r="AF201" s="47"/>
      <c r="AG201" s="47"/>
      <c r="AH201" s="47"/>
      <c r="AI201" s="47"/>
      <c r="AJ201" s="47"/>
      <c r="AK201" s="47"/>
    </row>
    <row r="202" spans="1:37" ht="15.75" customHeight="1" x14ac:dyDescent="0.35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7"/>
      <c r="AF202" s="47"/>
      <c r="AG202" s="47"/>
      <c r="AH202" s="47"/>
      <c r="AI202" s="47"/>
      <c r="AJ202" s="47"/>
      <c r="AK202" s="47"/>
    </row>
    <row r="203" spans="1:37" ht="15.75" customHeight="1" x14ac:dyDescent="0.35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  <c r="AI203" s="47"/>
      <c r="AJ203" s="47"/>
      <c r="AK203" s="47"/>
    </row>
    <row r="204" spans="1:37" ht="15.75" customHeight="1" x14ac:dyDescent="0.35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  <c r="AG204" s="47"/>
      <c r="AH204" s="47"/>
      <c r="AI204" s="47"/>
      <c r="AJ204" s="47"/>
      <c r="AK204" s="47"/>
    </row>
    <row r="205" spans="1:37" ht="15.75" customHeight="1" x14ac:dyDescent="0.35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E205" s="47"/>
      <c r="AF205" s="47"/>
      <c r="AG205" s="47"/>
      <c r="AH205" s="47"/>
      <c r="AI205" s="47"/>
      <c r="AJ205" s="47"/>
      <c r="AK205" s="47"/>
    </row>
    <row r="206" spans="1:37" ht="15.75" customHeight="1" x14ac:dyDescent="0.35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E206" s="47"/>
      <c r="AF206" s="47"/>
      <c r="AG206" s="47"/>
      <c r="AH206" s="47"/>
      <c r="AI206" s="47"/>
      <c r="AJ206" s="47"/>
      <c r="AK206" s="47"/>
    </row>
    <row r="207" spans="1:37" ht="15.75" customHeight="1" x14ac:dyDescent="0.35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E207" s="47"/>
      <c r="AF207" s="47"/>
      <c r="AG207" s="47"/>
      <c r="AH207" s="47"/>
      <c r="AI207" s="47"/>
      <c r="AJ207" s="47"/>
      <c r="AK207" s="47"/>
    </row>
    <row r="208" spans="1:37" ht="15.75" customHeight="1" x14ac:dyDescent="0.35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  <c r="AE208" s="47"/>
      <c r="AF208" s="47"/>
      <c r="AG208" s="47"/>
      <c r="AH208" s="47"/>
      <c r="AI208" s="47"/>
      <c r="AJ208" s="47"/>
      <c r="AK208" s="47"/>
    </row>
    <row r="209" spans="1:37" ht="15.75" customHeight="1" x14ac:dyDescent="0.35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E209" s="47"/>
      <c r="AF209" s="47"/>
      <c r="AG209" s="47"/>
      <c r="AH209" s="47"/>
      <c r="AI209" s="47"/>
      <c r="AJ209" s="47"/>
      <c r="AK209" s="47"/>
    </row>
    <row r="210" spans="1:37" ht="15.75" customHeight="1" x14ac:dyDescent="0.35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7"/>
      <c r="AF210" s="47"/>
      <c r="AG210" s="47"/>
      <c r="AH210" s="47"/>
      <c r="AI210" s="47"/>
      <c r="AJ210" s="47"/>
      <c r="AK210" s="47"/>
    </row>
    <row r="211" spans="1:37" ht="15.75" customHeight="1" x14ac:dyDescent="0.35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  <c r="AE211" s="47"/>
      <c r="AF211" s="47"/>
      <c r="AG211" s="47"/>
      <c r="AH211" s="47"/>
      <c r="AI211" s="47"/>
      <c r="AJ211" s="47"/>
      <c r="AK211" s="47"/>
    </row>
    <row r="212" spans="1:37" ht="15.75" customHeight="1" x14ac:dyDescent="0.35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47"/>
      <c r="AF212" s="47"/>
      <c r="AG212" s="47"/>
      <c r="AH212" s="47"/>
      <c r="AI212" s="47"/>
      <c r="AJ212" s="47"/>
      <c r="AK212" s="47"/>
    </row>
    <row r="213" spans="1:37" ht="15.75" customHeight="1" x14ac:dyDescent="0.35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47"/>
      <c r="AF213" s="47"/>
      <c r="AG213" s="47"/>
      <c r="AH213" s="47"/>
      <c r="AI213" s="47"/>
      <c r="AJ213" s="47"/>
      <c r="AK213" s="47"/>
    </row>
    <row r="214" spans="1:37" ht="15.75" customHeight="1" x14ac:dyDescent="0.35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  <c r="AI214" s="47"/>
      <c r="AJ214" s="47"/>
      <c r="AK214" s="47"/>
    </row>
    <row r="215" spans="1:37" ht="15.75" customHeight="1" x14ac:dyDescent="0.35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  <c r="AI215" s="47"/>
      <c r="AJ215" s="47"/>
      <c r="AK215" s="47"/>
    </row>
    <row r="216" spans="1:37" ht="15.75" customHeight="1" x14ac:dyDescent="0.35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  <c r="AI216" s="47"/>
      <c r="AJ216" s="47"/>
      <c r="AK216" s="47"/>
    </row>
    <row r="217" spans="1:37" ht="15.75" customHeight="1" x14ac:dyDescent="0.35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  <c r="AJ217" s="47"/>
      <c r="AK217" s="47"/>
    </row>
    <row r="218" spans="1:37" ht="15.75" customHeight="1" x14ac:dyDescent="0.35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  <c r="AI218" s="47"/>
      <c r="AJ218" s="47"/>
      <c r="AK218" s="47"/>
    </row>
    <row r="219" spans="1:37" ht="15.75" customHeight="1" x14ac:dyDescent="0.35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  <c r="AJ219" s="47"/>
      <c r="AK219" s="47"/>
    </row>
    <row r="220" spans="1:37" ht="15.75" customHeight="1" x14ac:dyDescent="0.35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  <c r="AJ220" s="47"/>
      <c r="AK220" s="47"/>
    </row>
    <row r="221" spans="1:37" ht="15.75" customHeight="1" x14ac:dyDescent="0.35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7"/>
    </row>
    <row r="222" spans="1:37" ht="15.75" customHeight="1" x14ac:dyDescent="0.35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7"/>
    </row>
    <row r="223" spans="1:37" ht="15.75" customHeight="1" x14ac:dyDescent="0.35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7"/>
    </row>
    <row r="224" spans="1:37" ht="15.75" customHeight="1" x14ac:dyDescent="0.35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</row>
    <row r="225" spans="1:37" ht="15.75" customHeight="1" x14ac:dyDescent="0.35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  <c r="AI225" s="47"/>
      <c r="AJ225" s="47"/>
      <c r="AK225" s="47"/>
    </row>
    <row r="226" spans="1:37" ht="15.75" customHeight="1" x14ac:dyDescent="0.35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</row>
    <row r="227" spans="1:37" ht="15.75" customHeight="1" x14ac:dyDescent="0.35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  <c r="AJ227" s="47"/>
      <c r="AK227" s="47"/>
    </row>
    <row r="228" spans="1:37" ht="15.75" customHeight="1" x14ac:dyDescent="0.35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  <c r="AJ228" s="47"/>
      <c r="AK228" s="47"/>
    </row>
    <row r="229" spans="1:37" ht="15.75" customHeight="1" x14ac:dyDescent="0.35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  <c r="AI229" s="47"/>
      <c r="AJ229" s="47"/>
      <c r="AK229" s="47"/>
    </row>
    <row r="230" spans="1:37" ht="15.75" customHeight="1" x14ac:dyDescent="0.35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  <c r="AJ230" s="47"/>
      <c r="AK230" s="47"/>
    </row>
    <row r="231" spans="1:37" ht="15.75" customHeight="1" x14ac:dyDescent="0.35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7"/>
    </row>
    <row r="232" spans="1:37" ht="15.75" customHeight="1" x14ac:dyDescent="0.35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  <c r="AG232" s="47"/>
      <c r="AH232" s="47"/>
      <c r="AI232" s="47"/>
      <c r="AJ232" s="47"/>
      <c r="AK232" s="47"/>
    </row>
    <row r="233" spans="1:37" ht="15.75" customHeight="1" x14ac:dyDescent="0.35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  <c r="AI233" s="47"/>
      <c r="AJ233" s="47"/>
      <c r="AK233" s="47"/>
    </row>
    <row r="234" spans="1:37" ht="15.75" customHeight="1" x14ac:dyDescent="0.35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  <c r="AJ234" s="47"/>
      <c r="AK234" s="47"/>
    </row>
    <row r="235" spans="1:37" ht="15.75" customHeight="1" x14ac:dyDescent="0.35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  <c r="AI235" s="47"/>
      <c r="AJ235" s="47"/>
      <c r="AK235" s="47"/>
    </row>
    <row r="236" spans="1:37" ht="15.75" customHeight="1" x14ac:dyDescent="0.35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  <c r="AJ236" s="47"/>
      <c r="AK236" s="47"/>
    </row>
    <row r="237" spans="1:37" ht="15.75" customHeight="1" x14ac:dyDescent="0.35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  <c r="AI237" s="47"/>
      <c r="AJ237" s="47"/>
      <c r="AK237" s="47"/>
    </row>
    <row r="238" spans="1:37" ht="15.75" customHeight="1" x14ac:dyDescent="0.35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  <c r="AI238" s="47"/>
      <c r="AJ238" s="47"/>
      <c r="AK238" s="47"/>
    </row>
    <row r="239" spans="1:37" ht="15.75" customHeight="1" x14ac:dyDescent="0.35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  <c r="AJ239" s="47"/>
      <c r="AK239" s="47"/>
    </row>
    <row r="240" spans="1:37" ht="15.75" customHeight="1" x14ac:dyDescent="0.35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  <c r="AI240" s="47"/>
      <c r="AJ240" s="47"/>
      <c r="AK240" s="47"/>
    </row>
    <row r="241" spans="1:37" ht="15.75" customHeight="1" x14ac:dyDescent="0.35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</row>
    <row r="242" spans="1:37" ht="15.75" customHeight="1" x14ac:dyDescent="0.35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</row>
    <row r="243" spans="1:37" ht="15.75" customHeight="1" x14ac:dyDescent="0.35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7"/>
    </row>
    <row r="244" spans="1:37" ht="15.75" customHeight="1" x14ac:dyDescent="0.35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</row>
    <row r="245" spans="1:37" ht="15.75" customHeight="1" x14ac:dyDescent="0.35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</row>
    <row r="246" spans="1:37" ht="15.75" customHeight="1" x14ac:dyDescent="0.35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  <c r="AK246" s="47"/>
    </row>
    <row r="247" spans="1:37" ht="15.75" customHeight="1" x14ac:dyDescent="0.35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  <c r="AK247" s="47"/>
    </row>
    <row r="248" spans="1:37" ht="15.75" customHeight="1" x14ac:dyDescent="0.35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  <c r="AK248" s="47"/>
    </row>
    <row r="249" spans="1:37" ht="15.75" customHeight="1" x14ac:dyDescent="0.35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  <c r="AK249" s="47"/>
    </row>
    <row r="250" spans="1:37" ht="15.75" customHeight="1" x14ac:dyDescent="0.35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  <c r="AJ250" s="47"/>
      <c r="AK250" s="47"/>
    </row>
    <row r="251" spans="1:37" ht="15.75" customHeight="1" x14ac:dyDescent="0.35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  <c r="AJ251" s="47"/>
      <c r="AK251" s="47"/>
    </row>
    <row r="252" spans="1:37" ht="15.75" customHeight="1" x14ac:dyDescent="0.35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  <c r="AI252" s="47"/>
      <c r="AJ252" s="47"/>
      <c r="AK252" s="47"/>
    </row>
    <row r="253" spans="1:37" ht="15.75" customHeight="1" x14ac:dyDescent="0.35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7"/>
    </row>
    <row r="254" spans="1:37" ht="15.75" customHeight="1" x14ac:dyDescent="0.35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  <c r="AI254" s="47"/>
      <c r="AJ254" s="47"/>
      <c r="AK254" s="47"/>
    </row>
    <row r="255" spans="1:37" ht="15.75" customHeight="1" x14ac:dyDescent="0.35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  <c r="AI255" s="47"/>
      <c r="AJ255" s="47"/>
      <c r="AK255" s="47"/>
    </row>
    <row r="256" spans="1:37" ht="15.75" customHeight="1" x14ac:dyDescent="0.35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  <c r="AJ256" s="47"/>
      <c r="AK256" s="47"/>
    </row>
    <row r="257" spans="1:37" ht="15.75" customHeight="1" x14ac:dyDescent="0.35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  <c r="AJ257" s="47"/>
      <c r="AK257" s="47"/>
    </row>
    <row r="258" spans="1:37" ht="15.75" customHeight="1" x14ac:dyDescent="0.35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  <c r="AK258" s="47"/>
    </row>
    <row r="259" spans="1:37" ht="15.75" customHeight="1" x14ac:dyDescent="0.35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  <c r="AJ259" s="47"/>
      <c r="AK259" s="47"/>
    </row>
    <row r="260" spans="1:37" ht="15.75" customHeight="1" x14ac:dyDescent="0.35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  <c r="AJ260" s="47"/>
      <c r="AK260" s="47"/>
    </row>
    <row r="261" spans="1:37" ht="15.75" customHeight="1" x14ac:dyDescent="0.35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</row>
    <row r="262" spans="1:37" ht="15.75" customHeight="1" x14ac:dyDescent="0.35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</row>
    <row r="263" spans="1:37" ht="15.75" customHeight="1" x14ac:dyDescent="0.35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</row>
    <row r="264" spans="1:37" ht="15.75" customHeight="1" x14ac:dyDescent="0.35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  <c r="AI264" s="47"/>
      <c r="AJ264" s="47"/>
      <c r="AK264" s="47"/>
    </row>
    <row r="265" spans="1:37" ht="15.75" customHeight="1" x14ac:dyDescent="0.35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  <c r="AI265" s="47"/>
      <c r="AJ265" s="47"/>
      <c r="AK265" s="47"/>
    </row>
    <row r="266" spans="1:37" ht="15.75" customHeight="1" x14ac:dyDescent="0.35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  <c r="AJ266" s="47"/>
      <c r="AK266" s="47"/>
    </row>
    <row r="267" spans="1:37" ht="15.75" customHeight="1" x14ac:dyDescent="0.35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  <c r="AJ267" s="47"/>
      <c r="AK267" s="47"/>
    </row>
    <row r="268" spans="1:37" ht="15.75" customHeight="1" x14ac:dyDescent="0.35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</row>
    <row r="269" spans="1:37" ht="15.75" customHeight="1" x14ac:dyDescent="0.35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</row>
    <row r="270" spans="1:37" ht="15.75" customHeight="1" x14ac:dyDescent="0.35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</row>
    <row r="271" spans="1:37" ht="15.75" customHeight="1" x14ac:dyDescent="0.35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</row>
    <row r="272" spans="1:37" ht="15.75" customHeight="1" x14ac:dyDescent="0.35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7"/>
    </row>
    <row r="273" spans="1:37" ht="15.75" customHeight="1" x14ac:dyDescent="0.35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7"/>
    </row>
    <row r="274" spans="1:37" ht="15.75" customHeight="1" x14ac:dyDescent="0.35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</row>
    <row r="275" spans="1:37" ht="15.75" customHeight="1" x14ac:dyDescent="0.35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7"/>
    </row>
    <row r="276" spans="1:37" ht="15.75" customHeight="1" x14ac:dyDescent="0.35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7"/>
    </row>
    <row r="277" spans="1:37" ht="15.75" customHeight="1" x14ac:dyDescent="0.35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</row>
    <row r="278" spans="1:37" ht="15.75" customHeight="1" x14ac:dyDescent="0.35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</row>
    <row r="279" spans="1:37" ht="15.75" customHeight="1" x14ac:dyDescent="0.35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</row>
    <row r="280" spans="1:37" ht="15.75" customHeight="1" x14ac:dyDescent="0.35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  <c r="AJ280" s="47"/>
      <c r="AK280" s="47"/>
    </row>
    <row r="281" spans="1:37" ht="15.75" customHeight="1" x14ac:dyDescent="0.35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</row>
    <row r="282" spans="1:37" ht="15.75" customHeight="1" x14ac:dyDescent="0.35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  <c r="AI282" s="47"/>
      <c r="AJ282" s="47"/>
      <c r="AK282" s="47"/>
    </row>
    <row r="283" spans="1:37" ht="15.75" customHeight="1" x14ac:dyDescent="0.35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47"/>
      <c r="AG283" s="47"/>
      <c r="AH283" s="47"/>
      <c r="AI283" s="47"/>
      <c r="AJ283" s="47"/>
      <c r="AK283" s="47"/>
    </row>
    <row r="284" spans="1:37" ht="15.75" customHeight="1" x14ac:dyDescent="0.35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47"/>
      <c r="AG284" s="47"/>
      <c r="AH284" s="47"/>
      <c r="AI284" s="47"/>
      <c r="AJ284" s="47"/>
      <c r="AK284" s="47"/>
    </row>
    <row r="285" spans="1:37" ht="15.75" customHeight="1" x14ac:dyDescent="0.35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  <c r="AG285" s="47"/>
      <c r="AH285" s="47"/>
      <c r="AI285" s="47"/>
      <c r="AJ285" s="47"/>
      <c r="AK285" s="47"/>
    </row>
    <row r="286" spans="1:37" ht="15.75" customHeight="1" x14ac:dyDescent="0.35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  <c r="AG286" s="47"/>
      <c r="AH286" s="47"/>
      <c r="AI286" s="47"/>
      <c r="AJ286" s="47"/>
      <c r="AK286" s="47"/>
    </row>
    <row r="287" spans="1:37" ht="15.75" customHeight="1" x14ac:dyDescent="0.35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  <c r="AJ287" s="47"/>
      <c r="AK287" s="47"/>
    </row>
    <row r="288" spans="1:37" ht="15.75" customHeight="1" x14ac:dyDescent="0.35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  <c r="AI288" s="47"/>
      <c r="AJ288" s="47"/>
      <c r="AK288" s="47"/>
    </row>
    <row r="289" spans="1:37" ht="15.75" customHeight="1" x14ac:dyDescent="0.35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  <c r="AF289" s="47"/>
      <c r="AG289" s="47"/>
      <c r="AH289" s="47"/>
      <c r="AI289" s="47"/>
      <c r="AJ289" s="47"/>
      <c r="AK289" s="47"/>
    </row>
    <row r="290" spans="1:37" ht="15.75" customHeight="1" x14ac:dyDescent="0.35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47"/>
      <c r="AF290" s="47"/>
      <c r="AG290" s="47"/>
      <c r="AH290" s="47"/>
      <c r="AI290" s="47"/>
      <c r="AJ290" s="47"/>
      <c r="AK290" s="47"/>
    </row>
    <row r="291" spans="1:37" ht="15.75" customHeight="1" x14ac:dyDescent="0.35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47"/>
      <c r="AG291" s="47"/>
      <c r="AH291" s="47"/>
      <c r="AI291" s="47"/>
      <c r="AJ291" s="47"/>
      <c r="AK291" s="47"/>
    </row>
    <row r="292" spans="1:37" ht="15.75" customHeight="1" x14ac:dyDescent="0.35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47"/>
      <c r="AG292" s="47"/>
      <c r="AH292" s="47"/>
      <c r="AI292" s="47"/>
      <c r="AJ292" s="47"/>
      <c r="AK292" s="47"/>
    </row>
    <row r="293" spans="1:37" ht="15.75" customHeight="1" x14ac:dyDescent="0.35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47"/>
      <c r="AG293" s="47"/>
      <c r="AH293" s="47"/>
      <c r="AI293" s="47"/>
      <c r="AJ293" s="47"/>
      <c r="AK293" s="47"/>
    </row>
    <row r="294" spans="1:37" ht="15.75" customHeight="1" x14ac:dyDescent="0.35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47"/>
      <c r="AF294" s="47"/>
      <c r="AG294" s="47"/>
      <c r="AH294" s="47"/>
      <c r="AI294" s="47"/>
      <c r="AJ294" s="47"/>
      <c r="AK294" s="47"/>
    </row>
    <row r="295" spans="1:37" ht="15.75" customHeight="1" x14ac:dyDescent="0.35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47"/>
      <c r="AG295" s="47"/>
      <c r="AH295" s="47"/>
      <c r="AI295" s="47"/>
      <c r="AJ295" s="47"/>
      <c r="AK295" s="47"/>
    </row>
    <row r="296" spans="1:37" ht="15.75" customHeight="1" x14ac:dyDescent="0.35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  <c r="AG296" s="47"/>
      <c r="AH296" s="47"/>
      <c r="AI296" s="47"/>
      <c r="AJ296" s="47"/>
      <c r="AK296" s="47"/>
    </row>
    <row r="297" spans="1:37" ht="15.75" customHeight="1" x14ac:dyDescent="0.35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47"/>
      <c r="AG297" s="47"/>
      <c r="AH297" s="47"/>
      <c r="AI297" s="47"/>
      <c r="AJ297" s="47"/>
      <c r="AK297" s="47"/>
    </row>
    <row r="298" spans="1:37" ht="15.75" customHeight="1" x14ac:dyDescent="0.35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  <c r="AI298" s="47"/>
      <c r="AJ298" s="47"/>
      <c r="AK298" s="47"/>
    </row>
    <row r="299" spans="1:37" ht="15.75" customHeight="1" x14ac:dyDescent="0.35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  <c r="AJ299" s="47"/>
      <c r="AK299" s="47"/>
    </row>
    <row r="300" spans="1:37" ht="15.75" customHeight="1" x14ac:dyDescent="0.35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  <c r="AJ300" s="47"/>
      <c r="AK300" s="47"/>
    </row>
    <row r="301" spans="1:37" ht="15.75" customHeight="1" x14ac:dyDescent="0.35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  <c r="AJ301" s="47"/>
      <c r="AK301" s="47"/>
    </row>
    <row r="302" spans="1:37" ht="15.75" customHeight="1" x14ac:dyDescent="0.35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  <c r="AJ302" s="47"/>
      <c r="AK302" s="47"/>
    </row>
    <row r="303" spans="1:37" ht="15.75" customHeight="1" x14ac:dyDescent="0.35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  <c r="AJ303" s="47"/>
      <c r="AK303" s="47"/>
    </row>
    <row r="304" spans="1:37" ht="15.75" customHeight="1" x14ac:dyDescent="0.35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  <c r="AJ304" s="47"/>
      <c r="AK304" s="47"/>
    </row>
    <row r="305" spans="1:37" ht="15.75" customHeight="1" x14ac:dyDescent="0.35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7"/>
    </row>
    <row r="306" spans="1:37" ht="15.75" customHeight="1" x14ac:dyDescent="0.35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  <c r="AJ306" s="47"/>
      <c r="AK306" s="47"/>
    </row>
    <row r="307" spans="1:37" ht="15.75" customHeight="1" x14ac:dyDescent="0.35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  <c r="AJ307" s="47"/>
      <c r="AK307" s="47"/>
    </row>
    <row r="308" spans="1:37" ht="15.75" customHeight="1" x14ac:dyDescent="0.35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  <c r="AJ308" s="47"/>
      <c r="AK308" s="47"/>
    </row>
    <row r="309" spans="1:37" ht="15.75" customHeight="1" x14ac:dyDescent="0.35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  <c r="AJ309" s="47"/>
      <c r="AK309" s="47"/>
    </row>
    <row r="310" spans="1:37" ht="15.75" customHeight="1" x14ac:dyDescent="0.35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  <c r="AJ310" s="47"/>
      <c r="AK310" s="47"/>
    </row>
    <row r="311" spans="1:37" ht="15.75" customHeight="1" x14ac:dyDescent="0.35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  <c r="AK311" s="47"/>
    </row>
    <row r="312" spans="1:37" ht="15.75" customHeight="1" x14ac:dyDescent="0.35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  <c r="AJ312" s="47"/>
      <c r="AK312" s="47"/>
    </row>
    <row r="313" spans="1:37" ht="15.75" customHeight="1" x14ac:dyDescent="0.35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  <c r="AJ313" s="47"/>
      <c r="AK313" s="47"/>
    </row>
    <row r="314" spans="1:37" ht="15.75" customHeight="1" x14ac:dyDescent="0.35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  <c r="AJ314" s="47"/>
      <c r="AK314" s="47"/>
    </row>
    <row r="315" spans="1:37" ht="15.75" customHeight="1" x14ac:dyDescent="0.35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  <c r="AI315" s="47"/>
      <c r="AJ315" s="47"/>
      <c r="AK315" s="47"/>
    </row>
    <row r="316" spans="1:37" ht="15.75" customHeight="1" x14ac:dyDescent="0.35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  <c r="AI316" s="47"/>
      <c r="AJ316" s="47"/>
      <c r="AK316" s="47"/>
    </row>
    <row r="317" spans="1:37" ht="15.75" customHeight="1" x14ac:dyDescent="0.35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47"/>
      <c r="AG317" s="47"/>
      <c r="AH317" s="47"/>
      <c r="AI317" s="47"/>
      <c r="AJ317" s="47"/>
      <c r="AK317" s="47"/>
    </row>
    <row r="318" spans="1:37" ht="15.75" customHeight="1" x14ac:dyDescent="0.35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47"/>
      <c r="AG318" s="47"/>
      <c r="AH318" s="47"/>
      <c r="AI318" s="47"/>
      <c r="AJ318" s="47"/>
      <c r="AK318" s="47"/>
    </row>
    <row r="319" spans="1:37" ht="15.75" customHeight="1" x14ac:dyDescent="0.35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47"/>
      <c r="AG319" s="47"/>
      <c r="AH319" s="47"/>
      <c r="AI319" s="47"/>
      <c r="AJ319" s="47"/>
      <c r="AK319" s="47"/>
    </row>
    <row r="320" spans="1:37" ht="15.75" customHeight="1" x14ac:dyDescent="0.35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  <c r="AJ320" s="47"/>
      <c r="AK320" s="47"/>
    </row>
    <row r="321" spans="1:37" ht="15.75" customHeight="1" x14ac:dyDescent="0.35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  <c r="AJ321" s="47"/>
      <c r="AK321" s="47"/>
    </row>
    <row r="322" spans="1:37" ht="15.75" customHeight="1" x14ac:dyDescent="0.35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</row>
    <row r="323" spans="1:37" ht="15.75" customHeight="1" x14ac:dyDescent="0.35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</row>
    <row r="324" spans="1:37" ht="15.75" customHeight="1" x14ac:dyDescent="0.35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</row>
    <row r="325" spans="1:37" ht="15.75" customHeight="1" x14ac:dyDescent="0.35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</row>
    <row r="326" spans="1:37" ht="15.75" customHeight="1" x14ac:dyDescent="0.35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47"/>
    </row>
    <row r="327" spans="1:37" ht="15.75" customHeight="1" x14ac:dyDescent="0.35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  <c r="AJ327" s="47"/>
      <c r="AK327" s="47"/>
    </row>
    <row r="328" spans="1:37" ht="15.75" customHeight="1" x14ac:dyDescent="0.35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  <c r="AK328" s="47"/>
    </row>
    <row r="329" spans="1:37" ht="15.75" customHeight="1" x14ac:dyDescent="0.35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  <c r="AI329" s="47"/>
      <c r="AJ329" s="47"/>
      <c r="AK329" s="47"/>
    </row>
    <row r="330" spans="1:37" ht="15.75" customHeight="1" x14ac:dyDescent="0.35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</row>
    <row r="331" spans="1:37" ht="15.75" customHeight="1" x14ac:dyDescent="0.35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</row>
    <row r="332" spans="1:37" ht="15.75" customHeight="1" x14ac:dyDescent="0.35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</row>
    <row r="333" spans="1:37" ht="15.75" customHeight="1" x14ac:dyDescent="0.35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</row>
    <row r="334" spans="1:37" ht="15.75" customHeight="1" x14ac:dyDescent="0.35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</row>
    <row r="335" spans="1:37" ht="15.75" customHeight="1" x14ac:dyDescent="0.35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</row>
    <row r="336" spans="1:37" ht="15.75" customHeight="1" x14ac:dyDescent="0.35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</row>
    <row r="337" spans="1:37" ht="15.75" customHeight="1" x14ac:dyDescent="0.35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</row>
    <row r="338" spans="1:37" ht="15.75" customHeight="1" x14ac:dyDescent="0.35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</row>
    <row r="339" spans="1:37" ht="15.75" customHeight="1" x14ac:dyDescent="0.35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</row>
    <row r="340" spans="1:37" ht="15.75" customHeight="1" x14ac:dyDescent="0.35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</row>
    <row r="341" spans="1:37" ht="15.75" customHeight="1" x14ac:dyDescent="0.35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</row>
    <row r="342" spans="1:37" ht="15.75" customHeight="1" x14ac:dyDescent="0.35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</row>
    <row r="343" spans="1:37" ht="15.75" customHeight="1" x14ac:dyDescent="0.35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</row>
    <row r="344" spans="1:37" ht="15.75" customHeight="1" x14ac:dyDescent="0.35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</row>
    <row r="345" spans="1:37" ht="15.75" customHeight="1" x14ac:dyDescent="0.35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</row>
    <row r="346" spans="1:37" ht="15.75" customHeight="1" x14ac:dyDescent="0.35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</row>
    <row r="347" spans="1:37" ht="15.75" customHeight="1" x14ac:dyDescent="0.35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</row>
    <row r="348" spans="1:37" ht="15.75" customHeight="1" x14ac:dyDescent="0.35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</row>
    <row r="349" spans="1:37" ht="15.75" customHeight="1" x14ac:dyDescent="0.35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</row>
    <row r="350" spans="1:37" ht="15.75" customHeight="1" x14ac:dyDescent="0.35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  <c r="AJ350" s="47"/>
      <c r="AK350" s="47"/>
    </row>
    <row r="351" spans="1:37" ht="15.75" customHeight="1" x14ac:dyDescent="0.35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  <c r="AJ351" s="47"/>
      <c r="AK351" s="47"/>
    </row>
    <row r="352" spans="1:37" ht="15.75" customHeight="1" x14ac:dyDescent="0.35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</row>
    <row r="353" spans="1:37" ht="15.75" customHeight="1" x14ac:dyDescent="0.35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  <c r="AJ353" s="47"/>
      <c r="AK353" s="47"/>
    </row>
    <row r="354" spans="1:37" ht="15.75" customHeight="1" x14ac:dyDescent="0.35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  <c r="AG354" s="47"/>
      <c r="AH354" s="47"/>
      <c r="AI354" s="47"/>
      <c r="AJ354" s="47"/>
      <c r="AK354" s="47"/>
    </row>
    <row r="355" spans="1:37" ht="15.75" customHeight="1" x14ac:dyDescent="0.35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  <c r="AJ355" s="47"/>
      <c r="AK355" s="47"/>
    </row>
    <row r="356" spans="1:37" ht="15.75" customHeight="1" x14ac:dyDescent="0.35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  <c r="AI356" s="47"/>
      <c r="AJ356" s="47"/>
      <c r="AK356" s="47"/>
    </row>
    <row r="357" spans="1:37" ht="15.75" customHeight="1" x14ac:dyDescent="0.35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7"/>
    </row>
    <row r="358" spans="1:37" ht="15.75" customHeight="1" x14ac:dyDescent="0.35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7"/>
    </row>
    <row r="359" spans="1:37" ht="15.75" customHeight="1" x14ac:dyDescent="0.35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</row>
    <row r="360" spans="1:37" ht="15.75" customHeight="1" x14ac:dyDescent="0.35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7"/>
    </row>
    <row r="361" spans="1:37" ht="15.75" customHeight="1" x14ac:dyDescent="0.35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7"/>
    </row>
    <row r="362" spans="1:37" ht="15.75" customHeight="1" x14ac:dyDescent="0.35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</row>
    <row r="363" spans="1:37" ht="15.75" customHeight="1" x14ac:dyDescent="0.35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</row>
    <row r="364" spans="1:37" ht="15.75" customHeight="1" x14ac:dyDescent="0.35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</row>
    <row r="365" spans="1:37" ht="15.75" customHeight="1" x14ac:dyDescent="0.35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</row>
    <row r="366" spans="1:37" ht="15.75" customHeight="1" x14ac:dyDescent="0.35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</row>
    <row r="367" spans="1:37" ht="15.75" customHeight="1" x14ac:dyDescent="0.35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</row>
    <row r="368" spans="1:37" ht="15.75" customHeight="1" x14ac:dyDescent="0.35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</row>
    <row r="369" spans="1:37" ht="15.75" customHeight="1" x14ac:dyDescent="0.35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</row>
    <row r="370" spans="1:37" ht="15.75" customHeight="1" x14ac:dyDescent="0.35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</row>
    <row r="371" spans="1:37" ht="15.75" customHeight="1" x14ac:dyDescent="0.35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</row>
    <row r="372" spans="1:37" ht="15.75" customHeight="1" x14ac:dyDescent="0.35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</row>
    <row r="373" spans="1:37" ht="15.75" customHeight="1" x14ac:dyDescent="0.35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</row>
    <row r="374" spans="1:37" ht="15.75" customHeight="1" x14ac:dyDescent="0.35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</row>
    <row r="375" spans="1:37" ht="15.75" customHeight="1" x14ac:dyDescent="0.35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</row>
    <row r="376" spans="1:37" ht="15.75" customHeight="1" x14ac:dyDescent="0.35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</row>
    <row r="377" spans="1:37" ht="15.75" customHeight="1" x14ac:dyDescent="0.35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</row>
    <row r="378" spans="1:37" ht="15.75" customHeight="1" x14ac:dyDescent="0.35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</row>
    <row r="379" spans="1:37" ht="15.75" customHeight="1" x14ac:dyDescent="0.35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</row>
    <row r="380" spans="1:37" ht="15.75" customHeight="1" x14ac:dyDescent="0.35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</row>
    <row r="381" spans="1:37" ht="15.75" customHeight="1" x14ac:dyDescent="0.35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</row>
    <row r="382" spans="1:37" ht="15.75" customHeight="1" x14ac:dyDescent="0.35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</row>
    <row r="383" spans="1:37" ht="15.75" customHeight="1" x14ac:dyDescent="0.35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</row>
    <row r="384" spans="1:37" ht="15.75" customHeight="1" x14ac:dyDescent="0.35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</row>
    <row r="385" spans="1:37" ht="15.75" customHeight="1" x14ac:dyDescent="0.35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</row>
    <row r="386" spans="1:37" ht="15.75" customHeight="1" x14ac:dyDescent="0.35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</row>
    <row r="387" spans="1:37" ht="15.75" customHeight="1" x14ac:dyDescent="0.35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</row>
    <row r="388" spans="1:37" ht="15.75" customHeight="1" x14ac:dyDescent="0.35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</row>
    <row r="389" spans="1:37" ht="15.75" customHeight="1" x14ac:dyDescent="0.35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</row>
    <row r="390" spans="1:37" ht="15.75" customHeight="1" x14ac:dyDescent="0.35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</row>
    <row r="391" spans="1:37" ht="15.75" customHeight="1" x14ac:dyDescent="0.35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</row>
    <row r="392" spans="1:37" ht="15.75" customHeight="1" x14ac:dyDescent="0.35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</row>
    <row r="393" spans="1:37" ht="15.75" customHeight="1" x14ac:dyDescent="0.35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7"/>
    </row>
    <row r="394" spans="1:37" ht="15.75" customHeight="1" x14ac:dyDescent="0.35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7"/>
    </row>
    <row r="395" spans="1:37" ht="15.75" customHeight="1" x14ac:dyDescent="0.35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  <c r="AJ395" s="47"/>
      <c r="AK395" s="47"/>
    </row>
    <row r="396" spans="1:37" ht="15.75" customHeight="1" x14ac:dyDescent="0.35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  <c r="AI396" s="47"/>
      <c r="AJ396" s="47"/>
      <c r="AK396" s="47"/>
    </row>
    <row r="397" spans="1:37" ht="15.75" customHeight="1" x14ac:dyDescent="0.35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  <c r="AI397" s="47"/>
      <c r="AJ397" s="47"/>
      <c r="AK397" s="47"/>
    </row>
    <row r="398" spans="1:37" ht="15.75" customHeight="1" x14ac:dyDescent="0.35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  <c r="AI398" s="47"/>
      <c r="AJ398" s="47"/>
      <c r="AK398" s="47"/>
    </row>
    <row r="399" spans="1:37" ht="15.75" customHeight="1" x14ac:dyDescent="0.35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  <c r="AJ399" s="47"/>
      <c r="AK399" s="47"/>
    </row>
    <row r="400" spans="1:37" ht="15.75" customHeight="1" x14ac:dyDescent="0.35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47"/>
      <c r="AG400" s="47"/>
      <c r="AH400" s="47"/>
      <c r="AI400" s="47"/>
      <c r="AJ400" s="47"/>
      <c r="AK400" s="47"/>
    </row>
    <row r="401" spans="1:37" ht="15.75" customHeight="1" x14ac:dyDescent="0.35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47"/>
      <c r="AG401" s="47"/>
      <c r="AH401" s="47"/>
      <c r="AI401" s="47"/>
      <c r="AJ401" s="47"/>
      <c r="AK401" s="47"/>
    </row>
    <row r="402" spans="1:37" ht="15.75" customHeight="1" x14ac:dyDescent="0.35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7"/>
      <c r="AF402" s="47"/>
      <c r="AG402" s="47"/>
      <c r="AH402" s="47"/>
      <c r="AI402" s="47"/>
      <c r="AJ402" s="47"/>
      <c r="AK402" s="47"/>
    </row>
    <row r="403" spans="1:37" ht="15.75" customHeight="1" x14ac:dyDescent="0.35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47"/>
      <c r="AF403" s="47"/>
      <c r="AG403" s="47"/>
      <c r="AH403" s="47"/>
      <c r="AI403" s="47"/>
      <c r="AJ403" s="47"/>
      <c r="AK403" s="47"/>
    </row>
    <row r="404" spans="1:37" ht="15.75" customHeight="1" x14ac:dyDescent="0.35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47"/>
      <c r="AF404" s="47"/>
      <c r="AG404" s="47"/>
      <c r="AH404" s="47"/>
      <c r="AI404" s="47"/>
      <c r="AJ404" s="47"/>
      <c r="AK404" s="47"/>
    </row>
    <row r="405" spans="1:37" ht="15.75" customHeight="1" x14ac:dyDescent="0.35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7"/>
      <c r="AF405" s="47"/>
      <c r="AG405" s="47"/>
      <c r="AH405" s="47"/>
      <c r="AI405" s="47"/>
      <c r="AJ405" s="47"/>
      <c r="AK405" s="47"/>
    </row>
    <row r="406" spans="1:37" ht="15.75" customHeight="1" x14ac:dyDescent="0.35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7"/>
      <c r="AF406" s="47"/>
      <c r="AG406" s="47"/>
      <c r="AH406" s="47"/>
      <c r="AI406" s="47"/>
      <c r="AJ406" s="47"/>
      <c r="AK406" s="47"/>
    </row>
    <row r="407" spans="1:37" ht="15.75" customHeight="1" x14ac:dyDescent="0.35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7"/>
      <c r="AF407" s="47"/>
      <c r="AG407" s="47"/>
      <c r="AH407" s="47"/>
      <c r="AI407" s="47"/>
      <c r="AJ407" s="47"/>
      <c r="AK407" s="47"/>
    </row>
    <row r="408" spans="1:37" ht="15.75" customHeight="1" x14ac:dyDescent="0.35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7"/>
      <c r="AF408" s="47"/>
      <c r="AG408" s="47"/>
      <c r="AH408" s="47"/>
      <c r="AI408" s="47"/>
      <c r="AJ408" s="47"/>
      <c r="AK408" s="47"/>
    </row>
    <row r="409" spans="1:37" ht="15.75" customHeight="1" x14ac:dyDescent="0.35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7"/>
      <c r="AF409" s="47"/>
      <c r="AG409" s="47"/>
      <c r="AH409" s="47"/>
      <c r="AI409" s="47"/>
      <c r="AJ409" s="47"/>
      <c r="AK409" s="47"/>
    </row>
    <row r="410" spans="1:37" ht="15.75" customHeight="1" x14ac:dyDescent="0.35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  <c r="AG410" s="47"/>
      <c r="AH410" s="47"/>
      <c r="AI410" s="47"/>
      <c r="AJ410" s="47"/>
      <c r="AK410" s="47"/>
    </row>
    <row r="411" spans="1:37" ht="15.75" customHeight="1" x14ac:dyDescent="0.35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  <c r="AG411" s="47"/>
      <c r="AH411" s="47"/>
      <c r="AI411" s="47"/>
      <c r="AJ411" s="47"/>
      <c r="AK411" s="47"/>
    </row>
    <row r="412" spans="1:37" ht="15.75" customHeight="1" x14ac:dyDescent="0.35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  <c r="AI412" s="47"/>
      <c r="AJ412" s="47"/>
      <c r="AK412" s="47"/>
    </row>
    <row r="413" spans="1:37" ht="15.75" customHeight="1" x14ac:dyDescent="0.35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  <c r="AJ413" s="47"/>
      <c r="AK413" s="47"/>
    </row>
    <row r="414" spans="1:37" ht="15.75" customHeight="1" x14ac:dyDescent="0.35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  <c r="AG414" s="47"/>
      <c r="AH414" s="47"/>
      <c r="AI414" s="47"/>
      <c r="AJ414" s="47"/>
      <c r="AK414" s="47"/>
    </row>
    <row r="415" spans="1:37" ht="15.75" customHeight="1" x14ac:dyDescent="0.35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  <c r="AG415" s="47"/>
      <c r="AH415" s="47"/>
      <c r="AI415" s="47"/>
      <c r="AJ415" s="47"/>
      <c r="AK415" s="47"/>
    </row>
    <row r="416" spans="1:37" ht="15.75" customHeight="1" x14ac:dyDescent="0.35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  <c r="AI416" s="47"/>
      <c r="AJ416" s="47"/>
      <c r="AK416" s="47"/>
    </row>
    <row r="417" spans="1:37" ht="15.75" customHeight="1" x14ac:dyDescent="0.35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  <c r="AI417" s="47"/>
      <c r="AJ417" s="47"/>
      <c r="AK417" s="47"/>
    </row>
    <row r="418" spans="1:37" ht="15.75" customHeight="1" x14ac:dyDescent="0.35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  <c r="AG418" s="47"/>
      <c r="AH418" s="47"/>
      <c r="AI418" s="47"/>
      <c r="AJ418" s="47"/>
      <c r="AK418" s="47"/>
    </row>
    <row r="419" spans="1:37" ht="15.75" customHeight="1" x14ac:dyDescent="0.35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  <c r="AG419" s="47"/>
      <c r="AH419" s="47"/>
      <c r="AI419" s="47"/>
      <c r="AJ419" s="47"/>
      <c r="AK419" s="47"/>
    </row>
    <row r="420" spans="1:37" ht="15.75" customHeight="1" x14ac:dyDescent="0.35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  <c r="AG420" s="47"/>
      <c r="AH420" s="47"/>
      <c r="AI420" s="47"/>
      <c r="AJ420" s="47"/>
      <c r="AK420" s="47"/>
    </row>
    <row r="421" spans="1:37" ht="15.75" customHeight="1" x14ac:dyDescent="0.35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  <c r="AG421" s="47"/>
      <c r="AH421" s="47"/>
      <c r="AI421" s="47"/>
      <c r="AJ421" s="47"/>
      <c r="AK421" s="47"/>
    </row>
    <row r="422" spans="1:37" ht="15.75" customHeight="1" x14ac:dyDescent="0.35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  <c r="AG422" s="47"/>
      <c r="AH422" s="47"/>
      <c r="AI422" s="47"/>
      <c r="AJ422" s="47"/>
      <c r="AK422" s="47"/>
    </row>
    <row r="423" spans="1:37" ht="15.75" customHeight="1" x14ac:dyDescent="0.35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  <c r="AG423" s="47"/>
      <c r="AH423" s="47"/>
      <c r="AI423" s="47"/>
      <c r="AJ423" s="47"/>
      <c r="AK423" s="47"/>
    </row>
    <row r="424" spans="1:37" ht="15.75" customHeight="1" x14ac:dyDescent="0.35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  <c r="AI424" s="47"/>
      <c r="AJ424" s="47"/>
      <c r="AK424" s="47"/>
    </row>
    <row r="425" spans="1:37" ht="15.75" customHeight="1" x14ac:dyDescent="0.35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  <c r="AI425" s="47"/>
      <c r="AJ425" s="47"/>
      <c r="AK425" s="47"/>
    </row>
    <row r="426" spans="1:37" ht="15.75" customHeight="1" x14ac:dyDescent="0.35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  <c r="AI426" s="47"/>
      <c r="AJ426" s="47"/>
      <c r="AK426" s="47"/>
    </row>
    <row r="427" spans="1:37" ht="15.75" customHeight="1" x14ac:dyDescent="0.35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  <c r="AI427" s="47"/>
      <c r="AJ427" s="47"/>
      <c r="AK427" s="47"/>
    </row>
    <row r="428" spans="1:37" ht="15.75" customHeight="1" x14ac:dyDescent="0.35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47"/>
      <c r="AF428" s="47"/>
      <c r="AG428" s="47"/>
      <c r="AH428" s="47"/>
      <c r="AI428" s="47"/>
      <c r="AJ428" s="47"/>
      <c r="AK428" s="47"/>
    </row>
    <row r="429" spans="1:37" ht="15.75" customHeight="1" x14ac:dyDescent="0.35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  <c r="AF429" s="47"/>
      <c r="AG429" s="47"/>
      <c r="AH429" s="47"/>
      <c r="AI429" s="47"/>
      <c r="AJ429" s="47"/>
      <c r="AK429" s="47"/>
    </row>
    <row r="430" spans="1:37" ht="15.75" customHeight="1" x14ac:dyDescent="0.35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  <c r="AE430" s="47"/>
      <c r="AF430" s="47"/>
      <c r="AG430" s="47"/>
      <c r="AH430" s="47"/>
      <c r="AI430" s="47"/>
      <c r="AJ430" s="47"/>
      <c r="AK430" s="47"/>
    </row>
    <row r="431" spans="1:37" ht="15.75" customHeight="1" x14ac:dyDescent="0.35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47"/>
      <c r="AF431" s="47"/>
      <c r="AG431" s="47"/>
      <c r="AH431" s="47"/>
      <c r="AI431" s="47"/>
      <c r="AJ431" s="47"/>
      <c r="AK431" s="47"/>
    </row>
    <row r="432" spans="1:37" ht="15.75" customHeight="1" x14ac:dyDescent="0.35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47"/>
      <c r="AF432" s="47"/>
      <c r="AG432" s="47"/>
      <c r="AH432" s="47"/>
      <c r="AI432" s="47"/>
      <c r="AJ432" s="47"/>
      <c r="AK432" s="47"/>
    </row>
    <row r="433" spans="1:37" ht="15.75" customHeight="1" x14ac:dyDescent="0.35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  <c r="AF433" s="47"/>
      <c r="AG433" s="47"/>
      <c r="AH433" s="47"/>
      <c r="AI433" s="47"/>
      <c r="AJ433" s="47"/>
      <c r="AK433" s="47"/>
    </row>
    <row r="434" spans="1:37" ht="15.75" customHeight="1" x14ac:dyDescent="0.35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  <c r="AE434" s="47"/>
      <c r="AF434" s="47"/>
      <c r="AG434" s="47"/>
      <c r="AH434" s="47"/>
      <c r="AI434" s="47"/>
      <c r="AJ434" s="47"/>
      <c r="AK434" s="47"/>
    </row>
    <row r="435" spans="1:37" ht="15.75" customHeight="1" x14ac:dyDescent="0.35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  <c r="AE435" s="47"/>
      <c r="AF435" s="47"/>
      <c r="AG435" s="47"/>
      <c r="AH435" s="47"/>
      <c r="AI435" s="47"/>
      <c r="AJ435" s="47"/>
      <c r="AK435" s="47"/>
    </row>
    <row r="436" spans="1:37" ht="15.75" customHeight="1" x14ac:dyDescent="0.35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47"/>
      <c r="AF436" s="47"/>
      <c r="AG436" s="47"/>
      <c r="AH436" s="47"/>
      <c r="AI436" s="47"/>
      <c r="AJ436" s="47"/>
      <c r="AK436" s="47"/>
    </row>
    <row r="437" spans="1:37" ht="15.75" customHeight="1" x14ac:dyDescent="0.35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47"/>
      <c r="AF437" s="47"/>
      <c r="AG437" s="47"/>
      <c r="AH437" s="47"/>
      <c r="AI437" s="47"/>
      <c r="AJ437" s="47"/>
      <c r="AK437" s="47"/>
    </row>
    <row r="438" spans="1:37" ht="15.75" customHeight="1" x14ac:dyDescent="0.35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  <c r="AG438" s="47"/>
      <c r="AH438" s="47"/>
      <c r="AI438" s="47"/>
      <c r="AJ438" s="47"/>
      <c r="AK438" s="47"/>
    </row>
    <row r="439" spans="1:37" ht="15.75" customHeight="1" x14ac:dyDescent="0.35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  <c r="AJ439" s="47"/>
      <c r="AK439" s="47"/>
    </row>
    <row r="440" spans="1:37" ht="15.75" customHeight="1" x14ac:dyDescent="0.35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</row>
    <row r="441" spans="1:37" ht="15.75" customHeight="1" x14ac:dyDescent="0.35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  <c r="AJ441" s="47"/>
      <c r="AK441" s="47"/>
    </row>
    <row r="442" spans="1:37" ht="15.75" customHeight="1" x14ac:dyDescent="0.35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  <c r="AJ442" s="47"/>
      <c r="AK442" s="47"/>
    </row>
    <row r="443" spans="1:37" ht="15.75" customHeight="1" x14ac:dyDescent="0.35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  <c r="AE443" s="47"/>
      <c r="AF443" s="47"/>
      <c r="AG443" s="47"/>
      <c r="AH443" s="47"/>
      <c r="AI443" s="47"/>
      <c r="AJ443" s="47"/>
      <c r="AK443" s="47"/>
    </row>
    <row r="444" spans="1:37" ht="15.75" customHeight="1" x14ac:dyDescent="0.35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  <c r="AJ444" s="47"/>
      <c r="AK444" s="47"/>
    </row>
    <row r="445" spans="1:37" ht="15.75" customHeight="1" x14ac:dyDescent="0.35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  <c r="AF445" s="47"/>
      <c r="AG445" s="47"/>
      <c r="AH445" s="47"/>
      <c r="AI445" s="47"/>
      <c r="AJ445" s="47"/>
      <c r="AK445" s="47"/>
    </row>
    <row r="446" spans="1:37" ht="15.75" customHeight="1" x14ac:dyDescent="0.35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  <c r="AF446" s="47"/>
      <c r="AG446" s="47"/>
      <c r="AH446" s="47"/>
      <c r="AI446" s="47"/>
      <c r="AJ446" s="47"/>
      <c r="AK446" s="47"/>
    </row>
    <row r="447" spans="1:37" ht="15.75" customHeight="1" x14ac:dyDescent="0.35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  <c r="AF447" s="47"/>
      <c r="AG447" s="47"/>
      <c r="AH447" s="47"/>
      <c r="AI447" s="47"/>
      <c r="AJ447" s="47"/>
      <c r="AK447" s="47"/>
    </row>
    <row r="448" spans="1:37" ht="15.75" customHeight="1" x14ac:dyDescent="0.35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47"/>
      <c r="AF448" s="47"/>
      <c r="AG448" s="47"/>
      <c r="AH448" s="47"/>
      <c r="AI448" s="47"/>
      <c r="AJ448" s="47"/>
      <c r="AK448" s="47"/>
    </row>
    <row r="449" spans="1:37" ht="15.75" customHeight="1" x14ac:dyDescent="0.35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  <c r="AF449" s="47"/>
      <c r="AG449" s="47"/>
      <c r="AH449" s="47"/>
      <c r="AI449" s="47"/>
      <c r="AJ449" s="47"/>
      <c r="AK449" s="47"/>
    </row>
    <row r="450" spans="1:37" ht="15.75" customHeight="1" x14ac:dyDescent="0.35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47"/>
      <c r="AF450" s="47"/>
      <c r="AG450" s="47"/>
      <c r="AH450" s="47"/>
      <c r="AI450" s="47"/>
      <c r="AJ450" s="47"/>
      <c r="AK450" s="47"/>
    </row>
    <row r="451" spans="1:37" ht="15.75" customHeight="1" x14ac:dyDescent="0.35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  <c r="AJ451" s="47"/>
      <c r="AK451" s="47"/>
    </row>
    <row r="452" spans="1:37" ht="15.75" customHeight="1" x14ac:dyDescent="0.35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</row>
    <row r="453" spans="1:37" ht="15.75" customHeight="1" x14ac:dyDescent="0.35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  <c r="AJ453" s="47"/>
      <c r="AK453" s="47"/>
    </row>
    <row r="454" spans="1:37" ht="15.75" customHeight="1" x14ac:dyDescent="0.35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  <c r="AJ454" s="47"/>
      <c r="AK454" s="47"/>
    </row>
    <row r="455" spans="1:37" ht="15.75" customHeight="1" x14ac:dyDescent="0.35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</row>
    <row r="456" spans="1:37" ht="15.75" customHeight="1" x14ac:dyDescent="0.35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  <c r="AJ456" s="47"/>
      <c r="AK456" s="47"/>
    </row>
    <row r="457" spans="1:37" ht="15.75" customHeight="1" x14ac:dyDescent="0.35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  <c r="AI457" s="47"/>
      <c r="AJ457" s="47"/>
      <c r="AK457" s="47"/>
    </row>
    <row r="458" spans="1:37" ht="15.75" customHeight="1" x14ac:dyDescent="0.35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  <c r="AI458" s="47"/>
      <c r="AJ458" s="47"/>
      <c r="AK458" s="47"/>
    </row>
    <row r="459" spans="1:37" ht="15.75" customHeight="1" x14ac:dyDescent="0.35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  <c r="AJ459" s="47"/>
      <c r="AK459" s="47"/>
    </row>
    <row r="460" spans="1:37" ht="15.75" customHeight="1" x14ac:dyDescent="0.35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  <c r="AJ460" s="47"/>
      <c r="AK460" s="47"/>
    </row>
    <row r="461" spans="1:37" ht="15.75" customHeight="1" x14ac:dyDescent="0.35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  <c r="AJ461" s="47"/>
      <c r="AK461" s="47"/>
    </row>
    <row r="462" spans="1:37" ht="15.75" customHeight="1" x14ac:dyDescent="0.35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  <c r="AJ462" s="47"/>
      <c r="AK462" s="47"/>
    </row>
    <row r="463" spans="1:37" ht="15.75" customHeight="1" x14ac:dyDescent="0.35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47"/>
      <c r="AE463" s="47"/>
      <c r="AF463" s="47"/>
      <c r="AG463" s="47"/>
      <c r="AH463" s="47"/>
      <c r="AI463" s="47"/>
      <c r="AJ463" s="47"/>
      <c r="AK463" s="47"/>
    </row>
    <row r="464" spans="1:37" ht="15.75" customHeight="1" x14ac:dyDescent="0.35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  <c r="AE464" s="47"/>
      <c r="AF464" s="47"/>
      <c r="AG464" s="47"/>
      <c r="AH464" s="47"/>
      <c r="AI464" s="47"/>
      <c r="AJ464" s="47"/>
      <c r="AK464" s="47"/>
    </row>
    <row r="465" spans="1:37" ht="15.75" customHeight="1" x14ac:dyDescent="0.35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  <c r="AJ465" s="47"/>
      <c r="AK465" s="47"/>
    </row>
    <row r="466" spans="1:37" ht="15.75" customHeight="1" x14ac:dyDescent="0.35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  <c r="AJ466" s="47"/>
      <c r="AK466" s="47"/>
    </row>
    <row r="467" spans="1:37" ht="15.75" customHeight="1" x14ac:dyDescent="0.35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  <c r="AI467" s="47"/>
      <c r="AJ467" s="47"/>
      <c r="AK467" s="47"/>
    </row>
    <row r="468" spans="1:37" ht="15.75" customHeight="1" x14ac:dyDescent="0.35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  <c r="AF468" s="47"/>
      <c r="AG468" s="47"/>
      <c r="AH468" s="47"/>
      <c r="AI468" s="47"/>
      <c r="AJ468" s="47"/>
      <c r="AK468" s="47"/>
    </row>
    <row r="469" spans="1:37" ht="15.75" customHeight="1" x14ac:dyDescent="0.35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  <c r="AF469" s="47"/>
      <c r="AG469" s="47"/>
      <c r="AH469" s="47"/>
      <c r="AI469" s="47"/>
      <c r="AJ469" s="47"/>
      <c r="AK469" s="47"/>
    </row>
    <row r="470" spans="1:37" ht="15.75" customHeight="1" x14ac:dyDescent="0.35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  <c r="AF470" s="47"/>
      <c r="AG470" s="47"/>
      <c r="AH470" s="47"/>
      <c r="AI470" s="47"/>
      <c r="AJ470" s="47"/>
      <c r="AK470" s="47"/>
    </row>
    <row r="471" spans="1:37" ht="15.75" customHeight="1" x14ac:dyDescent="0.35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  <c r="AF471" s="47"/>
      <c r="AG471" s="47"/>
      <c r="AH471" s="47"/>
      <c r="AI471" s="47"/>
      <c r="AJ471" s="47"/>
      <c r="AK471" s="47"/>
    </row>
    <row r="472" spans="1:37" ht="15.75" customHeight="1" x14ac:dyDescent="0.35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  <c r="AJ472" s="47"/>
      <c r="AK472" s="47"/>
    </row>
    <row r="473" spans="1:37" ht="15.75" customHeight="1" x14ac:dyDescent="0.35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  <c r="AI473" s="47"/>
      <c r="AJ473" s="47"/>
      <c r="AK473" s="47"/>
    </row>
    <row r="474" spans="1:37" ht="15.75" customHeight="1" x14ac:dyDescent="0.35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  <c r="AF474" s="47"/>
      <c r="AG474" s="47"/>
      <c r="AH474" s="47"/>
      <c r="AI474" s="47"/>
      <c r="AJ474" s="47"/>
      <c r="AK474" s="47"/>
    </row>
    <row r="475" spans="1:37" ht="15.75" customHeight="1" x14ac:dyDescent="0.35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  <c r="AI475" s="47"/>
      <c r="AJ475" s="47"/>
      <c r="AK475" s="47"/>
    </row>
    <row r="476" spans="1:37" ht="15.75" customHeight="1" x14ac:dyDescent="0.35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  <c r="AI476" s="47"/>
      <c r="AJ476" s="47"/>
      <c r="AK476" s="47"/>
    </row>
    <row r="477" spans="1:37" ht="15.75" customHeight="1" x14ac:dyDescent="0.35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  <c r="AI477" s="47"/>
      <c r="AJ477" s="47"/>
      <c r="AK477" s="47"/>
    </row>
    <row r="478" spans="1:37" ht="15.75" customHeight="1" x14ac:dyDescent="0.35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  <c r="AI478" s="47"/>
      <c r="AJ478" s="47"/>
      <c r="AK478" s="47"/>
    </row>
    <row r="479" spans="1:37" ht="15.75" customHeight="1" x14ac:dyDescent="0.35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  <c r="AJ479" s="47"/>
      <c r="AK479" s="47"/>
    </row>
    <row r="480" spans="1:37" ht="15.75" customHeight="1" x14ac:dyDescent="0.35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7"/>
    </row>
    <row r="481" spans="1:37" ht="15.75" customHeight="1" x14ac:dyDescent="0.35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  <c r="AJ481" s="47"/>
      <c r="AK481" s="47"/>
    </row>
    <row r="482" spans="1:37" ht="15.75" customHeight="1" x14ac:dyDescent="0.35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  <c r="AJ482" s="47"/>
      <c r="AK482" s="47"/>
    </row>
    <row r="483" spans="1:37" ht="15.75" customHeight="1" x14ac:dyDescent="0.35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  <c r="AJ483" s="47"/>
      <c r="AK483" s="47"/>
    </row>
    <row r="484" spans="1:37" ht="15.75" customHeight="1" x14ac:dyDescent="0.35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  <c r="AJ484" s="47"/>
      <c r="AK484" s="47"/>
    </row>
    <row r="485" spans="1:37" ht="15.75" customHeight="1" x14ac:dyDescent="0.35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  <c r="AG485" s="47"/>
      <c r="AH485" s="47"/>
      <c r="AI485" s="47"/>
      <c r="AJ485" s="47"/>
      <c r="AK485" s="47"/>
    </row>
    <row r="486" spans="1:37" ht="15.75" customHeight="1" x14ac:dyDescent="0.35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  <c r="AG486" s="47"/>
      <c r="AH486" s="47"/>
      <c r="AI486" s="47"/>
      <c r="AJ486" s="47"/>
      <c r="AK486" s="47"/>
    </row>
    <row r="487" spans="1:37" ht="15.75" customHeight="1" x14ac:dyDescent="0.35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  <c r="AI487" s="47"/>
      <c r="AJ487" s="47"/>
      <c r="AK487" s="47"/>
    </row>
    <row r="488" spans="1:37" ht="15.75" customHeight="1" x14ac:dyDescent="0.35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  <c r="AI488" s="47"/>
      <c r="AJ488" s="47"/>
      <c r="AK488" s="47"/>
    </row>
    <row r="489" spans="1:37" ht="15.75" customHeight="1" x14ac:dyDescent="0.35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</row>
    <row r="490" spans="1:37" ht="15.75" customHeight="1" x14ac:dyDescent="0.35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</row>
    <row r="491" spans="1:37" ht="15.75" customHeight="1" x14ac:dyDescent="0.35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</row>
    <row r="492" spans="1:37" ht="15.75" customHeight="1" x14ac:dyDescent="0.35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</row>
    <row r="493" spans="1:37" ht="15.75" customHeight="1" x14ac:dyDescent="0.35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  <c r="AI493" s="47"/>
      <c r="AJ493" s="47"/>
      <c r="AK493" s="47"/>
    </row>
    <row r="494" spans="1:37" ht="15.75" customHeight="1" x14ac:dyDescent="0.35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</row>
    <row r="495" spans="1:37" ht="15.75" customHeight="1" x14ac:dyDescent="0.35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  <c r="AJ495" s="47"/>
      <c r="AK495" s="47"/>
    </row>
    <row r="496" spans="1:37" ht="15.75" customHeight="1" x14ac:dyDescent="0.35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  <c r="AJ496" s="47"/>
      <c r="AK496" s="47"/>
    </row>
    <row r="497" spans="1:37" ht="15.75" customHeight="1" x14ac:dyDescent="0.35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  <c r="AJ497" s="47"/>
      <c r="AK497" s="47"/>
    </row>
    <row r="498" spans="1:37" ht="15.75" customHeight="1" x14ac:dyDescent="0.35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  <c r="AJ498" s="47"/>
      <c r="AK498" s="47"/>
    </row>
    <row r="499" spans="1:37" ht="15.75" customHeight="1" x14ac:dyDescent="0.35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  <c r="AI499" s="47"/>
      <c r="AJ499" s="47"/>
      <c r="AK499" s="47"/>
    </row>
    <row r="500" spans="1:37" ht="15.75" customHeight="1" x14ac:dyDescent="0.35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  <c r="AJ500" s="47"/>
      <c r="AK500" s="47"/>
    </row>
    <row r="501" spans="1:37" ht="15.75" customHeight="1" x14ac:dyDescent="0.35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  <c r="AJ501" s="47"/>
      <c r="AK501" s="47"/>
    </row>
    <row r="502" spans="1:37" ht="15.75" customHeight="1" x14ac:dyDescent="0.35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  <c r="AI502" s="47"/>
      <c r="AJ502" s="47"/>
      <c r="AK502" s="47"/>
    </row>
    <row r="503" spans="1:37" ht="15.75" customHeight="1" x14ac:dyDescent="0.35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  <c r="AI503" s="47"/>
      <c r="AJ503" s="47"/>
      <c r="AK503" s="47"/>
    </row>
    <row r="504" spans="1:37" ht="15.75" customHeight="1" x14ac:dyDescent="0.35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  <c r="AI504" s="47"/>
      <c r="AJ504" s="47"/>
      <c r="AK504" s="47"/>
    </row>
    <row r="505" spans="1:37" ht="15.75" customHeight="1" x14ac:dyDescent="0.35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  <c r="AI505" s="47"/>
      <c r="AJ505" s="47"/>
      <c r="AK505" s="47"/>
    </row>
    <row r="506" spans="1:37" ht="15.75" customHeight="1" x14ac:dyDescent="0.35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  <c r="AI506" s="47"/>
      <c r="AJ506" s="47"/>
      <c r="AK506" s="47"/>
    </row>
    <row r="507" spans="1:37" ht="15.75" customHeight="1" x14ac:dyDescent="0.35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  <c r="AJ507" s="47"/>
      <c r="AK507" s="47"/>
    </row>
    <row r="508" spans="1:37" ht="15.75" customHeight="1" x14ac:dyDescent="0.35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  <c r="AG508" s="47"/>
      <c r="AH508" s="47"/>
      <c r="AI508" s="47"/>
      <c r="AJ508" s="47"/>
      <c r="AK508" s="47"/>
    </row>
    <row r="509" spans="1:37" ht="15.75" customHeight="1" x14ac:dyDescent="0.35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  <c r="AI509" s="47"/>
      <c r="AJ509" s="47"/>
      <c r="AK509" s="47"/>
    </row>
    <row r="510" spans="1:37" ht="15.75" customHeight="1" x14ac:dyDescent="0.35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  <c r="AI510" s="47"/>
      <c r="AJ510" s="47"/>
      <c r="AK510" s="47"/>
    </row>
    <row r="511" spans="1:37" ht="15.75" customHeight="1" x14ac:dyDescent="0.35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  <c r="AI511" s="47"/>
      <c r="AJ511" s="47"/>
      <c r="AK511" s="47"/>
    </row>
    <row r="512" spans="1:37" ht="15.75" customHeight="1" x14ac:dyDescent="0.35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  <c r="AI512" s="47"/>
      <c r="AJ512" s="47"/>
      <c r="AK512" s="47"/>
    </row>
    <row r="513" spans="1:37" ht="15.75" customHeight="1" x14ac:dyDescent="0.35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  <c r="AE513" s="47"/>
      <c r="AF513" s="47"/>
      <c r="AG513" s="47"/>
      <c r="AH513" s="47"/>
      <c r="AI513" s="47"/>
      <c r="AJ513" s="47"/>
      <c r="AK513" s="47"/>
    </row>
    <row r="514" spans="1:37" ht="15.75" customHeight="1" x14ac:dyDescent="0.35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  <c r="AI514" s="47"/>
      <c r="AJ514" s="47"/>
      <c r="AK514" s="47"/>
    </row>
    <row r="515" spans="1:37" ht="15.75" customHeight="1" x14ac:dyDescent="0.35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</row>
    <row r="516" spans="1:37" ht="15.75" customHeight="1" x14ac:dyDescent="0.35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</row>
    <row r="517" spans="1:37" ht="15.75" customHeight="1" x14ac:dyDescent="0.35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  <c r="AG517" s="47"/>
      <c r="AH517" s="47"/>
      <c r="AI517" s="47"/>
      <c r="AJ517" s="47"/>
      <c r="AK517" s="47"/>
    </row>
    <row r="518" spans="1:37" ht="15.75" customHeight="1" x14ac:dyDescent="0.35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  <c r="AG518" s="47"/>
      <c r="AH518" s="47"/>
      <c r="AI518" s="47"/>
      <c r="AJ518" s="47"/>
      <c r="AK518" s="47"/>
    </row>
    <row r="519" spans="1:37" ht="15.75" customHeight="1" x14ac:dyDescent="0.35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  <c r="AI519" s="47"/>
      <c r="AJ519" s="47"/>
      <c r="AK519" s="47"/>
    </row>
    <row r="520" spans="1:37" ht="15.75" customHeight="1" x14ac:dyDescent="0.35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  <c r="AG520" s="47"/>
      <c r="AH520" s="47"/>
      <c r="AI520" s="47"/>
      <c r="AJ520" s="47"/>
      <c r="AK520" s="47"/>
    </row>
    <row r="521" spans="1:37" ht="15.75" customHeight="1" x14ac:dyDescent="0.35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  <c r="AG521" s="47"/>
      <c r="AH521" s="47"/>
      <c r="AI521" s="47"/>
      <c r="AJ521" s="47"/>
      <c r="AK521" s="47"/>
    </row>
    <row r="522" spans="1:37" ht="15.75" customHeight="1" x14ac:dyDescent="0.35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</row>
    <row r="523" spans="1:37" ht="15.75" customHeight="1" x14ac:dyDescent="0.35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  <c r="AI523" s="47"/>
      <c r="AJ523" s="47"/>
      <c r="AK523" s="47"/>
    </row>
    <row r="524" spans="1:37" ht="15.75" customHeight="1" x14ac:dyDescent="0.35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  <c r="AI524" s="47"/>
      <c r="AJ524" s="47"/>
      <c r="AK524" s="47"/>
    </row>
    <row r="525" spans="1:37" ht="15.75" customHeight="1" x14ac:dyDescent="0.35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  <c r="AG525" s="47"/>
      <c r="AH525" s="47"/>
      <c r="AI525" s="47"/>
      <c r="AJ525" s="47"/>
      <c r="AK525" s="47"/>
    </row>
    <row r="526" spans="1:37" ht="15.75" customHeight="1" x14ac:dyDescent="0.35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  <c r="AI526" s="47"/>
      <c r="AJ526" s="47"/>
      <c r="AK526" s="47"/>
    </row>
    <row r="527" spans="1:37" ht="15.75" customHeight="1" x14ac:dyDescent="0.35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  <c r="AI527" s="47"/>
      <c r="AJ527" s="47"/>
      <c r="AK527" s="47"/>
    </row>
    <row r="528" spans="1:37" ht="15.75" customHeight="1" x14ac:dyDescent="0.35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  <c r="AG528" s="47"/>
      <c r="AH528" s="47"/>
      <c r="AI528" s="47"/>
      <c r="AJ528" s="47"/>
      <c r="AK528" s="47"/>
    </row>
    <row r="529" spans="1:37" ht="15.75" customHeight="1" x14ac:dyDescent="0.35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7"/>
    </row>
    <row r="530" spans="1:37" ht="15.75" customHeight="1" x14ac:dyDescent="0.35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  <c r="AK530" s="47"/>
    </row>
    <row r="531" spans="1:37" ht="15.75" customHeight="1" x14ac:dyDescent="0.35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  <c r="AK531" s="47"/>
    </row>
    <row r="532" spans="1:37" ht="15.75" customHeight="1" x14ac:dyDescent="0.35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  <c r="AK532" s="47"/>
    </row>
    <row r="533" spans="1:37" ht="15.75" customHeight="1" x14ac:dyDescent="0.35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  <c r="AJ533" s="47"/>
      <c r="AK533" s="47"/>
    </row>
    <row r="534" spans="1:37" ht="15.75" customHeight="1" x14ac:dyDescent="0.35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  <c r="AJ534" s="47"/>
      <c r="AK534" s="47"/>
    </row>
    <row r="535" spans="1:37" ht="15.75" customHeight="1" x14ac:dyDescent="0.35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  <c r="AI535" s="47"/>
      <c r="AJ535" s="47"/>
      <c r="AK535" s="47"/>
    </row>
    <row r="536" spans="1:37" ht="15.75" customHeight="1" x14ac:dyDescent="0.35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  <c r="AG536" s="47"/>
      <c r="AH536" s="47"/>
      <c r="AI536" s="47"/>
      <c r="AJ536" s="47"/>
      <c r="AK536" s="47"/>
    </row>
    <row r="537" spans="1:37" ht="15.75" customHeight="1" x14ac:dyDescent="0.35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  <c r="AG537" s="47"/>
      <c r="AH537" s="47"/>
      <c r="AI537" s="47"/>
      <c r="AJ537" s="47"/>
      <c r="AK537" s="47"/>
    </row>
    <row r="538" spans="1:37" ht="15.75" customHeight="1" x14ac:dyDescent="0.35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  <c r="AG538" s="47"/>
      <c r="AH538" s="47"/>
      <c r="AI538" s="47"/>
      <c r="AJ538" s="47"/>
      <c r="AK538" s="47"/>
    </row>
    <row r="539" spans="1:37" ht="15.75" customHeight="1" x14ac:dyDescent="0.35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  <c r="AI539" s="47"/>
      <c r="AJ539" s="47"/>
      <c r="AK539" s="47"/>
    </row>
    <row r="540" spans="1:37" ht="15.75" customHeight="1" x14ac:dyDescent="0.35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  <c r="AF540" s="47"/>
      <c r="AG540" s="47"/>
      <c r="AH540" s="47"/>
      <c r="AI540" s="47"/>
      <c r="AJ540" s="47"/>
      <c r="AK540" s="47"/>
    </row>
    <row r="541" spans="1:37" ht="15.75" customHeight="1" x14ac:dyDescent="0.35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  <c r="AG541" s="47"/>
      <c r="AH541" s="47"/>
      <c r="AI541" s="47"/>
      <c r="AJ541" s="47"/>
      <c r="AK541" s="47"/>
    </row>
    <row r="542" spans="1:37" ht="15.75" customHeight="1" x14ac:dyDescent="0.35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  <c r="AG542" s="47"/>
      <c r="AH542" s="47"/>
      <c r="AI542" s="47"/>
      <c r="AJ542" s="47"/>
      <c r="AK542" s="47"/>
    </row>
    <row r="543" spans="1:37" ht="15.75" customHeight="1" x14ac:dyDescent="0.35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  <c r="AG543" s="47"/>
      <c r="AH543" s="47"/>
      <c r="AI543" s="47"/>
      <c r="AJ543" s="47"/>
      <c r="AK543" s="47"/>
    </row>
    <row r="544" spans="1:37" ht="15.75" customHeight="1" x14ac:dyDescent="0.35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  <c r="AJ544" s="47"/>
      <c r="AK544" s="47"/>
    </row>
    <row r="545" spans="1:37" ht="15.75" customHeight="1" x14ac:dyDescent="0.35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  <c r="AJ545" s="47"/>
      <c r="AK545" s="47"/>
    </row>
    <row r="546" spans="1:37" ht="15.75" customHeight="1" x14ac:dyDescent="0.35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  <c r="AJ546" s="47"/>
      <c r="AK546" s="47"/>
    </row>
    <row r="547" spans="1:37" ht="15.75" customHeight="1" x14ac:dyDescent="0.35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  <c r="AJ547" s="47"/>
      <c r="AK547" s="47"/>
    </row>
    <row r="548" spans="1:37" ht="15.75" customHeight="1" x14ac:dyDescent="0.35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  <c r="AG548" s="47"/>
      <c r="AH548" s="47"/>
      <c r="AI548" s="47"/>
      <c r="AJ548" s="47"/>
      <c r="AK548" s="47"/>
    </row>
    <row r="549" spans="1:37" ht="15.75" customHeight="1" x14ac:dyDescent="0.35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  <c r="AJ549" s="47"/>
      <c r="AK549" s="47"/>
    </row>
    <row r="550" spans="1:37" ht="15.75" customHeight="1" x14ac:dyDescent="0.35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  <c r="AJ550" s="47"/>
      <c r="AK550" s="47"/>
    </row>
    <row r="551" spans="1:37" ht="15.75" customHeight="1" x14ac:dyDescent="0.35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D551" s="47"/>
      <c r="AE551" s="47"/>
      <c r="AF551" s="47"/>
      <c r="AG551" s="47"/>
      <c r="AH551" s="47"/>
      <c r="AI551" s="47"/>
      <c r="AJ551" s="47"/>
      <c r="AK551" s="47"/>
    </row>
    <row r="552" spans="1:37" ht="15.75" customHeight="1" x14ac:dyDescent="0.35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D552" s="47"/>
      <c r="AE552" s="47"/>
      <c r="AF552" s="47"/>
      <c r="AG552" s="47"/>
      <c r="AH552" s="47"/>
      <c r="AI552" s="47"/>
      <c r="AJ552" s="47"/>
      <c r="AK552" s="47"/>
    </row>
    <row r="553" spans="1:37" ht="15.75" customHeight="1" x14ac:dyDescent="0.35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D553" s="47"/>
      <c r="AE553" s="47"/>
      <c r="AF553" s="47"/>
      <c r="AG553" s="47"/>
      <c r="AH553" s="47"/>
      <c r="AI553" s="47"/>
      <c r="AJ553" s="47"/>
      <c r="AK553" s="47"/>
    </row>
    <row r="554" spans="1:37" ht="15.75" customHeight="1" x14ac:dyDescent="0.35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D554" s="47"/>
      <c r="AE554" s="47"/>
      <c r="AF554" s="47"/>
      <c r="AG554" s="47"/>
      <c r="AH554" s="47"/>
      <c r="AI554" s="47"/>
      <c r="AJ554" s="47"/>
      <c r="AK554" s="47"/>
    </row>
    <row r="555" spans="1:37" ht="15.75" customHeight="1" x14ac:dyDescent="0.35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D555" s="47"/>
      <c r="AE555" s="47"/>
      <c r="AF555" s="47"/>
      <c r="AG555" s="47"/>
      <c r="AH555" s="47"/>
      <c r="AI555" s="47"/>
      <c r="AJ555" s="47"/>
      <c r="AK555" s="47"/>
    </row>
    <row r="556" spans="1:37" ht="15.75" customHeight="1" x14ac:dyDescent="0.35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D556" s="47"/>
      <c r="AE556" s="47"/>
      <c r="AF556" s="47"/>
      <c r="AG556" s="47"/>
      <c r="AH556" s="47"/>
      <c r="AI556" s="47"/>
      <c r="AJ556" s="47"/>
      <c r="AK556" s="47"/>
    </row>
    <row r="557" spans="1:37" ht="15.75" customHeight="1" x14ac:dyDescent="0.35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  <c r="AF557" s="47"/>
      <c r="AG557" s="47"/>
      <c r="AH557" s="47"/>
      <c r="AI557" s="47"/>
      <c r="AJ557" s="47"/>
      <c r="AK557" s="47"/>
    </row>
    <row r="558" spans="1:37" ht="15.75" customHeight="1" x14ac:dyDescent="0.35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  <c r="AE558" s="47"/>
      <c r="AF558" s="47"/>
      <c r="AG558" s="47"/>
      <c r="AH558" s="47"/>
      <c r="AI558" s="47"/>
      <c r="AJ558" s="47"/>
      <c r="AK558" s="47"/>
    </row>
    <row r="559" spans="1:37" ht="15.75" customHeight="1" x14ac:dyDescent="0.35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  <c r="AE559" s="47"/>
      <c r="AF559" s="47"/>
      <c r="AG559" s="47"/>
      <c r="AH559" s="47"/>
      <c r="AI559" s="47"/>
      <c r="AJ559" s="47"/>
      <c r="AK559" s="47"/>
    </row>
    <row r="560" spans="1:37" ht="15.75" customHeight="1" x14ac:dyDescent="0.35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  <c r="AE560" s="47"/>
      <c r="AF560" s="47"/>
      <c r="AG560" s="47"/>
      <c r="AH560" s="47"/>
      <c r="AI560" s="47"/>
      <c r="AJ560" s="47"/>
      <c r="AK560" s="47"/>
    </row>
    <row r="561" spans="1:37" ht="15.75" customHeight="1" x14ac:dyDescent="0.35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  <c r="AE561" s="47"/>
      <c r="AF561" s="47"/>
      <c r="AG561" s="47"/>
      <c r="AH561" s="47"/>
      <c r="AI561" s="47"/>
      <c r="AJ561" s="47"/>
      <c r="AK561" s="47"/>
    </row>
    <row r="562" spans="1:37" ht="15.75" customHeight="1" x14ac:dyDescent="0.35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  <c r="AE562" s="47"/>
      <c r="AF562" s="47"/>
      <c r="AG562" s="47"/>
      <c r="AH562" s="47"/>
      <c r="AI562" s="47"/>
      <c r="AJ562" s="47"/>
      <c r="AK562" s="47"/>
    </row>
    <row r="563" spans="1:37" ht="15.75" customHeight="1" x14ac:dyDescent="0.35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47"/>
      <c r="AE563" s="47"/>
      <c r="AF563" s="47"/>
      <c r="AG563" s="47"/>
      <c r="AH563" s="47"/>
      <c r="AI563" s="47"/>
      <c r="AJ563" s="47"/>
      <c r="AK563" s="47"/>
    </row>
    <row r="564" spans="1:37" ht="15.75" customHeight="1" x14ac:dyDescent="0.35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47"/>
      <c r="AE564" s="47"/>
      <c r="AF564" s="47"/>
      <c r="AG564" s="47"/>
      <c r="AH564" s="47"/>
      <c r="AI564" s="47"/>
      <c r="AJ564" s="47"/>
      <c r="AK564" s="47"/>
    </row>
    <row r="565" spans="1:37" ht="15.75" customHeight="1" x14ac:dyDescent="0.35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47"/>
      <c r="AE565" s="47"/>
      <c r="AF565" s="47"/>
      <c r="AG565" s="47"/>
      <c r="AH565" s="47"/>
      <c r="AI565" s="47"/>
      <c r="AJ565" s="47"/>
      <c r="AK565" s="47"/>
    </row>
    <row r="566" spans="1:37" ht="15.75" customHeight="1" x14ac:dyDescent="0.35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47"/>
      <c r="AE566" s="47"/>
      <c r="AF566" s="47"/>
      <c r="AG566" s="47"/>
      <c r="AH566" s="47"/>
      <c r="AI566" s="47"/>
      <c r="AJ566" s="47"/>
      <c r="AK566" s="47"/>
    </row>
    <row r="567" spans="1:37" ht="15.75" customHeight="1" x14ac:dyDescent="0.35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47"/>
      <c r="AE567" s="47"/>
      <c r="AF567" s="47"/>
      <c r="AG567" s="47"/>
      <c r="AH567" s="47"/>
      <c r="AI567" s="47"/>
      <c r="AJ567" s="47"/>
      <c r="AK567" s="47"/>
    </row>
    <row r="568" spans="1:37" ht="15.75" customHeight="1" x14ac:dyDescent="0.35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  <c r="AC568" s="47"/>
      <c r="AD568" s="47"/>
      <c r="AE568" s="47"/>
      <c r="AF568" s="47"/>
      <c r="AG568" s="47"/>
      <c r="AH568" s="47"/>
      <c r="AI568" s="47"/>
      <c r="AJ568" s="47"/>
      <c r="AK568" s="47"/>
    </row>
    <row r="569" spans="1:37" ht="15.75" customHeight="1" x14ac:dyDescent="0.35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  <c r="AC569" s="47"/>
      <c r="AD569" s="47"/>
      <c r="AE569" s="47"/>
      <c r="AF569" s="47"/>
      <c r="AG569" s="47"/>
      <c r="AH569" s="47"/>
      <c r="AI569" s="47"/>
      <c r="AJ569" s="47"/>
      <c r="AK569" s="47"/>
    </row>
    <row r="570" spans="1:37" ht="15.75" customHeight="1" x14ac:dyDescent="0.35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  <c r="AC570" s="47"/>
      <c r="AD570" s="47"/>
      <c r="AE570" s="47"/>
      <c r="AF570" s="47"/>
      <c r="AG570" s="47"/>
      <c r="AH570" s="47"/>
      <c r="AI570" s="47"/>
      <c r="AJ570" s="47"/>
      <c r="AK570" s="47"/>
    </row>
    <row r="571" spans="1:37" ht="15.75" customHeight="1" x14ac:dyDescent="0.35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  <c r="AC571" s="47"/>
      <c r="AD571" s="47"/>
      <c r="AE571" s="47"/>
      <c r="AF571" s="47"/>
      <c r="AG571" s="47"/>
      <c r="AH571" s="47"/>
      <c r="AI571" s="47"/>
      <c r="AJ571" s="47"/>
      <c r="AK571" s="47"/>
    </row>
    <row r="572" spans="1:37" ht="15.75" customHeight="1" x14ac:dyDescent="0.35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  <c r="AC572" s="47"/>
      <c r="AD572" s="47"/>
      <c r="AE572" s="47"/>
      <c r="AF572" s="47"/>
      <c r="AG572" s="47"/>
      <c r="AH572" s="47"/>
      <c r="AI572" s="47"/>
      <c r="AJ572" s="47"/>
      <c r="AK572" s="47"/>
    </row>
    <row r="573" spans="1:37" ht="15.75" customHeight="1" x14ac:dyDescent="0.35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  <c r="AC573" s="47"/>
      <c r="AD573" s="47"/>
      <c r="AE573" s="47"/>
      <c r="AF573" s="47"/>
      <c r="AG573" s="47"/>
      <c r="AH573" s="47"/>
      <c r="AI573" s="47"/>
      <c r="AJ573" s="47"/>
      <c r="AK573" s="47"/>
    </row>
    <row r="574" spans="1:37" ht="15.75" customHeight="1" x14ac:dyDescent="0.35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  <c r="AC574" s="47"/>
      <c r="AD574" s="47"/>
      <c r="AE574" s="47"/>
      <c r="AF574" s="47"/>
      <c r="AG574" s="47"/>
      <c r="AH574" s="47"/>
      <c r="AI574" s="47"/>
      <c r="AJ574" s="47"/>
      <c r="AK574" s="47"/>
    </row>
    <row r="575" spans="1:37" ht="15.75" customHeight="1" x14ac:dyDescent="0.35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  <c r="AC575" s="47"/>
      <c r="AD575" s="47"/>
      <c r="AE575" s="47"/>
      <c r="AF575" s="47"/>
      <c r="AG575" s="47"/>
      <c r="AH575" s="47"/>
      <c r="AI575" s="47"/>
      <c r="AJ575" s="47"/>
      <c r="AK575" s="47"/>
    </row>
    <row r="576" spans="1:37" ht="15.75" customHeight="1" x14ac:dyDescent="0.35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7"/>
      <c r="AC576" s="47"/>
      <c r="AD576" s="47"/>
      <c r="AE576" s="47"/>
      <c r="AF576" s="47"/>
      <c r="AG576" s="47"/>
      <c r="AH576" s="47"/>
      <c r="AI576" s="47"/>
      <c r="AJ576" s="47"/>
      <c r="AK576" s="47"/>
    </row>
    <row r="577" spans="1:37" ht="15.75" customHeight="1" x14ac:dyDescent="0.35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  <c r="AC577" s="47"/>
      <c r="AD577" s="47"/>
      <c r="AE577" s="47"/>
      <c r="AF577" s="47"/>
      <c r="AG577" s="47"/>
      <c r="AH577" s="47"/>
      <c r="AI577" s="47"/>
      <c r="AJ577" s="47"/>
      <c r="AK577" s="47"/>
    </row>
    <row r="578" spans="1:37" ht="15.75" customHeight="1" x14ac:dyDescent="0.35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47"/>
      <c r="AE578" s="47"/>
      <c r="AF578" s="47"/>
      <c r="AG578" s="47"/>
      <c r="AH578" s="47"/>
      <c r="AI578" s="47"/>
      <c r="AJ578" s="47"/>
      <c r="AK578" s="47"/>
    </row>
    <row r="579" spans="1:37" ht="15.75" customHeight="1" x14ac:dyDescent="0.35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7"/>
      <c r="AC579" s="47"/>
      <c r="AD579" s="47"/>
      <c r="AE579" s="47"/>
      <c r="AF579" s="47"/>
      <c r="AG579" s="47"/>
      <c r="AH579" s="47"/>
      <c r="AI579" s="47"/>
      <c r="AJ579" s="47"/>
      <c r="AK579" s="47"/>
    </row>
    <row r="580" spans="1:37" ht="15.75" customHeight="1" x14ac:dyDescent="0.35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7"/>
      <c r="AC580" s="47"/>
      <c r="AD580" s="47"/>
      <c r="AE580" s="47"/>
      <c r="AF580" s="47"/>
      <c r="AG580" s="47"/>
      <c r="AH580" s="47"/>
      <c r="AI580" s="47"/>
      <c r="AJ580" s="47"/>
      <c r="AK580" s="47"/>
    </row>
    <row r="581" spans="1:37" ht="15.75" customHeight="1" x14ac:dyDescent="0.35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7"/>
      <c r="AC581" s="47"/>
      <c r="AD581" s="47"/>
      <c r="AE581" s="47"/>
      <c r="AF581" s="47"/>
      <c r="AG581" s="47"/>
      <c r="AH581" s="47"/>
      <c r="AI581" s="47"/>
      <c r="AJ581" s="47"/>
      <c r="AK581" s="47"/>
    </row>
    <row r="582" spans="1:37" ht="15.75" customHeight="1" x14ac:dyDescent="0.35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7"/>
      <c r="AC582" s="47"/>
      <c r="AD582" s="47"/>
      <c r="AE582" s="47"/>
      <c r="AF582" s="47"/>
      <c r="AG582" s="47"/>
      <c r="AH582" s="47"/>
      <c r="AI582" s="47"/>
      <c r="AJ582" s="47"/>
      <c r="AK582" s="47"/>
    </row>
    <row r="583" spans="1:37" ht="15.75" customHeight="1" x14ac:dyDescent="0.35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7"/>
      <c r="AC583" s="47"/>
      <c r="AD583" s="47"/>
      <c r="AE583" s="47"/>
      <c r="AF583" s="47"/>
      <c r="AG583" s="47"/>
      <c r="AH583" s="47"/>
      <c r="AI583" s="47"/>
      <c r="AJ583" s="47"/>
      <c r="AK583" s="47"/>
    </row>
    <row r="584" spans="1:37" ht="15.75" customHeight="1" x14ac:dyDescent="0.35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7"/>
      <c r="AC584" s="47"/>
      <c r="AD584" s="47"/>
      <c r="AE584" s="47"/>
      <c r="AF584" s="47"/>
      <c r="AG584" s="47"/>
      <c r="AH584" s="47"/>
      <c r="AI584" s="47"/>
      <c r="AJ584" s="47"/>
      <c r="AK584" s="47"/>
    </row>
    <row r="585" spans="1:37" ht="15.75" customHeight="1" x14ac:dyDescent="0.35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7"/>
      <c r="AC585" s="47"/>
      <c r="AD585" s="47"/>
      <c r="AE585" s="47"/>
      <c r="AF585" s="47"/>
      <c r="AG585" s="47"/>
      <c r="AH585" s="47"/>
      <c r="AI585" s="47"/>
      <c r="AJ585" s="47"/>
      <c r="AK585" s="47"/>
    </row>
    <row r="586" spans="1:37" ht="15.75" customHeight="1" x14ac:dyDescent="0.35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7"/>
      <c r="AC586" s="47"/>
      <c r="AD586" s="47"/>
      <c r="AE586" s="47"/>
      <c r="AF586" s="47"/>
      <c r="AG586" s="47"/>
      <c r="AH586" s="47"/>
      <c r="AI586" s="47"/>
      <c r="AJ586" s="47"/>
      <c r="AK586" s="47"/>
    </row>
    <row r="587" spans="1:37" ht="15.75" customHeight="1" x14ac:dyDescent="0.35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7"/>
      <c r="AC587" s="47"/>
      <c r="AD587" s="47"/>
      <c r="AE587" s="47"/>
      <c r="AF587" s="47"/>
      <c r="AG587" s="47"/>
      <c r="AH587" s="47"/>
      <c r="AI587" s="47"/>
      <c r="AJ587" s="47"/>
      <c r="AK587" s="47"/>
    </row>
    <row r="588" spans="1:37" ht="15.75" customHeight="1" x14ac:dyDescent="0.35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7"/>
      <c r="AC588" s="47"/>
      <c r="AD588" s="47"/>
      <c r="AE588" s="47"/>
      <c r="AF588" s="47"/>
      <c r="AG588" s="47"/>
      <c r="AH588" s="47"/>
      <c r="AI588" s="47"/>
      <c r="AJ588" s="47"/>
      <c r="AK588" s="47"/>
    </row>
    <row r="589" spans="1:37" ht="15.75" customHeight="1" x14ac:dyDescent="0.35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7"/>
      <c r="AC589" s="47"/>
      <c r="AD589" s="47"/>
      <c r="AE589" s="47"/>
      <c r="AF589" s="47"/>
      <c r="AG589" s="47"/>
      <c r="AH589" s="47"/>
      <c r="AI589" s="47"/>
      <c r="AJ589" s="47"/>
      <c r="AK589" s="47"/>
    </row>
    <row r="590" spans="1:37" ht="15.75" customHeight="1" x14ac:dyDescent="0.35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7"/>
      <c r="AC590" s="47"/>
      <c r="AD590" s="47"/>
      <c r="AE590" s="47"/>
      <c r="AF590" s="47"/>
      <c r="AG590" s="47"/>
      <c r="AH590" s="47"/>
      <c r="AI590" s="47"/>
      <c r="AJ590" s="47"/>
      <c r="AK590" s="47"/>
    </row>
    <row r="591" spans="1:37" ht="15.75" customHeight="1" x14ac:dyDescent="0.35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7"/>
      <c r="AC591" s="47"/>
      <c r="AD591" s="47"/>
      <c r="AE591" s="47"/>
      <c r="AF591" s="47"/>
      <c r="AG591" s="47"/>
      <c r="AH591" s="47"/>
      <c r="AI591" s="47"/>
      <c r="AJ591" s="47"/>
      <c r="AK591" s="47"/>
    </row>
    <row r="592" spans="1:37" ht="15.75" customHeight="1" x14ac:dyDescent="0.35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7"/>
      <c r="AC592" s="47"/>
      <c r="AD592" s="47"/>
      <c r="AE592" s="47"/>
      <c r="AF592" s="47"/>
      <c r="AG592" s="47"/>
      <c r="AH592" s="47"/>
      <c r="AI592" s="47"/>
      <c r="AJ592" s="47"/>
      <c r="AK592" s="47"/>
    </row>
    <row r="593" spans="1:37" ht="15.75" customHeight="1" x14ac:dyDescent="0.35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7"/>
      <c r="AC593" s="47"/>
      <c r="AD593" s="47"/>
      <c r="AE593" s="47"/>
      <c r="AF593" s="47"/>
      <c r="AG593" s="47"/>
      <c r="AH593" s="47"/>
      <c r="AI593" s="47"/>
      <c r="AJ593" s="47"/>
      <c r="AK593" s="47"/>
    </row>
    <row r="594" spans="1:37" ht="15.75" customHeight="1" x14ac:dyDescent="0.35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7"/>
      <c r="AC594" s="47"/>
      <c r="AD594" s="47"/>
      <c r="AE594" s="47"/>
      <c r="AF594" s="47"/>
      <c r="AG594" s="47"/>
      <c r="AH594" s="47"/>
      <c r="AI594" s="47"/>
      <c r="AJ594" s="47"/>
      <c r="AK594" s="47"/>
    </row>
    <row r="595" spans="1:37" ht="15.75" customHeight="1" x14ac:dyDescent="0.35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7"/>
      <c r="AC595" s="47"/>
      <c r="AD595" s="47"/>
      <c r="AE595" s="47"/>
      <c r="AF595" s="47"/>
      <c r="AG595" s="47"/>
      <c r="AH595" s="47"/>
      <c r="AI595" s="47"/>
      <c r="AJ595" s="47"/>
      <c r="AK595" s="47"/>
    </row>
    <row r="596" spans="1:37" ht="15.75" customHeight="1" x14ac:dyDescent="0.35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C596" s="47"/>
      <c r="AD596" s="47"/>
      <c r="AE596" s="47"/>
      <c r="AF596" s="47"/>
      <c r="AG596" s="47"/>
      <c r="AH596" s="47"/>
      <c r="AI596" s="47"/>
      <c r="AJ596" s="47"/>
      <c r="AK596" s="47"/>
    </row>
    <row r="597" spans="1:37" ht="15.75" customHeight="1" x14ac:dyDescent="0.35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C597" s="47"/>
      <c r="AD597" s="47"/>
      <c r="AE597" s="47"/>
      <c r="AF597" s="47"/>
      <c r="AG597" s="47"/>
      <c r="AH597" s="47"/>
      <c r="AI597" s="47"/>
      <c r="AJ597" s="47"/>
      <c r="AK597" s="47"/>
    </row>
    <row r="598" spans="1:37" ht="15.75" customHeight="1" x14ac:dyDescent="0.35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C598" s="47"/>
      <c r="AD598" s="47"/>
      <c r="AE598" s="47"/>
      <c r="AF598" s="47"/>
      <c r="AG598" s="47"/>
      <c r="AH598" s="47"/>
      <c r="AI598" s="47"/>
      <c r="AJ598" s="47"/>
      <c r="AK598" s="47"/>
    </row>
    <row r="599" spans="1:37" ht="15.75" customHeight="1" x14ac:dyDescent="0.35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C599" s="47"/>
      <c r="AD599" s="47"/>
      <c r="AE599" s="47"/>
      <c r="AF599" s="47"/>
      <c r="AG599" s="47"/>
      <c r="AH599" s="47"/>
      <c r="AI599" s="47"/>
      <c r="AJ599" s="47"/>
      <c r="AK599" s="47"/>
    </row>
    <row r="600" spans="1:37" ht="15.75" customHeight="1" x14ac:dyDescent="0.35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C600" s="47"/>
      <c r="AD600" s="47"/>
      <c r="AE600" s="47"/>
      <c r="AF600" s="47"/>
      <c r="AG600" s="47"/>
      <c r="AH600" s="47"/>
      <c r="AI600" s="47"/>
      <c r="AJ600" s="47"/>
      <c r="AK600" s="47"/>
    </row>
    <row r="601" spans="1:37" ht="15.75" customHeight="1" x14ac:dyDescent="0.35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C601" s="47"/>
      <c r="AD601" s="47"/>
      <c r="AE601" s="47"/>
      <c r="AF601" s="47"/>
      <c r="AG601" s="47"/>
      <c r="AH601" s="47"/>
      <c r="AI601" s="47"/>
      <c r="AJ601" s="47"/>
      <c r="AK601" s="47"/>
    </row>
    <row r="602" spans="1:37" ht="15.75" customHeight="1" x14ac:dyDescent="0.35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C602" s="47"/>
      <c r="AD602" s="47"/>
      <c r="AE602" s="47"/>
      <c r="AF602" s="47"/>
      <c r="AG602" s="47"/>
      <c r="AH602" s="47"/>
      <c r="AI602" s="47"/>
      <c r="AJ602" s="47"/>
      <c r="AK602" s="47"/>
    </row>
    <row r="603" spans="1:37" ht="15.75" customHeight="1" x14ac:dyDescent="0.35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C603" s="47"/>
      <c r="AD603" s="47"/>
      <c r="AE603" s="47"/>
      <c r="AF603" s="47"/>
      <c r="AG603" s="47"/>
      <c r="AH603" s="47"/>
      <c r="AI603" s="47"/>
      <c r="AJ603" s="47"/>
      <c r="AK603" s="47"/>
    </row>
    <row r="604" spans="1:37" ht="15.75" customHeight="1" x14ac:dyDescent="0.35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C604" s="47"/>
      <c r="AD604" s="47"/>
      <c r="AE604" s="47"/>
      <c r="AF604" s="47"/>
      <c r="AG604" s="47"/>
      <c r="AH604" s="47"/>
      <c r="AI604" s="47"/>
      <c r="AJ604" s="47"/>
      <c r="AK604" s="47"/>
    </row>
    <row r="605" spans="1:37" ht="15.75" customHeight="1" x14ac:dyDescent="0.35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C605" s="47"/>
      <c r="AD605" s="47"/>
      <c r="AE605" s="47"/>
      <c r="AF605" s="47"/>
      <c r="AG605" s="47"/>
      <c r="AH605" s="47"/>
      <c r="AI605" s="47"/>
      <c r="AJ605" s="47"/>
      <c r="AK605" s="47"/>
    </row>
    <row r="606" spans="1:37" ht="15.75" customHeight="1" x14ac:dyDescent="0.35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C606" s="47"/>
      <c r="AD606" s="47"/>
      <c r="AE606" s="47"/>
      <c r="AF606" s="47"/>
      <c r="AG606" s="47"/>
      <c r="AH606" s="47"/>
      <c r="AI606" s="47"/>
      <c r="AJ606" s="47"/>
      <c r="AK606" s="47"/>
    </row>
    <row r="607" spans="1:37" ht="15.75" customHeight="1" x14ac:dyDescent="0.35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C607" s="47"/>
      <c r="AD607" s="47"/>
      <c r="AE607" s="47"/>
      <c r="AF607" s="47"/>
      <c r="AG607" s="47"/>
      <c r="AH607" s="47"/>
      <c r="AI607" s="47"/>
      <c r="AJ607" s="47"/>
      <c r="AK607" s="47"/>
    </row>
    <row r="608" spans="1:37" ht="15.75" customHeight="1" x14ac:dyDescent="0.35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C608" s="47"/>
      <c r="AD608" s="47"/>
      <c r="AE608" s="47"/>
      <c r="AF608" s="47"/>
      <c r="AG608" s="47"/>
      <c r="AH608" s="47"/>
      <c r="AI608" s="47"/>
      <c r="AJ608" s="47"/>
      <c r="AK608" s="47"/>
    </row>
    <row r="609" spans="1:37" ht="15.75" customHeight="1" x14ac:dyDescent="0.35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C609" s="47"/>
      <c r="AD609" s="47"/>
      <c r="AE609" s="47"/>
      <c r="AF609" s="47"/>
      <c r="AG609" s="47"/>
      <c r="AH609" s="47"/>
      <c r="AI609" s="47"/>
      <c r="AJ609" s="47"/>
      <c r="AK609" s="47"/>
    </row>
    <row r="610" spans="1:37" ht="15.75" customHeight="1" x14ac:dyDescent="0.35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C610" s="47"/>
      <c r="AD610" s="47"/>
      <c r="AE610" s="47"/>
      <c r="AF610" s="47"/>
      <c r="AG610" s="47"/>
      <c r="AH610" s="47"/>
      <c r="AI610" s="47"/>
      <c r="AJ610" s="47"/>
      <c r="AK610" s="47"/>
    </row>
    <row r="611" spans="1:37" ht="15.75" customHeight="1" x14ac:dyDescent="0.35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C611" s="47"/>
      <c r="AD611" s="47"/>
      <c r="AE611" s="47"/>
      <c r="AF611" s="47"/>
      <c r="AG611" s="47"/>
      <c r="AH611" s="47"/>
      <c r="AI611" s="47"/>
      <c r="AJ611" s="47"/>
      <c r="AK611" s="47"/>
    </row>
    <row r="612" spans="1:37" ht="15.75" customHeight="1" x14ac:dyDescent="0.35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C612" s="47"/>
      <c r="AD612" s="47"/>
      <c r="AE612" s="47"/>
      <c r="AF612" s="47"/>
      <c r="AG612" s="47"/>
      <c r="AH612" s="47"/>
      <c r="AI612" s="47"/>
      <c r="AJ612" s="47"/>
      <c r="AK612" s="47"/>
    </row>
    <row r="613" spans="1:37" ht="15.75" customHeight="1" x14ac:dyDescent="0.35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C613" s="47"/>
      <c r="AD613" s="47"/>
      <c r="AE613" s="47"/>
      <c r="AF613" s="47"/>
      <c r="AG613" s="47"/>
      <c r="AH613" s="47"/>
      <c r="AI613" s="47"/>
      <c r="AJ613" s="47"/>
      <c r="AK613" s="47"/>
    </row>
    <row r="614" spans="1:37" ht="15.75" customHeight="1" x14ac:dyDescent="0.35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C614" s="47"/>
      <c r="AD614" s="47"/>
      <c r="AE614" s="47"/>
      <c r="AF614" s="47"/>
      <c r="AG614" s="47"/>
      <c r="AH614" s="47"/>
      <c r="AI614" s="47"/>
      <c r="AJ614" s="47"/>
      <c r="AK614" s="47"/>
    </row>
    <row r="615" spans="1:37" ht="15.75" customHeight="1" x14ac:dyDescent="0.35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  <c r="AC615" s="47"/>
      <c r="AD615" s="47"/>
      <c r="AE615" s="47"/>
      <c r="AF615" s="47"/>
      <c r="AG615" s="47"/>
      <c r="AH615" s="47"/>
      <c r="AI615" s="47"/>
      <c r="AJ615" s="47"/>
      <c r="AK615" s="47"/>
    </row>
    <row r="616" spans="1:37" ht="15.75" customHeight="1" x14ac:dyDescent="0.35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  <c r="AC616" s="47"/>
      <c r="AD616" s="47"/>
      <c r="AE616" s="47"/>
      <c r="AF616" s="47"/>
      <c r="AG616" s="47"/>
      <c r="AH616" s="47"/>
      <c r="AI616" s="47"/>
      <c r="AJ616" s="47"/>
      <c r="AK616" s="47"/>
    </row>
    <row r="617" spans="1:37" ht="15.75" customHeight="1" x14ac:dyDescent="0.35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  <c r="AF617" s="47"/>
      <c r="AG617" s="47"/>
      <c r="AH617" s="47"/>
      <c r="AI617" s="47"/>
      <c r="AJ617" s="47"/>
      <c r="AK617" s="47"/>
    </row>
    <row r="618" spans="1:37" ht="15.75" customHeight="1" x14ac:dyDescent="0.35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  <c r="AC618" s="47"/>
      <c r="AD618" s="47"/>
      <c r="AE618" s="47"/>
      <c r="AF618" s="47"/>
      <c r="AG618" s="47"/>
      <c r="AH618" s="47"/>
      <c r="AI618" s="47"/>
      <c r="AJ618" s="47"/>
      <c r="AK618" s="47"/>
    </row>
    <row r="619" spans="1:37" ht="15.75" customHeight="1" x14ac:dyDescent="0.35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  <c r="AC619" s="47"/>
      <c r="AD619" s="47"/>
      <c r="AE619" s="47"/>
      <c r="AF619" s="47"/>
      <c r="AG619" s="47"/>
      <c r="AH619" s="47"/>
      <c r="AI619" s="47"/>
      <c r="AJ619" s="47"/>
      <c r="AK619" s="47"/>
    </row>
    <row r="620" spans="1:37" ht="15.75" customHeight="1" x14ac:dyDescent="0.35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  <c r="AC620" s="47"/>
      <c r="AD620" s="47"/>
      <c r="AE620" s="47"/>
      <c r="AF620" s="47"/>
      <c r="AG620" s="47"/>
      <c r="AH620" s="47"/>
      <c r="AI620" s="47"/>
      <c r="AJ620" s="47"/>
      <c r="AK620" s="47"/>
    </row>
    <row r="621" spans="1:37" ht="15.75" customHeight="1" x14ac:dyDescent="0.35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  <c r="AC621" s="47"/>
      <c r="AD621" s="47"/>
      <c r="AE621" s="47"/>
      <c r="AF621" s="47"/>
      <c r="AG621" s="47"/>
      <c r="AH621" s="47"/>
      <c r="AI621" s="47"/>
      <c r="AJ621" s="47"/>
      <c r="AK621" s="47"/>
    </row>
    <row r="622" spans="1:37" ht="15.75" customHeight="1" x14ac:dyDescent="0.35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  <c r="AC622" s="47"/>
      <c r="AD622" s="47"/>
      <c r="AE622" s="47"/>
      <c r="AF622" s="47"/>
      <c r="AG622" s="47"/>
      <c r="AH622" s="47"/>
      <c r="AI622" s="47"/>
      <c r="AJ622" s="47"/>
      <c r="AK622" s="47"/>
    </row>
    <row r="623" spans="1:37" ht="15.75" customHeight="1" x14ac:dyDescent="0.35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  <c r="AC623" s="47"/>
      <c r="AD623" s="47"/>
      <c r="AE623" s="47"/>
      <c r="AF623" s="47"/>
      <c r="AG623" s="47"/>
      <c r="AH623" s="47"/>
      <c r="AI623" s="47"/>
      <c r="AJ623" s="47"/>
      <c r="AK623" s="47"/>
    </row>
    <row r="624" spans="1:37" ht="15.75" customHeight="1" x14ac:dyDescent="0.35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  <c r="AC624" s="47"/>
      <c r="AD624" s="47"/>
      <c r="AE624" s="47"/>
      <c r="AF624" s="47"/>
      <c r="AG624" s="47"/>
      <c r="AH624" s="47"/>
      <c r="AI624" s="47"/>
      <c r="AJ624" s="47"/>
      <c r="AK624" s="47"/>
    </row>
    <row r="625" spans="1:37" ht="15.75" customHeight="1" x14ac:dyDescent="0.35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  <c r="AC625" s="47"/>
      <c r="AD625" s="47"/>
      <c r="AE625" s="47"/>
      <c r="AF625" s="47"/>
      <c r="AG625" s="47"/>
      <c r="AH625" s="47"/>
      <c r="AI625" s="47"/>
      <c r="AJ625" s="47"/>
      <c r="AK625" s="47"/>
    </row>
    <row r="626" spans="1:37" ht="15.75" customHeight="1" x14ac:dyDescent="0.35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  <c r="AA626" s="47"/>
      <c r="AB626" s="47"/>
      <c r="AC626" s="47"/>
      <c r="AD626" s="47"/>
      <c r="AE626" s="47"/>
      <c r="AF626" s="47"/>
      <c r="AG626" s="47"/>
      <c r="AH626" s="47"/>
      <c r="AI626" s="47"/>
      <c r="AJ626" s="47"/>
      <c r="AK626" s="47"/>
    </row>
    <row r="627" spans="1:37" ht="15.75" customHeight="1" x14ac:dyDescent="0.35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  <c r="AA627" s="47"/>
      <c r="AB627" s="47"/>
      <c r="AC627" s="47"/>
      <c r="AD627" s="47"/>
      <c r="AE627" s="47"/>
      <c r="AF627" s="47"/>
      <c r="AG627" s="47"/>
      <c r="AH627" s="47"/>
      <c r="AI627" s="47"/>
      <c r="AJ627" s="47"/>
      <c r="AK627" s="47"/>
    </row>
    <row r="628" spans="1:37" ht="15.75" customHeight="1" x14ac:dyDescent="0.35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  <c r="AA628" s="47"/>
      <c r="AB628" s="47"/>
      <c r="AC628" s="47"/>
      <c r="AD628" s="47"/>
      <c r="AE628" s="47"/>
      <c r="AF628" s="47"/>
      <c r="AG628" s="47"/>
      <c r="AH628" s="47"/>
      <c r="AI628" s="47"/>
      <c r="AJ628" s="47"/>
      <c r="AK628" s="47"/>
    </row>
    <row r="629" spans="1:37" ht="15.75" customHeight="1" x14ac:dyDescent="0.35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  <c r="AA629" s="47"/>
      <c r="AB629" s="47"/>
      <c r="AC629" s="47"/>
      <c r="AD629" s="47"/>
      <c r="AE629" s="47"/>
      <c r="AF629" s="47"/>
      <c r="AG629" s="47"/>
      <c r="AH629" s="47"/>
      <c r="AI629" s="47"/>
      <c r="AJ629" s="47"/>
      <c r="AK629" s="47"/>
    </row>
    <row r="630" spans="1:37" ht="15.75" customHeight="1" x14ac:dyDescent="0.35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  <c r="AA630" s="47"/>
      <c r="AB630" s="47"/>
      <c r="AC630" s="47"/>
      <c r="AD630" s="47"/>
      <c r="AE630" s="47"/>
      <c r="AF630" s="47"/>
      <c r="AG630" s="47"/>
      <c r="AH630" s="47"/>
      <c r="AI630" s="47"/>
      <c r="AJ630" s="47"/>
      <c r="AK630" s="47"/>
    </row>
    <row r="631" spans="1:37" ht="15.75" customHeight="1" x14ac:dyDescent="0.35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  <c r="AA631" s="47"/>
      <c r="AB631" s="47"/>
      <c r="AC631" s="47"/>
      <c r="AD631" s="47"/>
      <c r="AE631" s="47"/>
      <c r="AF631" s="47"/>
      <c r="AG631" s="47"/>
      <c r="AH631" s="47"/>
      <c r="AI631" s="47"/>
      <c r="AJ631" s="47"/>
      <c r="AK631" s="47"/>
    </row>
    <row r="632" spans="1:37" ht="15.75" customHeight="1" x14ac:dyDescent="0.35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  <c r="AA632" s="47"/>
      <c r="AB632" s="47"/>
      <c r="AC632" s="47"/>
      <c r="AD632" s="47"/>
      <c r="AE632" s="47"/>
      <c r="AF632" s="47"/>
      <c r="AG632" s="47"/>
      <c r="AH632" s="47"/>
      <c r="AI632" s="47"/>
      <c r="AJ632" s="47"/>
      <c r="AK632" s="47"/>
    </row>
    <row r="633" spans="1:37" ht="15.75" customHeight="1" x14ac:dyDescent="0.35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  <c r="AA633" s="47"/>
      <c r="AB633" s="47"/>
      <c r="AC633" s="47"/>
      <c r="AD633" s="47"/>
      <c r="AE633" s="47"/>
      <c r="AF633" s="47"/>
      <c r="AG633" s="47"/>
      <c r="AH633" s="47"/>
      <c r="AI633" s="47"/>
      <c r="AJ633" s="47"/>
      <c r="AK633" s="47"/>
    </row>
    <row r="634" spans="1:37" ht="15.75" customHeight="1" x14ac:dyDescent="0.35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  <c r="AA634" s="47"/>
      <c r="AB634" s="47"/>
      <c r="AC634" s="47"/>
      <c r="AD634" s="47"/>
      <c r="AE634" s="47"/>
      <c r="AF634" s="47"/>
      <c r="AG634" s="47"/>
      <c r="AH634" s="47"/>
      <c r="AI634" s="47"/>
      <c r="AJ634" s="47"/>
      <c r="AK634" s="47"/>
    </row>
    <row r="635" spans="1:37" ht="15.75" customHeight="1" x14ac:dyDescent="0.35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  <c r="AA635" s="47"/>
      <c r="AB635" s="47"/>
      <c r="AC635" s="47"/>
      <c r="AD635" s="47"/>
      <c r="AE635" s="47"/>
      <c r="AF635" s="47"/>
      <c r="AG635" s="47"/>
      <c r="AH635" s="47"/>
      <c r="AI635" s="47"/>
      <c r="AJ635" s="47"/>
      <c r="AK635" s="47"/>
    </row>
    <row r="636" spans="1:37" ht="15.75" customHeight="1" x14ac:dyDescent="0.35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  <c r="AA636" s="47"/>
      <c r="AB636" s="47"/>
      <c r="AC636" s="47"/>
      <c r="AD636" s="47"/>
      <c r="AE636" s="47"/>
      <c r="AF636" s="47"/>
      <c r="AG636" s="47"/>
      <c r="AH636" s="47"/>
      <c r="AI636" s="47"/>
      <c r="AJ636" s="47"/>
      <c r="AK636" s="47"/>
    </row>
    <row r="637" spans="1:37" ht="15.75" customHeight="1" x14ac:dyDescent="0.35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  <c r="AA637" s="47"/>
      <c r="AB637" s="47"/>
      <c r="AC637" s="47"/>
      <c r="AD637" s="47"/>
      <c r="AE637" s="47"/>
      <c r="AF637" s="47"/>
      <c r="AG637" s="47"/>
      <c r="AH637" s="47"/>
      <c r="AI637" s="47"/>
      <c r="AJ637" s="47"/>
      <c r="AK637" s="47"/>
    </row>
    <row r="638" spans="1:37" ht="15.75" customHeight="1" x14ac:dyDescent="0.35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  <c r="AA638" s="47"/>
      <c r="AB638" s="47"/>
      <c r="AC638" s="47"/>
      <c r="AD638" s="47"/>
      <c r="AE638" s="47"/>
      <c r="AF638" s="47"/>
      <c r="AG638" s="47"/>
      <c r="AH638" s="47"/>
      <c r="AI638" s="47"/>
      <c r="AJ638" s="47"/>
      <c r="AK638" s="47"/>
    </row>
    <row r="639" spans="1:37" ht="15.75" customHeight="1" x14ac:dyDescent="0.35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  <c r="AA639" s="47"/>
      <c r="AB639" s="47"/>
      <c r="AC639" s="47"/>
      <c r="AD639" s="47"/>
      <c r="AE639" s="47"/>
      <c r="AF639" s="47"/>
      <c r="AG639" s="47"/>
      <c r="AH639" s="47"/>
      <c r="AI639" s="47"/>
      <c r="AJ639" s="47"/>
      <c r="AK639" s="47"/>
    </row>
    <row r="640" spans="1:37" ht="15.75" customHeight="1" x14ac:dyDescent="0.35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  <c r="AA640" s="47"/>
      <c r="AB640" s="47"/>
      <c r="AC640" s="47"/>
      <c r="AD640" s="47"/>
      <c r="AE640" s="47"/>
      <c r="AF640" s="47"/>
      <c r="AG640" s="47"/>
      <c r="AH640" s="47"/>
      <c r="AI640" s="47"/>
      <c r="AJ640" s="47"/>
      <c r="AK640" s="47"/>
    </row>
    <row r="641" spans="1:37" ht="15.75" customHeight="1" x14ac:dyDescent="0.35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  <c r="AA641" s="47"/>
      <c r="AB641" s="47"/>
      <c r="AC641" s="47"/>
      <c r="AD641" s="47"/>
      <c r="AE641" s="47"/>
      <c r="AF641" s="47"/>
      <c r="AG641" s="47"/>
      <c r="AH641" s="47"/>
      <c r="AI641" s="47"/>
      <c r="AJ641" s="47"/>
      <c r="AK641" s="47"/>
    </row>
    <row r="642" spans="1:37" ht="15.75" customHeight="1" x14ac:dyDescent="0.35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  <c r="AA642" s="47"/>
      <c r="AB642" s="47"/>
      <c r="AC642" s="47"/>
      <c r="AD642" s="47"/>
      <c r="AE642" s="47"/>
      <c r="AF642" s="47"/>
      <c r="AG642" s="47"/>
      <c r="AH642" s="47"/>
      <c r="AI642" s="47"/>
      <c r="AJ642" s="47"/>
      <c r="AK642" s="47"/>
    </row>
    <row r="643" spans="1:37" ht="15.75" customHeight="1" x14ac:dyDescent="0.35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  <c r="AA643" s="47"/>
      <c r="AB643" s="47"/>
      <c r="AC643" s="47"/>
      <c r="AD643" s="47"/>
      <c r="AE643" s="47"/>
      <c r="AF643" s="47"/>
      <c r="AG643" s="47"/>
      <c r="AH643" s="47"/>
      <c r="AI643" s="47"/>
      <c r="AJ643" s="47"/>
      <c r="AK643" s="47"/>
    </row>
    <row r="644" spans="1:37" ht="15.75" customHeight="1" x14ac:dyDescent="0.35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  <c r="AA644" s="47"/>
      <c r="AB644" s="47"/>
      <c r="AC644" s="47"/>
      <c r="AD644" s="47"/>
      <c r="AE644" s="47"/>
      <c r="AF644" s="47"/>
      <c r="AG644" s="47"/>
      <c r="AH644" s="47"/>
      <c r="AI644" s="47"/>
      <c r="AJ644" s="47"/>
      <c r="AK644" s="47"/>
    </row>
    <row r="645" spans="1:37" ht="15.75" customHeight="1" x14ac:dyDescent="0.35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  <c r="AA645" s="47"/>
      <c r="AB645" s="47"/>
      <c r="AC645" s="47"/>
      <c r="AD645" s="47"/>
      <c r="AE645" s="47"/>
      <c r="AF645" s="47"/>
      <c r="AG645" s="47"/>
      <c r="AH645" s="47"/>
      <c r="AI645" s="47"/>
      <c r="AJ645" s="47"/>
      <c r="AK645" s="47"/>
    </row>
    <row r="646" spans="1:37" ht="15.75" customHeight="1" x14ac:dyDescent="0.35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  <c r="AA646" s="47"/>
      <c r="AB646" s="47"/>
      <c r="AC646" s="47"/>
      <c r="AD646" s="47"/>
      <c r="AE646" s="47"/>
      <c r="AF646" s="47"/>
      <c r="AG646" s="47"/>
      <c r="AH646" s="47"/>
      <c r="AI646" s="47"/>
      <c r="AJ646" s="47"/>
      <c r="AK646" s="47"/>
    </row>
    <row r="647" spans="1:37" ht="15.75" customHeight="1" x14ac:dyDescent="0.35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  <c r="AA647" s="47"/>
      <c r="AB647" s="47"/>
      <c r="AC647" s="47"/>
      <c r="AD647" s="47"/>
      <c r="AE647" s="47"/>
      <c r="AF647" s="47"/>
      <c r="AG647" s="47"/>
      <c r="AH647" s="47"/>
      <c r="AI647" s="47"/>
      <c r="AJ647" s="47"/>
      <c r="AK647" s="47"/>
    </row>
    <row r="648" spans="1:37" ht="15.75" customHeight="1" x14ac:dyDescent="0.35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7"/>
      <c r="AC648" s="47"/>
      <c r="AD648" s="47"/>
      <c r="AE648" s="47"/>
      <c r="AF648" s="47"/>
      <c r="AG648" s="47"/>
      <c r="AH648" s="47"/>
      <c r="AI648" s="47"/>
      <c r="AJ648" s="47"/>
      <c r="AK648" s="47"/>
    </row>
    <row r="649" spans="1:37" ht="15.75" customHeight="1" x14ac:dyDescent="0.35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7"/>
      <c r="AC649" s="47"/>
      <c r="AD649" s="47"/>
      <c r="AE649" s="47"/>
      <c r="AF649" s="47"/>
      <c r="AG649" s="47"/>
      <c r="AH649" s="47"/>
      <c r="AI649" s="47"/>
      <c r="AJ649" s="47"/>
      <c r="AK649" s="47"/>
    </row>
    <row r="650" spans="1:37" ht="15.75" customHeight="1" x14ac:dyDescent="0.35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  <c r="AE650" s="47"/>
      <c r="AF650" s="47"/>
      <c r="AG650" s="47"/>
      <c r="AH650" s="47"/>
      <c r="AI650" s="47"/>
      <c r="AJ650" s="47"/>
      <c r="AK650" s="47"/>
    </row>
    <row r="651" spans="1:37" ht="15.75" customHeight="1" x14ac:dyDescent="0.35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  <c r="AC651" s="47"/>
      <c r="AD651" s="47"/>
      <c r="AE651" s="47"/>
      <c r="AF651" s="47"/>
      <c r="AG651" s="47"/>
      <c r="AH651" s="47"/>
      <c r="AI651" s="47"/>
      <c r="AJ651" s="47"/>
      <c r="AK651" s="47"/>
    </row>
    <row r="652" spans="1:37" ht="15.75" customHeight="1" x14ac:dyDescent="0.35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  <c r="AA652" s="47"/>
      <c r="AB652" s="47"/>
      <c r="AC652" s="47"/>
      <c r="AD652" s="47"/>
      <c r="AE652" s="47"/>
      <c r="AF652" s="47"/>
      <c r="AG652" s="47"/>
      <c r="AH652" s="47"/>
      <c r="AI652" s="47"/>
      <c r="AJ652" s="47"/>
      <c r="AK652" s="47"/>
    </row>
    <row r="653" spans="1:37" ht="15.75" customHeight="1" x14ac:dyDescent="0.35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7"/>
      <c r="AC653" s="47"/>
      <c r="AD653" s="47"/>
      <c r="AE653" s="47"/>
      <c r="AF653" s="47"/>
      <c r="AG653" s="47"/>
      <c r="AH653" s="47"/>
      <c r="AI653" s="47"/>
      <c r="AJ653" s="47"/>
      <c r="AK653" s="47"/>
    </row>
    <row r="654" spans="1:37" ht="15.75" customHeight="1" x14ac:dyDescent="0.35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  <c r="AA654" s="47"/>
      <c r="AB654" s="47"/>
      <c r="AC654" s="47"/>
      <c r="AD654" s="47"/>
      <c r="AE654" s="47"/>
      <c r="AF654" s="47"/>
      <c r="AG654" s="47"/>
      <c r="AH654" s="47"/>
      <c r="AI654" s="47"/>
      <c r="AJ654" s="47"/>
      <c r="AK654" s="47"/>
    </row>
    <row r="655" spans="1:37" ht="15.75" customHeight="1" x14ac:dyDescent="0.35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  <c r="AA655" s="47"/>
      <c r="AB655" s="47"/>
      <c r="AC655" s="47"/>
      <c r="AD655" s="47"/>
      <c r="AE655" s="47"/>
      <c r="AF655" s="47"/>
      <c r="AG655" s="47"/>
      <c r="AH655" s="47"/>
      <c r="AI655" s="47"/>
      <c r="AJ655" s="47"/>
      <c r="AK655" s="47"/>
    </row>
    <row r="656" spans="1:37" ht="15.75" customHeight="1" x14ac:dyDescent="0.35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  <c r="AA656" s="47"/>
      <c r="AB656" s="47"/>
      <c r="AC656" s="47"/>
      <c r="AD656" s="47"/>
      <c r="AE656" s="47"/>
      <c r="AF656" s="47"/>
      <c r="AG656" s="47"/>
      <c r="AH656" s="47"/>
      <c r="AI656" s="47"/>
      <c r="AJ656" s="47"/>
      <c r="AK656" s="47"/>
    </row>
    <row r="657" spans="1:37" ht="15.75" customHeight="1" x14ac:dyDescent="0.35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  <c r="AA657" s="47"/>
      <c r="AB657" s="47"/>
      <c r="AC657" s="47"/>
      <c r="AD657" s="47"/>
      <c r="AE657" s="47"/>
      <c r="AF657" s="47"/>
      <c r="AG657" s="47"/>
      <c r="AH657" s="47"/>
      <c r="AI657" s="47"/>
      <c r="AJ657" s="47"/>
      <c r="AK657" s="47"/>
    </row>
    <row r="658" spans="1:37" ht="15.75" customHeight="1" x14ac:dyDescent="0.35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  <c r="AA658" s="47"/>
      <c r="AB658" s="47"/>
      <c r="AC658" s="47"/>
      <c r="AD658" s="47"/>
      <c r="AE658" s="47"/>
      <c r="AF658" s="47"/>
      <c r="AG658" s="47"/>
      <c r="AH658" s="47"/>
      <c r="AI658" s="47"/>
      <c r="AJ658" s="47"/>
      <c r="AK658" s="47"/>
    </row>
    <row r="659" spans="1:37" ht="15.75" customHeight="1" x14ac:dyDescent="0.35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  <c r="AA659" s="47"/>
      <c r="AB659" s="47"/>
      <c r="AC659" s="47"/>
      <c r="AD659" s="47"/>
      <c r="AE659" s="47"/>
      <c r="AF659" s="47"/>
      <c r="AG659" s="47"/>
      <c r="AH659" s="47"/>
      <c r="AI659" s="47"/>
      <c r="AJ659" s="47"/>
      <c r="AK659" s="47"/>
    </row>
    <row r="660" spans="1:37" ht="15.75" customHeight="1" x14ac:dyDescent="0.35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7"/>
      <c r="AC660" s="47"/>
      <c r="AD660" s="47"/>
      <c r="AE660" s="47"/>
      <c r="AF660" s="47"/>
      <c r="AG660" s="47"/>
      <c r="AH660" s="47"/>
      <c r="AI660" s="47"/>
      <c r="AJ660" s="47"/>
      <c r="AK660" s="47"/>
    </row>
    <row r="661" spans="1:37" ht="15.75" customHeight="1" x14ac:dyDescent="0.35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7"/>
      <c r="AC661" s="47"/>
      <c r="AD661" s="47"/>
      <c r="AE661" s="47"/>
      <c r="AF661" s="47"/>
      <c r="AG661" s="47"/>
      <c r="AH661" s="47"/>
      <c r="AI661" s="47"/>
      <c r="AJ661" s="47"/>
      <c r="AK661" s="47"/>
    </row>
    <row r="662" spans="1:37" ht="15.75" customHeight="1" x14ac:dyDescent="0.35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  <c r="AC662" s="47"/>
      <c r="AD662" s="47"/>
      <c r="AE662" s="47"/>
      <c r="AF662" s="47"/>
      <c r="AG662" s="47"/>
      <c r="AH662" s="47"/>
      <c r="AI662" s="47"/>
      <c r="AJ662" s="47"/>
      <c r="AK662" s="47"/>
    </row>
    <row r="663" spans="1:37" ht="15.75" customHeight="1" x14ac:dyDescent="0.35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  <c r="AC663" s="47"/>
      <c r="AD663" s="47"/>
      <c r="AE663" s="47"/>
      <c r="AF663" s="47"/>
      <c r="AG663" s="47"/>
      <c r="AH663" s="47"/>
      <c r="AI663" s="47"/>
      <c r="AJ663" s="47"/>
      <c r="AK663" s="47"/>
    </row>
    <row r="664" spans="1:37" ht="15.75" customHeight="1" x14ac:dyDescent="0.35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  <c r="AE664" s="47"/>
      <c r="AF664" s="47"/>
      <c r="AG664" s="47"/>
      <c r="AH664" s="47"/>
      <c r="AI664" s="47"/>
      <c r="AJ664" s="47"/>
      <c r="AK664" s="47"/>
    </row>
    <row r="665" spans="1:37" ht="15.75" customHeight="1" x14ac:dyDescent="0.35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  <c r="AC665" s="47"/>
      <c r="AD665" s="47"/>
      <c r="AE665" s="47"/>
      <c r="AF665" s="47"/>
      <c r="AG665" s="47"/>
      <c r="AH665" s="47"/>
      <c r="AI665" s="47"/>
      <c r="AJ665" s="47"/>
      <c r="AK665" s="47"/>
    </row>
    <row r="666" spans="1:37" ht="15.75" customHeight="1" x14ac:dyDescent="0.35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  <c r="AC666" s="47"/>
      <c r="AD666" s="47"/>
      <c r="AE666" s="47"/>
      <c r="AF666" s="47"/>
      <c r="AG666" s="47"/>
      <c r="AH666" s="47"/>
      <c r="AI666" s="47"/>
      <c r="AJ666" s="47"/>
      <c r="AK666" s="47"/>
    </row>
    <row r="667" spans="1:37" ht="15.75" customHeight="1" x14ac:dyDescent="0.35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  <c r="AC667" s="47"/>
      <c r="AD667" s="47"/>
      <c r="AE667" s="47"/>
      <c r="AF667" s="47"/>
      <c r="AG667" s="47"/>
      <c r="AH667" s="47"/>
      <c r="AI667" s="47"/>
      <c r="AJ667" s="47"/>
      <c r="AK667" s="47"/>
    </row>
    <row r="668" spans="1:37" ht="15.75" customHeight="1" x14ac:dyDescent="0.35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  <c r="AC668" s="47"/>
      <c r="AD668" s="47"/>
      <c r="AE668" s="47"/>
      <c r="AF668" s="47"/>
      <c r="AG668" s="47"/>
      <c r="AH668" s="47"/>
      <c r="AI668" s="47"/>
      <c r="AJ668" s="47"/>
      <c r="AK668" s="47"/>
    </row>
    <row r="669" spans="1:37" ht="15.75" customHeight="1" x14ac:dyDescent="0.35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  <c r="AC669" s="47"/>
      <c r="AD669" s="47"/>
      <c r="AE669" s="47"/>
      <c r="AF669" s="47"/>
      <c r="AG669" s="47"/>
      <c r="AH669" s="47"/>
      <c r="AI669" s="47"/>
      <c r="AJ669" s="47"/>
      <c r="AK669" s="47"/>
    </row>
    <row r="670" spans="1:37" ht="15.75" customHeight="1" x14ac:dyDescent="0.35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  <c r="AC670" s="47"/>
      <c r="AD670" s="47"/>
      <c r="AE670" s="47"/>
      <c r="AF670" s="47"/>
      <c r="AG670" s="47"/>
      <c r="AH670" s="47"/>
      <c r="AI670" s="47"/>
      <c r="AJ670" s="47"/>
      <c r="AK670" s="47"/>
    </row>
    <row r="671" spans="1:37" ht="15.75" customHeight="1" x14ac:dyDescent="0.35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  <c r="AC671" s="47"/>
      <c r="AD671" s="47"/>
      <c r="AE671" s="47"/>
      <c r="AF671" s="47"/>
      <c r="AG671" s="47"/>
      <c r="AH671" s="47"/>
      <c r="AI671" s="47"/>
      <c r="AJ671" s="47"/>
      <c r="AK671" s="47"/>
    </row>
    <row r="672" spans="1:37" ht="15.75" customHeight="1" x14ac:dyDescent="0.35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7"/>
      <c r="AC672" s="47"/>
      <c r="AD672" s="47"/>
      <c r="AE672" s="47"/>
      <c r="AF672" s="47"/>
      <c r="AG672" s="47"/>
      <c r="AH672" s="47"/>
      <c r="AI672" s="47"/>
      <c r="AJ672" s="47"/>
      <c r="AK672" s="47"/>
    </row>
    <row r="673" spans="1:37" ht="15.75" customHeight="1" x14ac:dyDescent="0.35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  <c r="AE673" s="47"/>
      <c r="AF673" s="47"/>
      <c r="AG673" s="47"/>
      <c r="AH673" s="47"/>
      <c r="AI673" s="47"/>
      <c r="AJ673" s="47"/>
      <c r="AK673" s="47"/>
    </row>
    <row r="674" spans="1:37" ht="15.75" customHeight="1" x14ac:dyDescent="0.35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7"/>
      <c r="AC674" s="47"/>
      <c r="AD674" s="47"/>
      <c r="AE674" s="47"/>
      <c r="AF674" s="47"/>
      <c r="AG674" s="47"/>
      <c r="AH674" s="47"/>
      <c r="AI674" s="47"/>
      <c r="AJ674" s="47"/>
      <c r="AK674" s="47"/>
    </row>
    <row r="675" spans="1:37" ht="15.75" customHeight="1" x14ac:dyDescent="0.35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  <c r="AC675" s="47"/>
      <c r="AD675" s="47"/>
      <c r="AE675" s="47"/>
      <c r="AF675" s="47"/>
      <c r="AG675" s="47"/>
      <c r="AH675" s="47"/>
      <c r="AI675" s="47"/>
      <c r="AJ675" s="47"/>
      <c r="AK675" s="47"/>
    </row>
    <row r="676" spans="1:37" ht="15.75" customHeight="1" x14ac:dyDescent="0.35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  <c r="AC676" s="47"/>
      <c r="AD676" s="47"/>
      <c r="AE676" s="47"/>
      <c r="AF676" s="47"/>
      <c r="AG676" s="47"/>
      <c r="AH676" s="47"/>
      <c r="AI676" s="47"/>
      <c r="AJ676" s="47"/>
      <c r="AK676" s="47"/>
    </row>
    <row r="677" spans="1:37" ht="15.75" customHeight="1" x14ac:dyDescent="0.35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  <c r="AC677" s="47"/>
      <c r="AD677" s="47"/>
      <c r="AE677" s="47"/>
      <c r="AF677" s="47"/>
      <c r="AG677" s="47"/>
      <c r="AH677" s="47"/>
      <c r="AI677" s="47"/>
      <c r="AJ677" s="47"/>
      <c r="AK677" s="47"/>
    </row>
    <row r="678" spans="1:37" ht="15.75" customHeight="1" x14ac:dyDescent="0.35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  <c r="AC678" s="47"/>
      <c r="AD678" s="47"/>
      <c r="AE678" s="47"/>
      <c r="AF678" s="47"/>
      <c r="AG678" s="47"/>
      <c r="AH678" s="47"/>
      <c r="AI678" s="47"/>
      <c r="AJ678" s="47"/>
      <c r="AK678" s="47"/>
    </row>
    <row r="679" spans="1:37" ht="15.75" customHeight="1" x14ac:dyDescent="0.35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7"/>
      <c r="AC679" s="47"/>
      <c r="AD679" s="47"/>
      <c r="AE679" s="47"/>
      <c r="AF679" s="47"/>
      <c r="AG679" s="47"/>
      <c r="AH679" s="47"/>
      <c r="AI679" s="47"/>
      <c r="AJ679" s="47"/>
      <c r="AK679" s="47"/>
    </row>
    <row r="680" spans="1:37" ht="15.75" customHeight="1" x14ac:dyDescent="0.35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7"/>
      <c r="AC680" s="47"/>
      <c r="AD680" s="47"/>
      <c r="AE680" s="47"/>
      <c r="AF680" s="47"/>
      <c r="AG680" s="47"/>
      <c r="AH680" s="47"/>
      <c r="AI680" s="47"/>
      <c r="AJ680" s="47"/>
      <c r="AK680" s="47"/>
    </row>
    <row r="681" spans="1:37" ht="15.75" customHeight="1" x14ac:dyDescent="0.35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  <c r="AA681" s="47"/>
      <c r="AB681" s="47"/>
      <c r="AC681" s="47"/>
      <c r="AD681" s="47"/>
      <c r="AE681" s="47"/>
      <c r="AF681" s="47"/>
      <c r="AG681" s="47"/>
      <c r="AH681" s="47"/>
      <c r="AI681" s="47"/>
      <c r="AJ681" s="47"/>
      <c r="AK681" s="47"/>
    </row>
    <row r="682" spans="1:37" ht="15.75" customHeight="1" x14ac:dyDescent="0.35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  <c r="AA682" s="47"/>
      <c r="AB682" s="47"/>
      <c r="AC682" s="47"/>
      <c r="AD682" s="47"/>
      <c r="AE682" s="47"/>
      <c r="AF682" s="47"/>
      <c r="AG682" s="47"/>
      <c r="AH682" s="47"/>
      <c r="AI682" s="47"/>
      <c r="AJ682" s="47"/>
      <c r="AK682" s="47"/>
    </row>
    <row r="683" spans="1:37" ht="15.75" customHeight="1" x14ac:dyDescent="0.35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  <c r="AA683" s="47"/>
      <c r="AB683" s="47"/>
      <c r="AC683" s="47"/>
      <c r="AD683" s="47"/>
      <c r="AE683" s="47"/>
      <c r="AF683" s="47"/>
      <c r="AG683" s="47"/>
      <c r="AH683" s="47"/>
      <c r="AI683" s="47"/>
      <c r="AJ683" s="47"/>
      <c r="AK683" s="47"/>
    </row>
    <row r="684" spans="1:37" ht="15.75" customHeight="1" x14ac:dyDescent="0.35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  <c r="AA684" s="47"/>
      <c r="AB684" s="47"/>
      <c r="AC684" s="47"/>
      <c r="AD684" s="47"/>
      <c r="AE684" s="47"/>
      <c r="AF684" s="47"/>
      <c r="AG684" s="47"/>
      <c r="AH684" s="47"/>
      <c r="AI684" s="47"/>
      <c r="AJ684" s="47"/>
      <c r="AK684" s="47"/>
    </row>
    <row r="685" spans="1:37" ht="15.75" customHeight="1" x14ac:dyDescent="0.35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  <c r="AA685" s="47"/>
      <c r="AB685" s="47"/>
      <c r="AC685" s="47"/>
      <c r="AD685" s="47"/>
      <c r="AE685" s="47"/>
      <c r="AF685" s="47"/>
      <c r="AG685" s="47"/>
      <c r="AH685" s="47"/>
      <c r="AI685" s="47"/>
      <c r="AJ685" s="47"/>
      <c r="AK685" s="47"/>
    </row>
    <row r="686" spans="1:37" ht="15.75" customHeight="1" x14ac:dyDescent="0.35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  <c r="AA686" s="47"/>
      <c r="AB686" s="47"/>
      <c r="AC686" s="47"/>
      <c r="AD686" s="47"/>
      <c r="AE686" s="47"/>
      <c r="AF686" s="47"/>
      <c r="AG686" s="47"/>
      <c r="AH686" s="47"/>
      <c r="AI686" s="47"/>
      <c r="AJ686" s="47"/>
      <c r="AK686" s="47"/>
    </row>
    <row r="687" spans="1:37" ht="15.75" customHeight="1" x14ac:dyDescent="0.35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7"/>
      <c r="AC687" s="47"/>
      <c r="AD687" s="47"/>
      <c r="AE687" s="47"/>
      <c r="AF687" s="47"/>
      <c r="AG687" s="47"/>
      <c r="AH687" s="47"/>
      <c r="AI687" s="47"/>
      <c r="AJ687" s="47"/>
      <c r="AK687" s="47"/>
    </row>
    <row r="688" spans="1:37" ht="15.75" customHeight="1" x14ac:dyDescent="0.35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7"/>
      <c r="AC688" s="47"/>
      <c r="AD688" s="47"/>
      <c r="AE688" s="47"/>
      <c r="AF688" s="47"/>
      <c r="AG688" s="47"/>
      <c r="AH688" s="47"/>
      <c r="AI688" s="47"/>
      <c r="AJ688" s="47"/>
      <c r="AK688" s="47"/>
    </row>
    <row r="689" spans="1:37" ht="15.75" customHeight="1" x14ac:dyDescent="0.35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7"/>
      <c r="AC689" s="47"/>
      <c r="AD689" s="47"/>
      <c r="AE689" s="47"/>
      <c r="AF689" s="47"/>
      <c r="AG689" s="47"/>
      <c r="AH689" s="47"/>
      <c r="AI689" s="47"/>
      <c r="AJ689" s="47"/>
      <c r="AK689" s="47"/>
    </row>
    <row r="690" spans="1:37" ht="15.75" customHeight="1" x14ac:dyDescent="0.35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7"/>
      <c r="AC690" s="47"/>
      <c r="AD690" s="47"/>
      <c r="AE690" s="47"/>
      <c r="AF690" s="47"/>
      <c r="AG690" s="47"/>
      <c r="AH690" s="47"/>
      <c r="AI690" s="47"/>
      <c r="AJ690" s="47"/>
      <c r="AK690" s="47"/>
    </row>
    <row r="691" spans="1:37" ht="15.75" customHeight="1" x14ac:dyDescent="0.35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  <c r="AC691" s="47"/>
      <c r="AD691" s="47"/>
      <c r="AE691" s="47"/>
      <c r="AF691" s="47"/>
      <c r="AG691" s="47"/>
      <c r="AH691" s="47"/>
      <c r="AI691" s="47"/>
      <c r="AJ691" s="47"/>
      <c r="AK691" s="47"/>
    </row>
    <row r="692" spans="1:37" ht="15.75" customHeight="1" x14ac:dyDescent="0.35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  <c r="AC692" s="47"/>
      <c r="AD692" s="47"/>
      <c r="AE692" s="47"/>
      <c r="AF692" s="47"/>
      <c r="AG692" s="47"/>
      <c r="AH692" s="47"/>
      <c r="AI692" s="47"/>
      <c r="AJ692" s="47"/>
      <c r="AK692" s="47"/>
    </row>
    <row r="693" spans="1:37" ht="15.75" customHeight="1" x14ac:dyDescent="0.35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7"/>
      <c r="AC693" s="47"/>
      <c r="AD693" s="47"/>
      <c r="AE693" s="47"/>
      <c r="AF693" s="47"/>
      <c r="AG693" s="47"/>
      <c r="AH693" s="47"/>
      <c r="AI693" s="47"/>
      <c r="AJ693" s="47"/>
      <c r="AK693" s="47"/>
    </row>
    <row r="694" spans="1:37" ht="15.75" customHeight="1" x14ac:dyDescent="0.35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7"/>
      <c r="AC694" s="47"/>
      <c r="AD694" s="47"/>
      <c r="AE694" s="47"/>
      <c r="AF694" s="47"/>
      <c r="AG694" s="47"/>
      <c r="AH694" s="47"/>
      <c r="AI694" s="47"/>
      <c r="AJ694" s="47"/>
      <c r="AK694" s="47"/>
    </row>
    <row r="695" spans="1:37" ht="15.75" customHeight="1" x14ac:dyDescent="0.35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7"/>
      <c r="AC695" s="47"/>
      <c r="AD695" s="47"/>
      <c r="AE695" s="47"/>
      <c r="AF695" s="47"/>
      <c r="AG695" s="47"/>
      <c r="AH695" s="47"/>
      <c r="AI695" s="47"/>
      <c r="AJ695" s="47"/>
      <c r="AK695" s="47"/>
    </row>
    <row r="696" spans="1:37" ht="15.75" customHeight="1" x14ac:dyDescent="0.35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7"/>
      <c r="AC696" s="47"/>
      <c r="AD696" s="47"/>
      <c r="AE696" s="47"/>
      <c r="AF696" s="47"/>
      <c r="AG696" s="47"/>
      <c r="AH696" s="47"/>
      <c r="AI696" s="47"/>
      <c r="AJ696" s="47"/>
      <c r="AK696" s="47"/>
    </row>
    <row r="697" spans="1:37" ht="15.75" customHeight="1" x14ac:dyDescent="0.35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7"/>
      <c r="AC697" s="47"/>
      <c r="AD697" s="47"/>
      <c r="AE697" s="47"/>
      <c r="AF697" s="47"/>
      <c r="AG697" s="47"/>
      <c r="AH697" s="47"/>
      <c r="AI697" s="47"/>
      <c r="AJ697" s="47"/>
      <c r="AK697" s="47"/>
    </row>
    <row r="698" spans="1:37" ht="15.75" customHeight="1" x14ac:dyDescent="0.35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7"/>
      <c r="AC698" s="47"/>
      <c r="AD698" s="47"/>
      <c r="AE698" s="47"/>
      <c r="AF698" s="47"/>
      <c r="AG698" s="47"/>
      <c r="AH698" s="47"/>
      <c r="AI698" s="47"/>
      <c r="AJ698" s="47"/>
      <c r="AK698" s="47"/>
    </row>
    <row r="699" spans="1:37" ht="15.75" customHeight="1" x14ac:dyDescent="0.35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7"/>
      <c r="AC699" s="47"/>
      <c r="AD699" s="47"/>
      <c r="AE699" s="47"/>
      <c r="AF699" s="47"/>
      <c r="AG699" s="47"/>
      <c r="AH699" s="47"/>
      <c r="AI699" s="47"/>
      <c r="AJ699" s="47"/>
      <c r="AK699" s="47"/>
    </row>
    <row r="700" spans="1:37" ht="15.75" customHeight="1" x14ac:dyDescent="0.35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  <c r="AC700" s="47"/>
      <c r="AD700" s="47"/>
      <c r="AE700" s="47"/>
      <c r="AF700" s="47"/>
      <c r="AG700" s="47"/>
      <c r="AH700" s="47"/>
      <c r="AI700" s="47"/>
      <c r="AJ700" s="47"/>
      <c r="AK700" s="47"/>
    </row>
    <row r="701" spans="1:37" ht="15.75" customHeight="1" x14ac:dyDescent="0.35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7"/>
      <c r="AC701" s="47"/>
      <c r="AD701" s="47"/>
      <c r="AE701" s="47"/>
      <c r="AF701" s="47"/>
      <c r="AG701" s="47"/>
      <c r="AH701" s="47"/>
      <c r="AI701" s="47"/>
      <c r="AJ701" s="47"/>
      <c r="AK701" s="47"/>
    </row>
    <row r="702" spans="1:37" ht="15.75" customHeight="1" x14ac:dyDescent="0.35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  <c r="AC702" s="47"/>
      <c r="AD702" s="47"/>
      <c r="AE702" s="47"/>
      <c r="AF702" s="47"/>
      <c r="AG702" s="47"/>
      <c r="AH702" s="47"/>
      <c r="AI702" s="47"/>
      <c r="AJ702" s="47"/>
      <c r="AK702" s="47"/>
    </row>
    <row r="703" spans="1:37" ht="15.75" customHeight="1" x14ac:dyDescent="0.35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  <c r="AC703" s="47"/>
      <c r="AD703" s="47"/>
      <c r="AE703" s="47"/>
      <c r="AF703" s="47"/>
      <c r="AG703" s="47"/>
      <c r="AH703" s="47"/>
      <c r="AI703" s="47"/>
      <c r="AJ703" s="47"/>
      <c r="AK703" s="47"/>
    </row>
    <row r="704" spans="1:37" ht="15.75" customHeight="1" x14ac:dyDescent="0.35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7"/>
      <c r="AC704" s="47"/>
      <c r="AD704" s="47"/>
      <c r="AE704" s="47"/>
      <c r="AF704" s="47"/>
      <c r="AG704" s="47"/>
      <c r="AH704" s="47"/>
      <c r="AI704" s="47"/>
      <c r="AJ704" s="47"/>
      <c r="AK704" s="47"/>
    </row>
    <row r="705" spans="1:37" ht="15.75" customHeight="1" x14ac:dyDescent="0.35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7"/>
      <c r="AC705" s="47"/>
      <c r="AD705" s="47"/>
      <c r="AE705" s="47"/>
      <c r="AF705" s="47"/>
      <c r="AG705" s="47"/>
      <c r="AH705" s="47"/>
      <c r="AI705" s="47"/>
      <c r="AJ705" s="47"/>
      <c r="AK705" s="47"/>
    </row>
    <row r="706" spans="1:37" ht="15.75" customHeight="1" x14ac:dyDescent="0.35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  <c r="AF706" s="47"/>
      <c r="AG706" s="47"/>
      <c r="AH706" s="47"/>
      <c r="AI706" s="47"/>
      <c r="AJ706" s="47"/>
      <c r="AK706" s="47"/>
    </row>
    <row r="707" spans="1:37" ht="15.75" customHeight="1" x14ac:dyDescent="0.35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  <c r="AE707" s="47"/>
      <c r="AF707" s="47"/>
      <c r="AG707" s="47"/>
      <c r="AH707" s="47"/>
      <c r="AI707" s="47"/>
      <c r="AJ707" s="47"/>
      <c r="AK707" s="47"/>
    </row>
    <row r="708" spans="1:37" ht="15.75" customHeight="1" x14ac:dyDescent="0.35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  <c r="AE708" s="47"/>
      <c r="AF708" s="47"/>
      <c r="AG708" s="47"/>
      <c r="AH708" s="47"/>
      <c r="AI708" s="47"/>
      <c r="AJ708" s="47"/>
      <c r="AK708" s="47"/>
    </row>
    <row r="709" spans="1:37" ht="15.75" customHeight="1" x14ac:dyDescent="0.35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7"/>
      <c r="AC709" s="47"/>
      <c r="AD709" s="47"/>
      <c r="AE709" s="47"/>
      <c r="AF709" s="47"/>
      <c r="AG709" s="47"/>
      <c r="AH709" s="47"/>
      <c r="AI709" s="47"/>
      <c r="AJ709" s="47"/>
      <c r="AK709" s="47"/>
    </row>
    <row r="710" spans="1:37" ht="15.75" customHeight="1" x14ac:dyDescent="0.35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  <c r="AA710" s="47"/>
      <c r="AB710" s="47"/>
      <c r="AC710" s="47"/>
      <c r="AD710" s="47"/>
      <c r="AE710" s="47"/>
      <c r="AF710" s="47"/>
      <c r="AG710" s="47"/>
      <c r="AH710" s="47"/>
      <c r="AI710" s="47"/>
      <c r="AJ710" s="47"/>
      <c r="AK710" s="47"/>
    </row>
    <row r="711" spans="1:37" ht="15.75" customHeight="1" x14ac:dyDescent="0.35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  <c r="AA711" s="47"/>
      <c r="AB711" s="47"/>
      <c r="AC711" s="47"/>
      <c r="AD711" s="47"/>
      <c r="AE711" s="47"/>
      <c r="AF711" s="47"/>
      <c r="AG711" s="47"/>
      <c r="AH711" s="47"/>
      <c r="AI711" s="47"/>
      <c r="AJ711" s="47"/>
      <c r="AK711" s="47"/>
    </row>
    <row r="712" spans="1:37" ht="15.75" customHeight="1" x14ac:dyDescent="0.35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  <c r="AA712" s="47"/>
      <c r="AB712" s="47"/>
      <c r="AC712" s="47"/>
      <c r="AD712" s="47"/>
      <c r="AE712" s="47"/>
      <c r="AF712" s="47"/>
      <c r="AG712" s="47"/>
      <c r="AH712" s="47"/>
      <c r="AI712" s="47"/>
      <c r="AJ712" s="47"/>
      <c r="AK712" s="47"/>
    </row>
    <row r="713" spans="1:37" ht="15.75" customHeight="1" x14ac:dyDescent="0.35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  <c r="AA713" s="47"/>
      <c r="AB713" s="47"/>
      <c r="AC713" s="47"/>
      <c r="AD713" s="47"/>
      <c r="AE713" s="47"/>
      <c r="AF713" s="47"/>
      <c r="AG713" s="47"/>
      <c r="AH713" s="47"/>
      <c r="AI713" s="47"/>
      <c r="AJ713" s="47"/>
      <c r="AK713" s="47"/>
    </row>
    <row r="714" spans="1:37" ht="15.75" customHeight="1" x14ac:dyDescent="0.35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  <c r="AA714" s="47"/>
      <c r="AB714" s="47"/>
      <c r="AC714" s="47"/>
      <c r="AD714" s="47"/>
      <c r="AE714" s="47"/>
      <c r="AF714" s="47"/>
      <c r="AG714" s="47"/>
      <c r="AH714" s="47"/>
      <c r="AI714" s="47"/>
      <c r="AJ714" s="47"/>
      <c r="AK714" s="47"/>
    </row>
    <row r="715" spans="1:37" ht="15.75" customHeight="1" x14ac:dyDescent="0.35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  <c r="AA715" s="47"/>
      <c r="AB715" s="47"/>
      <c r="AC715" s="47"/>
      <c r="AD715" s="47"/>
      <c r="AE715" s="47"/>
      <c r="AF715" s="47"/>
      <c r="AG715" s="47"/>
      <c r="AH715" s="47"/>
      <c r="AI715" s="47"/>
      <c r="AJ715" s="47"/>
      <c r="AK715" s="47"/>
    </row>
    <row r="716" spans="1:37" ht="15.75" customHeight="1" x14ac:dyDescent="0.35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  <c r="AA716" s="47"/>
      <c r="AB716" s="47"/>
      <c r="AC716" s="47"/>
      <c r="AD716" s="47"/>
      <c r="AE716" s="47"/>
      <c r="AF716" s="47"/>
      <c r="AG716" s="47"/>
      <c r="AH716" s="47"/>
      <c r="AI716" s="47"/>
      <c r="AJ716" s="47"/>
      <c r="AK716" s="47"/>
    </row>
    <row r="717" spans="1:37" ht="15.75" customHeight="1" x14ac:dyDescent="0.35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  <c r="AA717" s="47"/>
      <c r="AB717" s="47"/>
      <c r="AC717" s="47"/>
      <c r="AD717" s="47"/>
      <c r="AE717" s="47"/>
      <c r="AF717" s="47"/>
      <c r="AG717" s="47"/>
      <c r="AH717" s="47"/>
      <c r="AI717" s="47"/>
      <c r="AJ717" s="47"/>
      <c r="AK717" s="47"/>
    </row>
    <row r="718" spans="1:37" ht="15.75" customHeight="1" x14ac:dyDescent="0.35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  <c r="AA718" s="47"/>
      <c r="AB718" s="47"/>
      <c r="AC718" s="47"/>
      <c r="AD718" s="47"/>
      <c r="AE718" s="47"/>
      <c r="AF718" s="47"/>
      <c r="AG718" s="47"/>
      <c r="AH718" s="47"/>
      <c r="AI718" s="47"/>
      <c r="AJ718" s="47"/>
      <c r="AK718" s="47"/>
    </row>
    <row r="719" spans="1:37" ht="15.75" customHeight="1" x14ac:dyDescent="0.35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  <c r="AA719" s="47"/>
      <c r="AB719" s="47"/>
      <c r="AC719" s="47"/>
      <c r="AD719" s="47"/>
      <c r="AE719" s="47"/>
      <c r="AF719" s="47"/>
      <c r="AG719" s="47"/>
      <c r="AH719" s="47"/>
      <c r="AI719" s="47"/>
      <c r="AJ719" s="47"/>
      <c r="AK719" s="47"/>
    </row>
    <row r="720" spans="1:37" ht="15.75" customHeight="1" x14ac:dyDescent="0.35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  <c r="AA720" s="47"/>
      <c r="AB720" s="47"/>
      <c r="AC720" s="47"/>
      <c r="AD720" s="47"/>
      <c r="AE720" s="47"/>
      <c r="AF720" s="47"/>
      <c r="AG720" s="47"/>
      <c r="AH720" s="47"/>
      <c r="AI720" s="47"/>
      <c r="AJ720" s="47"/>
      <c r="AK720" s="47"/>
    </row>
    <row r="721" spans="1:37" ht="15.75" customHeight="1" x14ac:dyDescent="0.35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  <c r="AA721" s="47"/>
      <c r="AB721" s="47"/>
      <c r="AC721" s="47"/>
      <c r="AD721" s="47"/>
      <c r="AE721" s="47"/>
      <c r="AF721" s="47"/>
      <c r="AG721" s="47"/>
      <c r="AH721" s="47"/>
      <c r="AI721" s="47"/>
      <c r="AJ721" s="47"/>
      <c r="AK721" s="47"/>
    </row>
    <row r="722" spans="1:37" ht="15.75" customHeight="1" x14ac:dyDescent="0.35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7"/>
      <c r="AC722" s="47"/>
      <c r="AD722" s="47"/>
      <c r="AE722" s="47"/>
      <c r="AF722" s="47"/>
      <c r="AG722" s="47"/>
      <c r="AH722" s="47"/>
      <c r="AI722" s="47"/>
      <c r="AJ722" s="47"/>
      <c r="AK722" s="47"/>
    </row>
    <row r="723" spans="1:37" ht="15.75" customHeight="1" x14ac:dyDescent="0.35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7"/>
      <c r="AC723" s="47"/>
      <c r="AD723" s="47"/>
      <c r="AE723" s="47"/>
      <c r="AF723" s="47"/>
      <c r="AG723" s="47"/>
      <c r="AH723" s="47"/>
      <c r="AI723" s="47"/>
      <c r="AJ723" s="47"/>
      <c r="AK723" s="47"/>
    </row>
    <row r="724" spans="1:37" ht="15.75" customHeight="1" x14ac:dyDescent="0.35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7"/>
      <c r="AC724" s="47"/>
      <c r="AD724" s="47"/>
      <c r="AE724" s="47"/>
      <c r="AF724" s="47"/>
      <c r="AG724" s="47"/>
      <c r="AH724" s="47"/>
      <c r="AI724" s="47"/>
      <c r="AJ724" s="47"/>
      <c r="AK724" s="47"/>
    </row>
    <row r="725" spans="1:37" ht="15.75" customHeight="1" x14ac:dyDescent="0.35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7"/>
      <c r="AC725" s="47"/>
      <c r="AD725" s="47"/>
      <c r="AE725" s="47"/>
      <c r="AF725" s="47"/>
      <c r="AG725" s="47"/>
      <c r="AH725" s="47"/>
      <c r="AI725" s="47"/>
      <c r="AJ725" s="47"/>
      <c r="AK725" s="47"/>
    </row>
    <row r="726" spans="1:37" ht="15.75" customHeight="1" x14ac:dyDescent="0.35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7"/>
      <c r="AC726" s="47"/>
      <c r="AD726" s="47"/>
      <c r="AE726" s="47"/>
      <c r="AF726" s="47"/>
      <c r="AG726" s="47"/>
      <c r="AH726" s="47"/>
      <c r="AI726" s="47"/>
      <c r="AJ726" s="47"/>
      <c r="AK726" s="47"/>
    </row>
    <row r="727" spans="1:37" ht="15.75" customHeight="1" x14ac:dyDescent="0.35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7"/>
      <c r="AC727" s="47"/>
      <c r="AD727" s="47"/>
      <c r="AE727" s="47"/>
      <c r="AF727" s="47"/>
      <c r="AG727" s="47"/>
      <c r="AH727" s="47"/>
      <c r="AI727" s="47"/>
      <c r="AJ727" s="47"/>
      <c r="AK727" s="47"/>
    </row>
    <row r="728" spans="1:37" ht="15.75" customHeight="1" x14ac:dyDescent="0.35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7"/>
      <c r="AC728" s="47"/>
      <c r="AD728" s="47"/>
      <c r="AE728" s="47"/>
      <c r="AF728" s="47"/>
      <c r="AG728" s="47"/>
      <c r="AH728" s="47"/>
      <c r="AI728" s="47"/>
      <c r="AJ728" s="47"/>
      <c r="AK728" s="47"/>
    </row>
    <row r="729" spans="1:37" ht="15.75" customHeight="1" x14ac:dyDescent="0.35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7"/>
      <c r="AC729" s="47"/>
      <c r="AD729" s="47"/>
      <c r="AE729" s="47"/>
      <c r="AF729" s="47"/>
      <c r="AG729" s="47"/>
      <c r="AH729" s="47"/>
      <c r="AI729" s="47"/>
      <c r="AJ729" s="47"/>
      <c r="AK729" s="47"/>
    </row>
    <row r="730" spans="1:37" ht="15.75" customHeight="1" x14ac:dyDescent="0.35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  <c r="AA730" s="47"/>
      <c r="AB730" s="47"/>
      <c r="AC730" s="47"/>
      <c r="AD730" s="47"/>
      <c r="AE730" s="47"/>
      <c r="AF730" s="47"/>
      <c r="AG730" s="47"/>
      <c r="AH730" s="47"/>
      <c r="AI730" s="47"/>
      <c r="AJ730" s="47"/>
      <c r="AK730" s="47"/>
    </row>
    <row r="731" spans="1:37" ht="15.75" customHeight="1" x14ac:dyDescent="0.35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7"/>
      <c r="AC731" s="47"/>
      <c r="AD731" s="47"/>
      <c r="AE731" s="47"/>
      <c r="AF731" s="47"/>
      <c r="AG731" s="47"/>
      <c r="AH731" s="47"/>
      <c r="AI731" s="47"/>
      <c r="AJ731" s="47"/>
      <c r="AK731" s="47"/>
    </row>
    <row r="732" spans="1:37" ht="15.75" customHeight="1" x14ac:dyDescent="0.35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7"/>
      <c r="AC732" s="47"/>
      <c r="AD732" s="47"/>
      <c r="AE732" s="47"/>
      <c r="AF732" s="47"/>
      <c r="AG732" s="47"/>
      <c r="AH732" s="47"/>
      <c r="AI732" s="47"/>
      <c r="AJ732" s="47"/>
      <c r="AK732" s="47"/>
    </row>
    <row r="733" spans="1:37" ht="15.75" customHeight="1" x14ac:dyDescent="0.35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7"/>
      <c r="AC733" s="47"/>
      <c r="AD733" s="47"/>
      <c r="AE733" s="47"/>
      <c r="AF733" s="47"/>
      <c r="AG733" s="47"/>
      <c r="AH733" s="47"/>
      <c r="AI733" s="47"/>
      <c r="AJ733" s="47"/>
      <c r="AK733" s="47"/>
    </row>
    <row r="734" spans="1:37" ht="15.75" customHeight="1" x14ac:dyDescent="0.35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7"/>
      <c r="AC734" s="47"/>
      <c r="AD734" s="47"/>
      <c r="AE734" s="47"/>
      <c r="AF734" s="47"/>
      <c r="AG734" s="47"/>
      <c r="AH734" s="47"/>
      <c r="AI734" s="47"/>
      <c r="AJ734" s="47"/>
      <c r="AK734" s="47"/>
    </row>
    <row r="735" spans="1:37" ht="15.75" customHeight="1" x14ac:dyDescent="0.35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  <c r="AA735" s="47"/>
      <c r="AB735" s="47"/>
      <c r="AC735" s="47"/>
      <c r="AD735" s="47"/>
      <c r="AE735" s="47"/>
      <c r="AF735" s="47"/>
      <c r="AG735" s="47"/>
      <c r="AH735" s="47"/>
      <c r="AI735" s="47"/>
      <c r="AJ735" s="47"/>
      <c r="AK735" s="47"/>
    </row>
    <row r="736" spans="1:37" ht="15.75" customHeight="1" x14ac:dyDescent="0.35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  <c r="AA736" s="47"/>
      <c r="AB736" s="47"/>
      <c r="AC736" s="47"/>
      <c r="AD736" s="47"/>
      <c r="AE736" s="47"/>
      <c r="AF736" s="47"/>
      <c r="AG736" s="47"/>
      <c r="AH736" s="47"/>
      <c r="AI736" s="47"/>
      <c r="AJ736" s="47"/>
      <c r="AK736" s="47"/>
    </row>
    <row r="737" spans="1:37" ht="15.75" customHeight="1" x14ac:dyDescent="0.35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  <c r="AA737" s="47"/>
      <c r="AB737" s="47"/>
      <c r="AC737" s="47"/>
      <c r="AD737" s="47"/>
      <c r="AE737" s="47"/>
      <c r="AF737" s="47"/>
      <c r="AG737" s="47"/>
      <c r="AH737" s="47"/>
      <c r="AI737" s="47"/>
      <c r="AJ737" s="47"/>
      <c r="AK737" s="47"/>
    </row>
    <row r="738" spans="1:37" ht="15.75" customHeight="1" x14ac:dyDescent="0.35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  <c r="AA738" s="47"/>
      <c r="AB738" s="47"/>
      <c r="AC738" s="47"/>
      <c r="AD738" s="47"/>
      <c r="AE738" s="47"/>
      <c r="AF738" s="47"/>
      <c r="AG738" s="47"/>
      <c r="AH738" s="47"/>
      <c r="AI738" s="47"/>
      <c r="AJ738" s="47"/>
      <c r="AK738" s="47"/>
    </row>
    <row r="739" spans="1:37" ht="15.75" customHeight="1" x14ac:dyDescent="0.35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  <c r="AA739" s="47"/>
      <c r="AB739" s="47"/>
      <c r="AC739" s="47"/>
      <c r="AD739" s="47"/>
      <c r="AE739" s="47"/>
      <c r="AF739" s="47"/>
      <c r="AG739" s="47"/>
      <c r="AH739" s="47"/>
      <c r="AI739" s="47"/>
      <c r="AJ739" s="47"/>
      <c r="AK739" s="47"/>
    </row>
    <row r="740" spans="1:37" ht="15.75" customHeight="1" x14ac:dyDescent="0.35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  <c r="AA740" s="47"/>
      <c r="AB740" s="47"/>
      <c r="AC740" s="47"/>
      <c r="AD740" s="47"/>
      <c r="AE740" s="47"/>
      <c r="AF740" s="47"/>
      <c r="AG740" s="47"/>
      <c r="AH740" s="47"/>
      <c r="AI740" s="47"/>
      <c r="AJ740" s="47"/>
      <c r="AK740" s="47"/>
    </row>
    <row r="741" spans="1:37" ht="15.75" customHeight="1" x14ac:dyDescent="0.35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  <c r="AA741" s="47"/>
      <c r="AB741" s="47"/>
      <c r="AC741" s="47"/>
      <c r="AD741" s="47"/>
      <c r="AE741" s="47"/>
      <c r="AF741" s="47"/>
      <c r="AG741" s="47"/>
      <c r="AH741" s="47"/>
      <c r="AI741" s="47"/>
      <c r="AJ741" s="47"/>
      <c r="AK741" s="47"/>
    </row>
    <row r="742" spans="1:37" ht="15.75" customHeight="1" x14ac:dyDescent="0.35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  <c r="AA742" s="47"/>
      <c r="AB742" s="47"/>
      <c r="AC742" s="47"/>
      <c r="AD742" s="47"/>
      <c r="AE742" s="47"/>
      <c r="AF742" s="47"/>
      <c r="AG742" s="47"/>
      <c r="AH742" s="47"/>
      <c r="AI742" s="47"/>
      <c r="AJ742" s="47"/>
      <c r="AK742" s="47"/>
    </row>
    <row r="743" spans="1:37" ht="15.75" customHeight="1" x14ac:dyDescent="0.35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  <c r="AA743" s="47"/>
      <c r="AB743" s="47"/>
      <c r="AC743" s="47"/>
      <c r="AD743" s="47"/>
      <c r="AE743" s="47"/>
      <c r="AF743" s="47"/>
      <c r="AG743" s="47"/>
      <c r="AH743" s="47"/>
      <c r="AI743" s="47"/>
      <c r="AJ743" s="47"/>
      <c r="AK743" s="47"/>
    </row>
    <row r="744" spans="1:37" ht="15.75" customHeight="1" x14ac:dyDescent="0.35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  <c r="AA744" s="47"/>
      <c r="AB744" s="47"/>
      <c r="AC744" s="47"/>
      <c r="AD744" s="47"/>
      <c r="AE744" s="47"/>
      <c r="AF744" s="47"/>
      <c r="AG744" s="47"/>
      <c r="AH744" s="47"/>
      <c r="AI744" s="47"/>
      <c r="AJ744" s="47"/>
      <c r="AK744" s="47"/>
    </row>
    <row r="745" spans="1:37" ht="15.75" customHeight="1" x14ac:dyDescent="0.35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7"/>
      <c r="AC745" s="47"/>
      <c r="AD745" s="47"/>
      <c r="AE745" s="47"/>
      <c r="AF745" s="47"/>
      <c r="AG745" s="47"/>
      <c r="AH745" s="47"/>
      <c r="AI745" s="47"/>
      <c r="AJ745" s="47"/>
      <c r="AK745" s="47"/>
    </row>
    <row r="746" spans="1:37" ht="15.75" customHeight="1" x14ac:dyDescent="0.35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7"/>
      <c r="AC746" s="47"/>
      <c r="AD746" s="47"/>
      <c r="AE746" s="47"/>
      <c r="AF746" s="47"/>
      <c r="AG746" s="47"/>
      <c r="AH746" s="47"/>
      <c r="AI746" s="47"/>
      <c r="AJ746" s="47"/>
      <c r="AK746" s="47"/>
    </row>
    <row r="747" spans="1:37" ht="15.75" customHeight="1" x14ac:dyDescent="0.35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7"/>
      <c r="AC747" s="47"/>
      <c r="AD747" s="47"/>
      <c r="AE747" s="47"/>
      <c r="AF747" s="47"/>
      <c r="AG747" s="47"/>
      <c r="AH747" s="47"/>
      <c r="AI747" s="47"/>
      <c r="AJ747" s="47"/>
      <c r="AK747" s="47"/>
    </row>
    <row r="748" spans="1:37" ht="15.75" customHeight="1" x14ac:dyDescent="0.35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  <c r="AC748" s="47"/>
      <c r="AD748" s="47"/>
      <c r="AE748" s="47"/>
      <c r="AF748" s="47"/>
      <c r="AG748" s="47"/>
      <c r="AH748" s="47"/>
      <c r="AI748" s="47"/>
      <c r="AJ748" s="47"/>
      <c r="AK748" s="47"/>
    </row>
    <row r="749" spans="1:37" ht="15.75" customHeight="1" x14ac:dyDescent="0.35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  <c r="AC749" s="47"/>
      <c r="AD749" s="47"/>
      <c r="AE749" s="47"/>
      <c r="AF749" s="47"/>
      <c r="AG749" s="47"/>
      <c r="AH749" s="47"/>
      <c r="AI749" s="47"/>
      <c r="AJ749" s="47"/>
      <c r="AK749" s="47"/>
    </row>
    <row r="750" spans="1:37" ht="15.75" customHeight="1" x14ac:dyDescent="0.35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  <c r="AC750" s="47"/>
      <c r="AD750" s="47"/>
      <c r="AE750" s="47"/>
      <c r="AF750" s="47"/>
      <c r="AG750" s="47"/>
      <c r="AH750" s="47"/>
      <c r="AI750" s="47"/>
      <c r="AJ750" s="47"/>
      <c r="AK750" s="47"/>
    </row>
    <row r="751" spans="1:37" ht="15.75" customHeight="1" x14ac:dyDescent="0.35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  <c r="AC751" s="47"/>
      <c r="AD751" s="47"/>
      <c r="AE751" s="47"/>
      <c r="AF751" s="47"/>
      <c r="AG751" s="47"/>
      <c r="AH751" s="47"/>
      <c r="AI751" s="47"/>
      <c r="AJ751" s="47"/>
      <c r="AK751" s="47"/>
    </row>
    <row r="752" spans="1:37" ht="15.75" customHeight="1" x14ac:dyDescent="0.35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  <c r="AC752" s="47"/>
      <c r="AD752" s="47"/>
      <c r="AE752" s="47"/>
      <c r="AF752" s="47"/>
      <c r="AG752" s="47"/>
      <c r="AH752" s="47"/>
      <c r="AI752" s="47"/>
      <c r="AJ752" s="47"/>
      <c r="AK752" s="47"/>
    </row>
    <row r="753" spans="1:37" ht="15.75" customHeight="1" x14ac:dyDescent="0.35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  <c r="AC753" s="47"/>
      <c r="AD753" s="47"/>
      <c r="AE753" s="47"/>
      <c r="AF753" s="47"/>
      <c r="AG753" s="47"/>
      <c r="AH753" s="47"/>
      <c r="AI753" s="47"/>
      <c r="AJ753" s="47"/>
      <c r="AK753" s="47"/>
    </row>
    <row r="754" spans="1:37" ht="15.75" customHeight="1" x14ac:dyDescent="0.35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  <c r="AC754" s="47"/>
      <c r="AD754" s="47"/>
      <c r="AE754" s="47"/>
      <c r="AF754" s="47"/>
      <c r="AG754" s="47"/>
      <c r="AH754" s="47"/>
      <c r="AI754" s="47"/>
      <c r="AJ754" s="47"/>
      <c r="AK754" s="47"/>
    </row>
    <row r="755" spans="1:37" ht="15.75" customHeight="1" x14ac:dyDescent="0.35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  <c r="AC755" s="47"/>
      <c r="AD755" s="47"/>
      <c r="AE755" s="47"/>
      <c r="AF755" s="47"/>
      <c r="AG755" s="47"/>
      <c r="AH755" s="47"/>
      <c r="AI755" s="47"/>
      <c r="AJ755" s="47"/>
      <c r="AK755" s="47"/>
    </row>
    <row r="756" spans="1:37" ht="15.75" customHeight="1" x14ac:dyDescent="0.35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  <c r="AC756" s="47"/>
      <c r="AD756" s="47"/>
      <c r="AE756" s="47"/>
      <c r="AF756" s="47"/>
      <c r="AG756" s="47"/>
      <c r="AH756" s="47"/>
      <c r="AI756" s="47"/>
      <c r="AJ756" s="47"/>
      <c r="AK756" s="47"/>
    </row>
    <row r="757" spans="1:37" ht="15.75" customHeight="1" x14ac:dyDescent="0.35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  <c r="AC757" s="47"/>
      <c r="AD757" s="47"/>
      <c r="AE757" s="47"/>
      <c r="AF757" s="47"/>
      <c r="AG757" s="47"/>
      <c r="AH757" s="47"/>
      <c r="AI757" s="47"/>
      <c r="AJ757" s="47"/>
      <c r="AK757" s="47"/>
    </row>
    <row r="758" spans="1:37" ht="15.75" customHeight="1" x14ac:dyDescent="0.35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  <c r="AC758" s="47"/>
      <c r="AD758" s="47"/>
      <c r="AE758" s="47"/>
      <c r="AF758" s="47"/>
      <c r="AG758" s="47"/>
      <c r="AH758" s="47"/>
      <c r="AI758" s="47"/>
      <c r="AJ758" s="47"/>
      <c r="AK758" s="47"/>
    </row>
    <row r="759" spans="1:37" ht="15.75" customHeight="1" x14ac:dyDescent="0.35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  <c r="AC759" s="47"/>
      <c r="AD759" s="47"/>
      <c r="AE759" s="47"/>
      <c r="AF759" s="47"/>
      <c r="AG759" s="47"/>
      <c r="AH759" s="47"/>
      <c r="AI759" s="47"/>
      <c r="AJ759" s="47"/>
      <c r="AK759" s="47"/>
    </row>
    <row r="760" spans="1:37" ht="15.75" customHeight="1" x14ac:dyDescent="0.35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  <c r="AC760" s="47"/>
      <c r="AD760" s="47"/>
      <c r="AE760" s="47"/>
      <c r="AF760" s="47"/>
      <c r="AG760" s="47"/>
      <c r="AH760" s="47"/>
      <c r="AI760" s="47"/>
      <c r="AJ760" s="47"/>
      <c r="AK760" s="47"/>
    </row>
    <row r="761" spans="1:37" ht="15.75" customHeight="1" x14ac:dyDescent="0.35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  <c r="AC761" s="47"/>
      <c r="AD761" s="47"/>
      <c r="AE761" s="47"/>
      <c r="AF761" s="47"/>
      <c r="AG761" s="47"/>
      <c r="AH761" s="47"/>
      <c r="AI761" s="47"/>
      <c r="AJ761" s="47"/>
      <c r="AK761" s="47"/>
    </row>
    <row r="762" spans="1:37" ht="15.75" customHeight="1" x14ac:dyDescent="0.35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  <c r="AC762" s="47"/>
      <c r="AD762" s="47"/>
      <c r="AE762" s="47"/>
      <c r="AF762" s="47"/>
      <c r="AG762" s="47"/>
      <c r="AH762" s="47"/>
      <c r="AI762" s="47"/>
      <c r="AJ762" s="47"/>
      <c r="AK762" s="47"/>
    </row>
    <row r="763" spans="1:37" ht="15.75" customHeight="1" x14ac:dyDescent="0.35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  <c r="AC763" s="47"/>
      <c r="AD763" s="47"/>
      <c r="AE763" s="47"/>
      <c r="AF763" s="47"/>
      <c r="AG763" s="47"/>
      <c r="AH763" s="47"/>
      <c r="AI763" s="47"/>
      <c r="AJ763" s="47"/>
      <c r="AK763" s="47"/>
    </row>
    <row r="764" spans="1:37" ht="15.75" customHeight="1" x14ac:dyDescent="0.35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  <c r="AC764" s="47"/>
      <c r="AD764" s="47"/>
      <c r="AE764" s="47"/>
      <c r="AF764" s="47"/>
      <c r="AG764" s="47"/>
      <c r="AH764" s="47"/>
      <c r="AI764" s="47"/>
      <c r="AJ764" s="47"/>
      <c r="AK764" s="47"/>
    </row>
    <row r="765" spans="1:37" ht="15.75" customHeight="1" x14ac:dyDescent="0.35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  <c r="AC765" s="47"/>
      <c r="AD765" s="47"/>
      <c r="AE765" s="47"/>
      <c r="AF765" s="47"/>
      <c r="AG765" s="47"/>
      <c r="AH765" s="47"/>
      <c r="AI765" s="47"/>
      <c r="AJ765" s="47"/>
      <c r="AK765" s="47"/>
    </row>
    <row r="766" spans="1:37" ht="15.75" customHeight="1" x14ac:dyDescent="0.35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  <c r="AC766" s="47"/>
      <c r="AD766" s="47"/>
      <c r="AE766" s="47"/>
      <c r="AF766" s="47"/>
      <c r="AG766" s="47"/>
      <c r="AH766" s="47"/>
      <c r="AI766" s="47"/>
      <c r="AJ766" s="47"/>
      <c r="AK766" s="47"/>
    </row>
    <row r="767" spans="1:37" ht="15.75" customHeight="1" x14ac:dyDescent="0.35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  <c r="AC767" s="47"/>
      <c r="AD767" s="47"/>
      <c r="AE767" s="47"/>
      <c r="AF767" s="47"/>
      <c r="AG767" s="47"/>
      <c r="AH767" s="47"/>
      <c r="AI767" s="47"/>
      <c r="AJ767" s="47"/>
      <c r="AK767" s="47"/>
    </row>
    <row r="768" spans="1:37" ht="15.75" customHeight="1" x14ac:dyDescent="0.35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7"/>
      <c r="AC768" s="47"/>
      <c r="AD768" s="47"/>
      <c r="AE768" s="47"/>
      <c r="AF768" s="47"/>
      <c r="AG768" s="47"/>
      <c r="AH768" s="47"/>
      <c r="AI768" s="47"/>
      <c r="AJ768" s="47"/>
      <c r="AK768" s="47"/>
    </row>
    <row r="769" spans="1:37" ht="15.75" customHeight="1" x14ac:dyDescent="0.35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7"/>
      <c r="AC769" s="47"/>
      <c r="AD769" s="47"/>
      <c r="AE769" s="47"/>
      <c r="AF769" s="47"/>
      <c r="AG769" s="47"/>
      <c r="AH769" s="47"/>
      <c r="AI769" s="47"/>
      <c r="AJ769" s="47"/>
      <c r="AK769" s="47"/>
    </row>
    <row r="770" spans="1:37" ht="15.75" customHeight="1" x14ac:dyDescent="0.35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7"/>
      <c r="AC770" s="47"/>
      <c r="AD770" s="47"/>
      <c r="AE770" s="47"/>
      <c r="AF770" s="47"/>
      <c r="AG770" s="47"/>
      <c r="AH770" s="47"/>
      <c r="AI770" s="47"/>
      <c r="AJ770" s="47"/>
      <c r="AK770" s="47"/>
    </row>
    <row r="771" spans="1:37" ht="15.75" customHeight="1" x14ac:dyDescent="0.35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  <c r="AA771" s="47"/>
      <c r="AB771" s="47"/>
      <c r="AC771" s="47"/>
      <c r="AD771" s="47"/>
      <c r="AE771" s="47"/>
      <c r="AF771" s="47"/>
      <c r="AG771" s="47"/>
      <c r="AH771" s="47"/>
      <c r="AI771" s="47"/>
      <c r="AJ771" s="47"/>
      <c r="AK771" s="47"/>
    </row>
    <row r="772" spans="1:37" ht="15.75" customHeight="1" x14ac:dyDescent="0.35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7"/>
      <c r="AC772" s="47"/>
      <c r="AD772" s="47"/>
      <c r="AE772" s="47"/>
      <c r="AF772" s="47"/>
      <c r="AG772" s="47"/>
      <c r="AH772" s="47"/>
      <c r="AI772" s="47"/>
      <c r="AJ772" s="47"/>
      <c r="AK772" s="47"/>
    </row>
    <row r="773" spans="1:37" ht="15.75" customHeight="1" x14ac:dyDescent="0.35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7"/>
      <c r="AC773" s="47"/>
      <c r="AD773" s="47"/>
      <c r="AE773" s="47"/>
      <c r="AF773" s="47"/>
      <c r="AG773" s="47"/>
      <c r="AH773" s="47"/>
      <c r="AI773" s="47"/>
      <c r="AJ773" s="47"/>
      <c r="AK773" s="47"/>
    </row>
    <row r="774" spans="1:37" ht="15.75" customHeight="1" x14ac:dyDescent="0.35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7"/>
      <c r="AC774" s="47"/>
      <c r="AD774" s="47"/>
      <c r="AE774" s="47"/>
      <c r="AF774" s="47"/>
      <c r="AG774" s="47"/>
      <c r="AH774" s="47"/>
      <c r="AI774" s="47"/>
      <c r="AJ774" s="47"/>
      <c r="AK774" s="47"/>
    </row>
    <row r="775" spans="1:37" ht="15.75" customHeight="1" x14ac:dyDescent="0.35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7"/>
      <c r="AC775" s="47"/>
      <c r="AD775" s="47"/>
      <c r="AE775" s="47"/>
      <c r="AF775" s="47"/>
      <c r="AG775" s="47"/>
      <c r="AH775" s="47"/>
      <c r="AI775" s="47"/>
      <c r="AJ775" s="47"/>
      <c r="AK775" s="47"/>
    </row>
    <row r="776" spans="1:37" ht="15.75" customHeight="1" x14ac:dyDescent="0.35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7"/>
      <c r="AC776" s="47"/>
      <c r="AD776" s="47"/>
      <c r="AE776" s="47"/>
      <c r="AF776" s="47"/>
      <c r="AG776" s="47"/>
      <c r="AH776" s="47"/>
      <c r="AI776" s="47"/>
      <c r="AJ776" s="47"/>
      <c r="AK776" s="47"/>
    </row>
    <row r="777" spans="1:37" ht="15.75" customHeight="1" x14ac:dyDescent="0.35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7"/>
      <c r="AC777" s="47"/>
      <c r="AD777" s="47"/>
      <c r="AE777" s="47"/>
      <c r="AF777" s="47"/>
      <c r="AG777" s="47"/>
      <c r="AH777" s="47"/>
      <c r="AI777" s="47"/>
      <c r="AJ777" s="47"/>
      <c r="AK777" s="47"/>
    </row>
    <row r="778" spans="1:37" ht="15.75" customHeight="1" x14ac:dyDescent="0.35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  <c r="AA778" s="47"/>
      <c r="AB778" s="47"/>
      <c r="AC778" s="47"/>
      <c r="AD778" s="47"/>
      <c r="AE778" s="47"/>
      <c r="AF778" s="47"/>
      <c r="AG778" s="47"/>
      <c r="AH778" s="47"/>
      <c r="AI778" s="47"/>
      <c r="AJ778" s="47"/>
      <c r="AK778" s="47"/>
    </row>
    <row r="779" spans="1:37" ht="15.75" customHeight="1" x14ac:dyDescent="0.35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  <c r="AA779" s="47"/>
      <c r="AB779" s="47"/>
      <c r="AC779" s="47"/>
      <c r="AD779" s="47"/>
      <c r="AE779" s="47"/>
      <c r="AF779" s="47"/>
      <c r="AG779" s="47"/>
      <c r="AH779" s="47"/>
      <c r="AI779" s="47"/>
      <c r="AJ779" s="47"/>
      <c r="AK779" s="47"/>
    </row>
    <row r="780" spans="1:37" ht="15.75" customHeight="1" x14ac:dyDescent="0.35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  <c r="AA780" s="47"/>
      <c r="AB780" s="47"/>
      <c r="AC780" s="47"/>
      <c r="AD780" s="47"/>
      <c r="AE780" s="47"/>
      <c r="AF780" s="47"/>
      <c r="AG780" s="47"/>
      <c r="AH780" s="47"/>
      <c r="AI780" s="47"/>
      <c r="AJ780" s="47"/>
      <c r="AK780" s="47"/>
    </row>
    <row r="781" spans="1:37" ht="15.75" customHeight="1" x14ac:dyDescent="0.35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  <c r="AA781" s="47"/>
      <c r="AB781" s="47"/>
      <c r="AC781" s="47"/>
      <c r="AD781" s="47"/>
      <c r="AE781" s="47"/>
      <c r="AF781" s="47"/>
      <c r="AG781" s="47"/>
      <c r="AH781" s="47"/>
      <c r="AI781" s="47"/>
      <c r="AJ781" s="47"/>
      <c r="AK781" s="47"/>
    </row>
    <row r="782" spans="1:37" ht="15.75" customHeight="1" x14ac:dyDescent="0.35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  <c r="AA782" s="47"/>
      <c r="AB782" s="47"/>
      <c r="AC782" s="47"/>
      <c r="AD782" s="47"/>
      <c r="AE782" s="47"/>
      <c r="AF782" s="47"/>
      <c r="AG782" s="47"/>
      <c r="AH782" s="47"/>
      <c r="AI782" s="47"/>
      <c r="AJ782" s="47"/>
      <c r="AK782" s="47"/>
    </row>
    <row r="783" spans="1:37" ht="15.75" customHeight="1" x14ac:dyDescent="0.35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  <c r="AA783" s="47"/>
      <c r="AB783" s="47"/>
      <c r="AC783" s="47"/>
      <c r="AD783" s="47"/>
      <c r="AE783" s="47"/>
      <c r="AF783" s="47"/>
      <c r="AG783" s="47"/>
      <c r="AH783" s="47"/>
      <c r="AI783" s="47"/>
      <c r="AJ783" s="47"/>
      <c r="AK783" s="47"/>
    </row>
    <row r="784" spans="1:37" ht="15.75" customHeight="1" x14ac:dyDescent="0.35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  <c r="AA784" s="47"/>
      <c r="AB784" s="47"/>
      <c r="AC784" s="47"/>
      <c r="AD784" s="47"/>
      <c r="AE784" s="47"/>
      <c r="AF784" s="47"/>
      <c r="AG784" s="47"/>
      <c r="AH784" s="47"/>
      <c r="AI784" s="47"/>
      <c r="AJ784" s="47"/>
      <c r="AK784" s="47"/>
    </row>
    <row r="785" spans="1:37" ht="15.75" customHeight="1" x14ac:dyDescent="0.35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  <c r="AA785" s="47"/>
      <c r="AB785" s="47"/>
      <c r="AC785" s="47"/>
      <c r="AD785" s="47"/>
      <c r="AE785" s="47"/>
      <c r="AF785" s="47"/>
      <c r="AG785" s="47"/>
      <c r="AH785" s="47"/>
      <c r="AI785" s="47"/>
      <c r="AJ785" s="47"/>
      <c r="AK785" s="47"/>
    </row>
    <row r="786" spans="1:37" ht="15.75" customHeight="1" x14ac:dyDescent="0.35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  <c r="AA786" s="47"/>
      <c r="AB786" s="47"/>
      <c r="AC786" s="47"/>
      <c r="AD786" s="47"/>
      <c r="AE786" s="47"/>
      <c r="AF786" s="47"/>
      <c r="AG786" s="47"/>
      <c r="AH786" s="47"/>
      <c r="AI786" s="47"/>
      <c r="AJ786" s="47"/>
      <c r="AK786" s="47"/>
    </row>
    <row r="787" spans="1:37" ht="15.75" customHeight="1" x14ac:dyDescent="0.35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  <c r="AA787" s="47"/>
      <c r="AB787" s="47"/>
      <c r="AC787" s="47"/>
      <c r="AD787" s="47"/>
      <c r="AE787" s="47"/>
      <c r="AF787" s="47"/>
      <c r="AG787" s="47"/>
      <c r="AH787" s="47"/>
      <c r="AI787" s="47"/>
      <c r="AJ787" s="47"/>
      <c r="AK787" s="47"/>
    </row>
    <row r="788" spans="1:37" ht="15.75" customHeight="1" x14ac:dyDescent="0.35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  <c r="AA788" s="47"/>
      <c r="AB788" s="47"/>
      <c r="AC788" s="47"/>
      <c r="AD788" s="47"/>
      <c r="AE788" s="47"/>
      <c r="AF788" s="47"/>
      <c r="AG788" s="47"/>
      <c r="AH788" s="47"/>
      <c r="AI788" s="47"/>
      <c r="AJ788" s="47"/>
      <c r="AK788" s="47"/>
    </row>
    <row r="789" spans="1:37" ht="15.75" customHeight="1" x14ac:dyDescent="0.35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  <c r="AA789" s="47"/>
      <c r="AB789" s="47"/>
      <c r="AC789" s="47"/>
      <c r="AD789" s="47"/>
      <c r="AE789" s="47"/>
      <c r="AF789" s="47"/>
      <c r="AG789" s="47"/>
      <c r="AH789" s="47"/>
      <c r="AI789" s="47"/>
      <c r="AJ789" s="47"/>
      <c r="AK789" s="47"/>
    </row>
    <row r="790" spans="1:37" ht="15.75" customHeight="1" x14ac:dyDescent="0.35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  <c r="AA790" s="47"/>
      <c r="AB790" s="47"/>
      <c r="AC790" s="47"/>
      <c r="AD790" s="47"/>
      <c r="AE790" s="47"/>
      <c r="AF790" s="47"/>
      <c r="AG790" s="47"/>
      <c r="AH790" s="47"/>
      <c r="AI790" s="47"/>
      <c r="AJ790" s="47"/>
      <c r="AK790" s="47"/>
    </row>
    <row r="791" spans="1:37" ht="15.75" customHeight="1" x14ac:dyDescent="0.35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  <c r="AA791" s="47"/>
      <c r="AB791" s="47"/>
      <c r="AC791" s="47"/>
      <c r="AD791" s="47"/>
      <c r="AE791" s="47"/>
      <c r="AF791" s="47"/>
      <c r="AG791" s="47"/>
      <c r="AH791" s="47"/>
      <c r="AI791" s="47"/>
      <c r="AJ791" s="47"/>
      <c r="AK791" s="47"/>
    </row>
    <row r="792" spans="1:37" ht="15.75" customHeight="1" x14ac:dyDescent="0.35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  <c r="AA792" s="47"/>
      <c r="AB792" s="47"/>
      <c r="AC792" s="47"/>
      <c r="AD792" s="47"/>
      <c r="AE792" s="47"/>
      <c r="AF792" s="47"/>
      <c r="AG792" s="47"/>
      <c r="AH792" s="47"/>
      <c r="AI792" s="47"/>
      <c r="AJ792" s="47"/>
      <c r="AK792" s="47"/>
    </row>
    <row r="793" spans="1:37" ht="15.75" customHeight="1" x14ac:dyDescent="0.35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  <c r="AA793" s="47"/>
      <c r="AB793" s="47"/>
      <c r="AC793" s="47"/>
      <c r="AD793" s="47"/>
      <c r="AE793" s="47"/>
      <c r="AF793" s="47"/>
      <c r="AG793" s="47"/>
      <c r="AH793" s="47"/>
      <c r="AI793" s="47"/>
      <c r="AJ793" s="47"/>
      <c r="AK793" s="47"/>
    </row>
    <row r="794" spans="1:37" ht="15.75" customHeight="1" x14ac:dyDescent="0.35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  <c r="AA794" s="47"/>
      <c r="AB794" s="47"/>
      <c r="AC794" s="47"/>
      <c r="AD794" s="47"/>
      <c r="AE794" s="47"/>
      <c r="AF794" s="47"/>
      <c r="AG794" s="47"/>
      <c r="AH794" s="47"/>
      <c r="AI794" s="47"/>
      <c r="AJ794" s="47"/>
      <c r="AK794" s="47"/>
    </row>
    <row r="795" spans="1:37" ht="15.75" customHeight="1" x14ac:dyDescent="0.35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  <c r="AA795" s="47"/>
      <c r="AB795" s="47"/>
      <c r="AC795" s="47"/>
      <c r="AD795" s="47"/>
      <c r="AE795" s="47"/>
      <c r="AF795" s="47"/>
      <c r="AG795" s="47"/>
      <c r="AH795" s="47"/>
      <c r="AI795" s="47"/>
      <c r="AJ795" s="47"/>
      <c r="AK795" s="47"/>
    </row>
    <row r="796" spans="1:37" ht="15.75" customHeight="1" x14ac:dyDescent="0.35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  <c r="AA796" s="47"/>
      <c r="AB796" s="47"/>
      <c r="AC796" s="47"/>
      <c r="AD796" s="47"/>
      <c r="AE796" s="47"/>
      <c r="AF796" s="47"/>
      <c r="AG796" s="47"/>
      <c r="AH796" s="47"/>
      <c r="AI796" s="47"/>
      <c r="AJ796" s="47"/>
      <c r="AK796" s="47"/>
    </row>
    <row r="797" spans="1:37" ht="15.75" customHeight="1" x14ac:dyDescent="0.35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  <c r="AA797" s="47"/>
      <c r="AB797" s="47"/>
      <c r="AC797" s="47"/>
      <c r="AD797" s="47"/>
      <c r="AE797" s="47"/>
      <c r="AF797" s="47"/>
      <c r="AG797" s="47"/>
      <c r="AH797" s="47"/>
      <c r="AI797" s="47"/>
      <c r="AJ797" s="47"/>
      <c r="AK797" s="47"/>
    </row>
    <row r="798" spans="1:37" ht="15.75" customHeight="1" x14ac:dyDescent="0.35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  <c r="AA798" s="47"/>
      <c r="AB798" s="47"/>
      <c r="AC798" s="47"/>
      <c r="AD798" s="47"/>
      <c r="AE798" s="47"/>
      <c r="AF798" s="47"/>
      <c r="AG798" s="47"/>
      <c r="AH798" s="47"/>
      <c r="AI798" s="47"/>
      <c r="AJ798" s="47"/>
      <c r="AK798" s="47"/>
    </row>
    <row r="799" spans="1:37" ht="15.75" customHeight="1" x14ac:dyDescent="0.35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  <c r="AA799" s="47"/>
      <c r="AB799" s="47"/>
      <c r="AC799" s="47"/>
      <c r="AD799" s="47"/>
      <c r="AE799" s="47"/>
      <c r="AF799" s="47"/>
      <c r="AG799" s="47"/>
      <c r="AH799" s="47"/>
      <c r="AI799" s="47"/>
      <c r="AJ799" s="47"/>
      <c r="AK799" s="47"/>
    </row>
    <row r="800" spans="1:37" ht="15.75" customHeight="1" x14ac:dyDescent="0.35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  <c r="AA800" s="47"/>
      <c r="AB800" s="47"/>
      <c r="AC800" s="47"/>
      <c r="AD800" s="47"/>
      <c r="AE800" s="47"/>
      <c r="AF800" s="47"/>
      <c r="AG800" s="47"/>
      <c r="AH800" s="47"/>
      <c r="AI800" s="47"/>
      <c r="AJ800" s="47"/>
      <c r="AK800" s="47"/>
    </row>
    <row r="801" spans="1:37" ht="15.75" customHeight="1" x14ac:dyDescent="0.35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  <c r="AA801" s="47"/>
      <c r="AB801" s="47"/>
      <c r="AC801" s="47"/>
      <c r="AD801" s="47"/>
      <c r="AE801" s="47"/>
      <c r="AF801" s="47"/>
      <c r="AG801" s="47"/>
      <c r="AH801" s="47"/>
      <c r="AI801" s="47"/>
      <c r="AJ801" s="47"/>
      <c r="AK801" s="47"/>
    </row>
    <row r="802" spans="1:37" ht="15.75" customHeight="1" x14ac:dyDescent="0.35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  <c r="AA802" s="47"/>
      <c r="AB802" s="47"/>
      <c r="AC802" s="47"/>
      <c r="AD802" s="47"/>
      <c r="AE802" s="47"/>
      <c r="AF802" s="47"/>
      <c r="AG802" s="47"/>
      <c r="AH802" s="47"/>
      <c r="AI802" s="47"/>
      <c r="AJ802" s="47"/>
      <c r="AK802" s="47"/>
    </row>
    <row r="803" spans="1:37" ht="15.75" customHeight="1" x14ac:dyDescent="0.35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  <c r="AA803" s="47"/>
      <c r="AB803" s="47"/>
      <c r="AC803" s="47"/>
      <c r="AD803" s="47"/>
      <c r="AE803" s="47"/>
      <c r="AF803" s="47"/>
      <c r="AG803" s="47"/>
      <c r="AH803" s="47"/>
      <c r="AI803" s="47"/>
      <c r="AJ803" s="47"/>
      <c r="AK803" s="47"/>
    </row>
    <row r="804" spans="1:37" ht="15.75" customHeight="1" x14ac:dyDescent="0.35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  <c r="AA804" s="47"/>
      <c r="AB804" s="47"/>
      <c r="AC804" s="47"/>
      <c r="AD804" s="47"/>
      <c r="AE804" s="47"/>
      <c r="AF804" s="47"/>
      <c r="AG804" s="47"/>
      <c r="AH804" s="47"/>
      <c r="AI804" s="47"/>
      <c r="AJ804" s="47"/>
      <c r="AK804" s="47"/>
    </row>
    <row r="805" spans="1:37" ht="15.75" customHeight="1" x14ac:dyDescent="0.35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  <c r="AA805" s="47"/>
      <c r="AB805" s="47"/>
      <c r="AC805" s="47"/>
      <c r="AD805" s="47"/>
      <c r="AE805" s="47"/>
      <c r="AF805" s="47"/>
      <c r="AG805" s="47"/>
      <c r="AH805" s="47"/>
      <c r="AI805" s="47"/>
      <c r="AJ805" s="47"/>
      <c r="AK805" s="47"/>
    </row>
    <row r="806" spans="1:37" ht="15.75" customHeight="1" x14ac:dyDescent="0.35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  <c r="AA806" s="47"/>
      <c r="AB806" s="47"/>
      <c r="AC806" s="47"/>
      <c r="AD806" s="47"/>
      <c r="AE806" s="47"/>
      <c r="AF806" s="47"/>
      <c r="AG806" s="47"/>
      <c r="AH806" s="47"/>
      <c r="AI806" s="47"/>
      <c r="AJ806" s="47"/>
      <c r="AK806" s="47"/>
    </row>
    <row r="807" spans="1:37" ht="15.75" customHeight="1" x14ac:dyDescent="0.35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  <c r="AA807" s="47"/>
      <c r="AB807" s="47"/>
      <c r="AC807" s="47"/>
      <c r="AD807" s="47"/>
      <c r="AE807" s="47"/>
      <c r="AF807" s="47"/>
      <c r="AG807" s="47"/>
      <c r="AH807" s="47"/>
      <c r="AI807" s="47"/>
      <c r="AJ807" s="47"/>
      <c r="AK807" s="47"/>
    </row>
    <row r="808" spans="1:37" ht="15.75" customHeight="1" x14ac:dyDescent="0.35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  <c r="AA808" s="47"/>
      <c r="AB808" s="47"/>
      <c r="AC808" s="47"/>
      <c r="AD808" s="47"/>
      <c r="AE808" s="47"/>
      <c r="AF808" s="47"/>
      <c r="AG808" s="47"/>
      <c r="AH808" s="47"/>
      <c r="AI808" s="47"/>
      <c r="AJ808" s="47"/>
      <c r="AK808" s="47"/>
    </row>
    <row r="809" spans="1:37" ht="15.75" customHeight="1" x14ac:dyDescent="0.35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  <c r="AA809" s="47"/>
      <c r="AB809" s="47"/>
      <c r="AC809" s="47"/>
      <c r="AD809" s="47"/>
      <c r="AE809" s="47"/>
      <c r="AF809" s="47"/>
      <c r="AG809" s="47"/>
      <c r="AH809" s="47"/>
      <c r="AI809" s="47"/>
      <c r="AJ809" s="47"/>
      <c r="AK809" s="47"/>
    </row>
    <row r="810" spans="1:37" ht="15.75" customHeight="1" x14ac:dyDescent="0.35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  <c r="AA810" s="47"/>
      <c r="AB810" s="47"/>
      <c r="AC810" s="47"/>
      <c r="AD810" s="47"/>
      <c r="AE810" s="47"/>
      <c r="AF810" s="47"/>
      <c r="AG810" s="47"/>
      <c r="AH810" s="47"/>
      <c r="AI810" s="47"/>
      <c r="AJ810" s="47"/>
      <c r="AK810" s="47"/>
    </row>
    <row r="811" spans="1:37" ht="15.75" customHeight="1" x14ac:dyDescent="0.35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  <c r="AA811" s="47"/>
      <c r="AB811" s="47"/>
      <c r="AC811" s="47"/>
      <c r="AD811" s="47"/>
      <c r="AE811" s="47"/>
      <c r="AF811" s="47"/>
      <c r="AG811" s="47"/>
      <c r="AH811" s="47"/>
      <c r="AI811" s="47"/>
      <c r="AJ811" s="47"/>
      <c r="AK811" s="47"/>
    </row>
    <row r="812" spans="1:37" ht="15.75" customHeight="1" x14ac:dyDescent="0.35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  <c r="AA812" s="47"/>
      <c r="AB812" s="47"/>
      <c r="AC812" s="47"/>
      <c r="AD812" s="47"/>
      <c r="AE812" s="47"/>
      <c r="AF812" s="47"/>
      <c r="AG812" s="47"/>
      <c r="AH812" s="47"/>
      <c r="AI812" s="47"/>
      <c r="AJ812" s="47"/>
      <c r="AK812" s="47"/>
    </row>
    <row r="813" spans="1:37" ht="15.75" customHeight="1" x14ac:dyDescent="0.35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  <c r="AA813" s="47"/>
      <c r="AB813" s="47"/>
      <c r="AC813" s="47"/>
      <c r="AD813" s="47"/>
      <c r="AE813" s="47"/>
      <c r="AF813" s="47"/>
      <c r="AG813" s="47"/>
      <c r="AH813" s="47"/>
      <c r="AI813" s="47"/>
      <c r="AJ813" s="47"/>
      <c r="AK813" s="47"/>
    </row>
    <row r="814" spans="1:37" ht="15.75" customHeight="1" x14ac:dyDescent="0.35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  <c r="AA814" s="47"/>
      <c r="AB814" s="47"/>
      <c r="AC814" s="47"/>
      <c r="AD814" s="47"/>
      <c r="AE814" s="47"/>
      <c r="AF814" s="47"/>
      <c r="AG814" s="47"/>
      <c r="AH814" s="47"/>
      <c r="AI814" s="47"/>
      <c r="AJ814" s="47"/>
      <c r="AK814" s="47"/>
    </row>
    <row r="815" spans="1:37" ht="15.75" customHeight="1" x14ac:dyDescent="0.35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  <c r="AA815" s="47"/>
      <c r="AB815" s="47"/>
      <c r="AC815" s="47"/>
      <c r="AD815" s="47"/>
      <c r="AE815" s="47"/>
      <c r="AF815" s="47"/>
      <c r="AG815" s="47"/>
      <c r="AH815" s="47"/>
      <c r="AI815" s="47"/>
      <c r="AJ815" s="47"/>
      <c r="AK815" s="47"/>
    </row>
    <row r="816" spans="1:37" ht="15.75" customHeight="1" x14ac:dyDescent="0.35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  <c r="AA816" s="47"/>
      <c r="AB816" s="47"/>
      <c r="AC816" s="47"/>
      <c r="AD816" s="47"/>
      <c r="AE816" s="47"/>
      <c r="AF816" s="47"/>
      <c r="AG816" s="47"/>
      <c r="AH816" s="47"/>
      <c r="AI816" s="47"/>
      <c r="AJ816" s="47"/>
      <c r="AK816" s="47"/>
    </row>
    <row r="817" spans="1:37" ht="15.75" customHeight="1" x14ac:dyDescent="0.35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  <c r="AA817" s="47"/>
      <c r="AB817" s="47"/>
      <c r="AC817" s="47"/>
      <c r="AD817" s="47"/>
      <c r="AE817" s="47"/>
      <c r="AF817" s="47"/>
      <c r="AG817" s="47"/>
      <c r="AH817" s="47"/>
      <c r="AI817" s="47"/>
      <c r="AJ817" s="47"/>
      <c r="AK817" s="47"/>
    </row>
    <row r="818" spans="1:37" ht="15.75" customHeight="1" x14ac:dyDescent="0.35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  <c r="AA818" s="47"/>
      <c r="AB818" s="47"/>
      <c r="AC818" s="47"/>
      <c r="AD818" s="47"/>
      <c r="AE818" s="47"/>
      <c r="AF818" s="47"/>
      <c r="AG818" s="47"/>
      <c r="AH818" s="47"/>
      <c r="AI818" s="47"/>
      <c r="AJ818" s="47"/>
      <c r="AK818" s="47"/>
    </row>
    <row r="819" spans="1:37" ht="15.75" customHeight="1" x14ac:dyDescent="0.35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  <c r="AA819" s="47"/>
      <c r="AB819" s="47"/>
      <c r="AC819" s="47"/>
      <c r="AD819" s="47"/>
      <c r="AE819" s="47"/>
      <c r="AF819" s="47"/>
      <c r="AG819" s="47"/>
      <c r="AH819" s="47"/>
      <c r="AI819" s="47"/>
      <c r="AJ819" s="47"/>
      <c r="AK819" s="47"/>
    </row>
    <row r="820" spans="1:37" ht="15.75" customHeight="1" x14ac:dyDescent="0.35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  <c r="AA820" s="47"/>
      <c r="AB820" s="47"/>
      <c r="AC820" s="47"/>
      <c r="AD820" s="47"/>
      <c r="AE820" s="47"/>
      <c r="AF820" s="47"/>
      <c r="AG820" s="47"/>
      <c r="AH820" s="47"/>
      <c r="AI820" s="47"/>
      <c r="AJ820" s="47"/>
      <c r="AK820" s="47"/>
    </row>
    <row r="821" spans="1:37" ht="15.75" customHeight="1" x14ac:dyDescent="0.35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  <c r="AA821" s="47"/>
      <c r="AB821" s="47"/>
      <c r="AC821" s="47"/>
      <c r="AD821" s="47"/>
      <c r="AE821" s="47"/>
      <c r="AF821" s="47"/>
      <c r="AG821" s="47"/>
      <c r="AH821" s="47"/>
      <c r="AI821" s="47"/>
      <c r="AJ821" s="47"/>
      <c r="AK821" s="47"/>
    </row>
    <row r="822" spans="1:37" ht="15.75" customHeight="1" x14ac:dyDescent="0.35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  <c r="AA822" s="47"/>
      <c r="AB822" s="47"/>
      <c r="AC822" s="47"/>
      <c r="AD822" s="47"/>
      <c r="AE822" s="47"/>
      <c r="AF822" s="47"/>
      <c r="AG822" s="47"/>
      <c r="AH822" s="47"/>
      <c r="AI822" s="47"/>
      <c r="AJ822" s="47"/>
      <c r="AK822" s="47"/>
    </row>
    <row r="823" spans="1:37" ht="15.75" customHeight="1" x14ac:dyDescent="0.35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  <c r="AA823" s="47"/>
      <c r="AB823" s="47"/>
      <c r="AC823" s="47"/>
      <c r="AD823" s="47"/>
      <c r="AE823" s="47"/>
      <c r="AF823" s="47"/>
      <c r="AG823" s="47"/>
      <c r="AH823" s="47"/>
      <c r="AI823" s="47"/>
      <c r="AJ823" s="47"/>
      <c r="AK823" s="47"/>
    </row>
    <row r="824" spans="1:37" ht="15.75" customHeight="1" x14ac:dyDescent="0.35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  <c r="AA824" s="47"/>
      <c r="AB824" s="47"/>
      <c r="AC824" s="47"/>
      <c r="AD824" s="47"/>
      <c r="AE824" s="47"/>
      <c r="AF824" s="47"/>
      <c r="AG824" s="47"/>
      <c r="AH824" s="47"/>
      <c r="AI824" s="47"/>
      <c r="AJ824" s="47"/>
      <c r="AK824" s="47"/>
    </row>
    <row r="825" spans="1:37" ht="15.75" customHeight="1" x14ac:dyDescent="0.35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  <c r="AA825" s="47"/>
      <c r="AB825" s="47"/>
      <c r="AC825" s="47"/>
      <c r="AD825" s="47"/>
      <c r="AE825" s="47"/>
      <c r="AF825" s="47"/>
      <c r="AG825" s="47"/>
      <c r="AH825" s="47"/>
      <c r="AI825" s="47"/>
      <c r="AJ825" s="47"/>
      <c r="AK825" s="47"/>
    </row>
    <row r="826" spans="1:37" ht="15.75" customHeight="1" x14ac:dyDescent="0.35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  <c r="AA826" s="47"/>
      <c r="AB826" s="47"/>
      <c r="AC826" s="47"/>
      <c r="AD826" s="47"/>
      <c r="AE826" s="47"/>
      <c r="AF826" s="47"/>
      <c r="AG826" s="47"/>
      <c r="AH826" s="47"/>
      <c r="AI826" s="47"/>
      <c r="AJ826" s="47"/>
      <c r="AK826" s="47"/>
    </row>
    <row r="827" spans="1:37" ht="15.75" customHeight="1" x14ac:dyDescent="0.35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  <c r="AA827" s="47"/>
      <c r="AB827" s="47"/>
      <c r="AC827" s="47"/>
      <c r="AD827" s="47"/>
      <c r="AE827" s="47"/>
      <c r="AF827" s="47"/>
      <c r="AG827" s="47"/>
      <c r="AH827" s="47"/>
      <c r="AI827" s="47"/>
      <c r="AJ827" s="47"/>
      <c r="AK827" s="47"/>
    </row>
    <row r="828" spans="1:37" ht="15.75" customHeight="1" x14ac:dyDescent="0.35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  <c r="AA828" s="47"/>
      <c r="AB828" s="47"/>
      <c r="AC828" s="47"/>
      <c r="AD828" s="47"/>
      <c r="AE828" s="47"/>
      <c r="AF828" s="47"/>
      <c r="AG828" s="47"/>
      <c r="AH828" s="47"/>
      <c r="AI828" s="47"/>
      <c r="AJ828" s="47"/>
      <c r="AK828" s="47"/>
    </row>
    <row r="829" spans="1:37" ht="15.75" customHeight="1" x14ac:dyDescent="0.35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  <c r="AA829" s="47"/>
      <c r="AB829" s="47"/>
      <c r="AC829" s="47"/>
      <c r="AD829" s="47"/>
      <c r="AE829" s="47"/>
      <c r="AF829" s="47"/>
      <c r="AG829" s="47"/>
      <c r="AH829" s="47"/>
      <c r="AI829" s="47"/>
      <c r="AJ829" s="47"/>
      <c r="AK829" s="47"/>
    </row>
    <row r="830" spans="1:37" ht="15.75" customHeight="1" x14ac:dyDescent="0.35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  <c r="AA830" s="47"/>
      <c r="AB830" s="47"/>
      <c r="AC830" s="47"/>
      <c r="AD830" s="47"/>
      <c r="AE830" s="47"/>
      <c r="AF830" s="47"/>
      <c r="AG830" s="47"/>
      <c r="AH830" s="47"/>
      <c r="AI830" s="47"/>
      <c r="AJ830" s="47"/>
      <c r="AK830" s="47"/>
    </row>
    <row r="831" spans="1:37" ht="15.75" customHeight="1" x14ac:dyDescent="0.35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  <c r="AA831" s="47"/>
      <c r="AB831" s="47"/>
      <c r="AC831" s="47"/>
      <c r="AD831" s="47"/>
      <c r="AE831" s="47"/>
      <c r="AF831" s="47"/>
      <c r="AG831" s="47"/>
      <c r="AH831" s="47"/>
      <c r="AI831" s="47"/>
      <c r="AJ831" s="47"/>
      <c r="AK831" s="47"/>
    </row>
    <row r="832" spans="1:37" ht="15.75" customHeight="1" x14ac:dyDescent="0.35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  <c r="AA832" s="47"/>
      <c r="AB832" s="47"/>
      <c r="AC832" s="47"/>
      <c r="AD832" s="47"/>
      <c r="AE832" s="47"/>
      <c r="AF832" s="47"/>
      <c r="AG832" s="47"/>
      <c r="AH832" s="47"/>
      <c r="AI832" s="47"/>
      <c r="AJ832" s="47"/>
      <c r="AK832" s="47"/>
    </row>
    <row r="833" spans="1:37" ht="15.75" customHeight="1" x14ac:dyDescent="0.35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  <c r="AA833" s="47"/>
      <c r="AB833" s="47"/>
      <c r="AC833" s="47"/>
      <c r="AD833" s="47"/>
      <c r="AE833" s="47"/>
      <c r="AF833" s="47"/>
      <c r="AG833" s="47"/>
      <c r="AH833" s="47"/>
      <c r="AI833" s="47"/>
      <c r="AJ833" s="47"/>
      <c r="AK833" s="47"/>
    </row>
    <row r="834" spans="1:37" ht="15.75" customHeight="1" x14ac:dyDescent="0.35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  <c r="AA834" s="47"/>
      <c r="AB834" s="47"/>
      <c r="AC834" s="47"/>
      <c r="AD834" s="47"/>
      <c r="AE834" s="47"/>
      <c r="AF834" s="47"/>
      <c r="AG834" s="47"/>
      <c r="AH834" s="47"/>
      <c r="AI834" s="47"/>
      <c r="AJ834" s="47"/>
      <c r="AK834" s="47"/>
    </row>
    <row r="835" spans="1:37" ht="15.75" customHeight="1" x14ac:dyDescent="0.35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  <c r="AA835" s="47"/>
      <c r="AB835" s="47"/>
      <c r="AC835" s="47"/>
      <c r="AD835" s="47"/>
      <c r="AE835" s="47"/>
      <c r="AF835" s="47"/>
      <c r="AG835" s="47"/>
      <c r="AH835" s="47"/>
      <c r="AI835" s="47"/>
      <c r="AJ835" s="47"/>
      <c r="AK835" s="47"/>
    </row>
    <row r="836" spans="1:37" ht="15.75" customHeight="1" x14ac:dyDescent="0.35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  <c r="AA836" s="47"/>
      <c r="AB836" s="47"/>
      <c r="AC836" s="47"/>
      <c r="AD836" s="47"/>
      <c r="AE836" s="47"/>
      <c r="AF836" s="47"/>
      <c r="AG836" s="47"/>
      <c r="AH836" s="47"/>
      <c r="AI836" s="47"/>
      <c r="AJ836" s="47"/>
      <c r="AK836" s="47"/>
    </row>
    <row r="837" spans="1:37" ht="15.75" customHeight="1" x14ac:dyDescent="0.35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  <c r="AA837" s="47"/>
      <c r="AB837" s="47"/>
      <c r="AC837" s="47"/>
      <c r="AD837" s="47"/>
      <c r="AE837" s="47"/>
      <c r="AF837" s="47"/>
      <c r="AG837" s="47"/>
      <c r="AH837" s="47"/>
      <c r="AI837" s="47"/>
      <c r="AJ837" s="47"/>
      <c r="AK837" s="47"/>
    </row>
    <row r="838" spans="1:37" ht="15.75" customHeight="1" x14ac:dyDescent="0.35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  <c r="AA838" s="47"/>
      <c r="AB838" s="47"/>
      <c r="AC838" s="47"/>
      <c r="AD838" s="47"/>
      <c r="AE838" s="47"/>
      <c r="AF838" s="47"/>
      <c r="AG838" s="47"/>
      <c r="AH838" s="47"/>
      <c r="AI838" s="47"/>
      <c r="AJ838" s="47"/>
      <c r="AK838" s="47"/>
    </row>
    <row r="839" spans="1:37" ht="15.75" customHeight="1" x14ac:dyDescent="0.35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  <c r="AA839" s="47"/>
      <c r="AB839" s="47"/>
      <c r="AC839" s="47"/>
      <c r="AD839" s="47"/>
      <c r="AE839" s="47"/>
      <c r="AF839" s="47"/>
      <c r="AG839" s="47"/>
      <c r="AH839" s="47"/>
      <c r="AI839" s="47"/>
      <c r="AJ839" s="47"/>
      <c r="AK839" s="47"/>
    </row>
    <row r="840" spans="1:37" ht="15.75" customHeight="1" x14ac:dyDescent="0.35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  <c r="AA840" s="47"/>
      <c r="AB840" s="47"/>
      <c r="AC840" s="47"/>
      <c r="AD840" s="47"/>
      <c r="AE840" s="47"/>
      <c r="AF840" s="47"/>
      <c r="AG840" s="47"/>
      <c r="AH840" s="47"/>
      <c r="AI840" s="47"/>
      <c r="AJ840" s="47"/>
      <c r="AK840" s="47"/>
    </row>
    <row r="841" spans="1:37" ht="15.75" customHeight="1" x14ac:dyDescent="0.35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  <c r="AA841" s="47"/>
      <c r="AB841" s="47"/>
      <c r="AC841" s="47"/>
      <c r="AD841" s="47"/>
      <c r="AE841" s="47"/>
      <c r="AF841" s="47"/>
      <c r="AG841" s="47"/>
      <c r="AH841" s="47"/>
      <c r="AI841" s="47"/>
      <c r="AJ841" s="47"/>
      <c r="AK841" s="47"/>
    </row>
    <row r="842" spans="1:37" ht="15.75" customHeight="1" x14ac:dyDescent="0.35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  <c r="AA842" s="47"/>
      <c r="AB842" s="47"/>
      <c r="AC842" s="47"/>
      <c r="AD842" s="47"/>
      <c r="AE842" s="47"/>
      <c r="AF842" s="47"/>
      <c r="AG842" s="47"/>
      <c r="AH842" s="47"/>
      <c r="AI842" s="47"/>
      <c r="AJ842" s="47"/>
      <c r="AK842" s="47"/>
    </row>
    <row r="843" spans="1:37" ht="15.75" customHeight="1" x14ac:dyDescent="0.35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  <c r="AA843" s="47"/>
      <c r="AB843" s="47"/>
      <c r="AC843" s="47"/>
      <c r="AD843" s="47"/>
      <c r="AE843" s="47"/>
      <c r="AF843" s="47"/>
      <c r="AG843" s="47"/>
      <c r="AH843" s="47"/>
      <c r="AI843" s="47"/>
      <c r="AJ843" s="47"/>
      <c r="AK843" s="47"/>
    </row>
    <row r="844" spans="1:37" ht="15.75" customHeight="1" x14ac:dyDescent="0.35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  <c r="AA844" s="47"/>
      <c r="AB844" s="47"/>
      <c r="AC844" s="47"/>
      <c r="AD844" s="47"/>
      <c r="AE844" s="47"/>
      <c r="AF844" s="47"/>
      <c r="AG844" s="47"/>
      <c r="AH844" s="47"/>
      <c r="AI844" s="47"/>
      <c r="AJ844" s="47"/>
      <c r="AK844" s="47"/>
    </row>
    <row r="845" spans="1:37" ht="15.75" customHeight="1" x14ac:dyDescent="0.35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  <c r="AA845" s="47"/>
      <c r="AB845" s="47"/>
      <c r="AC845" s="47"/>
      <c r="AD845" s="47"/>
      <c r="AE845" s="47"/>
      <c r="AF845" s="47"/>
      <c r="AG845" s="47"/>
      <c r="AH845" s="47"/>
      <c r="AI845" s="47"/>
      <c r="AJ845" s="47"/>
      <c r="AK845" s="47"/>
    </row>
    <row r="846" spans="1:37" ht="15.75" customHeight="1" x14ac:dyDescent="0.35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  <c r="AA846" s="47"/>
      <c r="AB846" s="47"/>
      <c r="AC846" s="47"/>
      <c r="AD846" s="47"/>
      <c r="AE846" s="47"/>
      <c r="AF846" s="47"/>
      <c r="AG846" s="47"/>
      <c r="AH846" s="47"/>
      <c r="AI846" s="47"/>
      <c r="AJ846" s="47"/>
      <c r="AK846" s="47"/>
    </row>
    <row r="847" spans="1:37" ht="15.75" customHeight="1" x14ac:dyDescent="0.35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  <c r="AA847" s="47"/>
      <c r="AB847" s="47"/>
      <c r="AC847" s="47"/>
      <c r="AD847" s="47"/>
      <c r="AE847" s="47"/>
      <c r="AF847" s="47"/>
      <c r="AG847" s="47"/>
      <c r="AH847" s="47"/>
      <c r="AI847" s="47"/>
      <c r="AJ847" s="47"/>
      <c r="AK847" s="47"/>
    </row>
    <row r="848" spans="1:37" ht="15.75" customHeight="1" x14ac:dyDescent="0.35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  <c r="AA848" s="47"/>
      <c r="AB848" s="47"/>
      <c r="AC848" s="47"/>
      <c r="AD848" s="47"/>
      <c r="AE848" s="47"/>
      <c r="AF848" s="47"/>
      <c r="AG848" s="47"/>
      <c r="AH848" s="47"/>
      <c r="AI848" s="47"/>
      <c r="AJ848" s="47"/>
      <c r="AK848" s="47"/>
    </row>
    <row r="849" spans="1:37" ht="15.75" customHeight="1" x14ac:dyDescent="0.35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  <c r="AA849" s="47"/>
      <c r="AB849" s="47"/>
      <c r="AC849" s="47"/>
      <c r="AD849" s="47"/>
      <c r="AE849" s="47"/>
      <c r="AF849" s="47"/>
      <c r="AG849" s="47"/>
      <c r="AH849" s="47"/>
      <c r="AI849" s="47"/>
      <c r="AJ849" s="47"/>
      <c r="AK849" s="47"/>
    </row>
    <row r="850" spans="1:37" ht="15.75" customHeight="1" x14ac:dyDescent="0.35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  <c r="AA850" s="47"/>
      <c r="AB850" s="47"/>
      <c r="AC850" s="47"/>
      <c r="AD850" s="47"/>
      <c r="AE850" s="47"/>
      <c r="AF850" s="47"/>
      <c r="AG850" s="47"/>
      <c r="AH850" s="47"/>
      <c r="AI850" s="47"/>
      <c r="AJ850" s="47"/>
      <c r="AK850" s="47"/>
    </row>
    <row r="851" spans="1:37" ht="15.75" customHeight="1" x14ac:dyDescent="0.35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  <c r="AA851" s="47"/>
      <c r="AB851" s="47"/>
      <c r="AC851" s="47"/>
      <c r="AD851" s="47"/>
      <c r="AE851" s="47"/>
      <c r="AF851" s="47"/>
      <c r="AG851" s="47"/>
      <c r="AH851" s="47"/>
      <c r="AI851" s="47"/>
      <c r="AJ851" s="47"/>
      <c r="AK851" s="47"/>
    </row>
    <row r="852" spans="1:37" ht="15.75" customHeight="1" x14ac:dyDescent="0.35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  <c r="AA852" s="47"/>
      <c r="AB852" s="47"/>
      <c r="AC852" s="47"/>
      <c r="AD852" s="47"/>
      <c r="AE852" s="47"/>
      <c r="AF852" s="47"/>
      <c r="AG852" s="47"/>
      <c r="AH852" s="47"/>
      <c r="AI852" s="47"/>
      <c r="AJ852" s="47"/>
      <c r="AK852" s="47"/>
    </row>
    <row r="853" spans="1:37" ht="15.75" customHeight="1" x14ac:dyDescent="0.35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  <c r="AA853" s="47"/>
      <c r="AB853" s="47"/>
      <c r="AC853" s="47"/>
      <c r="AD853" s="47"/>
      <c r="AE853" s="47"/>
      <c r="AF853" s="47"/>
      <c r="AG853" s="47"/>
      <c r="AH853" s="47"/>
      <c r="AI853" s="47"/>
      <c r="AJ853" s="47"/>
      <c r="AK853" s="47"/>
    </row>
    <row r="854" spans="1:37" ht="15.75" customHeight="1" x14ac:dyDescent="0.35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  <c r="AA854" s="47"/>
      <c r="AB854" s="47"/>
      <c r="AC854" s="47"/>
      <c r="AD854" s="47"/>
      <c r="AE854" s="47"/>
      <c r="AF854" s="47"/>
      <c r="AG854" s="47"/>
      <c r="AH854" s="47"/>
      <c r="AI854" s="47"/>
      <c r="AJ854" s="47"/>
      <c r="AK854" s="47"/>
    </row>
    <row r="855" spans="1:37" ht="15.75" customHeight="1" x14ac:dyDescent="0.35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  <c r="AA855" s="47"/>
      <c r="AB855" s="47"/>
      <c r="AC855" s="47"/>
      <c r="AD855" s="47"/>
      <c r="AE855" s="47"/>
      <c r="AF855" s="47"/>
      <c r="AG855" s="47"/>
      <c r="AH855" s="47"/>
      <c r="AI855" s="47"/>
      <c r="AJ855" s="47"/>
      <c r="AK855" s="47"/>
    </row>
    <row r="856" spans="1:37" ht="15.75" customHeight="1" x14ac:dyDescent="0.35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  <c r="AA856" s="47"/>
      <c r="AB856" s="47"/>
      <c r="AC856" s="47"/>
      <c r="AD856" s="47"/>
      <c r="AE856" s="47"/>
      <c r="AF856" s="47"/>
      <c r="AG856" s="47"/>
      <c r="AH856" s="47"/>
      <c r="AI856" s="47"/>
      <c r="AJ856" s="47"/>
      <c r="AK856" s="47"/>
    </row>
    <row r="857" spans="1:37" ht="15.75" customHeight="1" x14ac:dyDescent="0.35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  <c r="AA857" s="47"/>
      <c r="AB857" s="47"/>
      <c r="AC857" s="47"/>
      <c r="AD857" s="47"/>
      <c r="AE857" s="47"/>
      <c r="AF857" s="47"/>
      <c r="AG857" s="47"/>
      <c r="AH857" s="47"/>
      <c r="AI857" s="47"/>
      <c r="AJ857" s="47"/>
      <c r="AK857" s="47"/>
    </row>
    <row r="858" spans="1:37" ht="15.75" customHeight="1" x14ac:dyDescent="0.35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  <c r="AA858" s="47"/>
      <c r="AB858" s="47"/>
      <c r="AC858" s="47"/>
      <c r="AD858" s="47"/>
      <c r="AE858" s="47"/>
      <c r="AF858" s="47"/>
      <c r="AG858" s="47"/>
      <c r="AH858" s="47"/>
      <c r="AI858" s="47"/>
      <c r="AJ858" s="47"/>
      <c r="AK858" s="47"/>
    </row>
    <row r="859" spans="1:37" ht="15.75" customHeight="1" x14ac:dyDescent="0.35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  <c r="AA859" s="47"/>
      <c r="AB859" s="47"/>
      <c r="AC859" s="47"/>
      <c r="AD859" s="47"/>
      <c r="AE859" s="47"/>
      <c r="AF859" s="47"/>
      <c r="AG859" s="47"/>
      <c r="AH859" s="47"/>
      <c r="AI859" s="47"/>
      <c r="AJ859" s="47"/>
      <c r="AK859" s="47"/>
    </row>
    <row r="860" spans="1:37" ht="15.75" customHeight="1" x14ac:dyDescent="0.35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  <c r="AA860" s="47"/>
      <c r="AB860" s="47"/>
      <c r="AC860" s="47"/>
      <c r="AD860" s="47"/>
      <c r="AE860" s="47"/>
      <c r="AF860" s="47"/>
      <c r="AG860" s="47"/>
      <c r="AH860" s="47"/>
      <c r="AI860" s="47"/>
      <c r="AJ860" s="47"/>
      <c r="AK860" s="47"/>
    </row>
    <row r="861" spans="1:37" ht="15.75" customHeight="1" x14ac:dyDescent="0.35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  <c r="AA861" s="47"/>
      <c r="AB861" s="47"/>
      <c r="AC861" s="47"/>
      <c r="AD861" s="47"/>
      <c r="AE861" s="47"/>
      <c r="AF861" s="47"/>
      <c r="AG861" s="47"/>
      <c r="AH861" s="47"/>
      <c r="AI861" s="47"/>
      <c r="AJ861" s="47"/>
      <c r="AK861" s="47"/>
    </row>
    <row r="862" spans="1:37" ht="15.75" customHeight="1" x14ac:dyDescent="0.35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  <c r="AA862" s="47"/>
      <c r="AB862" s="47"/>
      <c r="AC862" s="47"/>
      <c r="AD862" s="47"/>
      <c r="AE862" s="47"/>
      <c r="AF862" s="47"/>
      <c r="AG862" s="47"/>
      <c r="AH862" s="47"/>
      <c r="AI862" s="47"/>
      <c r="AJ862" s="47"/>
      <c r="AK862" s="47"/>
    </row>
    <row r="863" spans="1:37" ht="15.75" customHeight="1" x14ac:dyDescent="0.35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  <c r="AA863" s="47"/>
      <c r="AB863" s="47"/>
      <c r="AC863" s="47"/>
      <c r="AD863" s="47"/>
      <c r="AE863" s="47"/>
      <c r="AF863" s="47"/>
      <c r="AG863" s="47"/>
      <c r="AH863" s="47"/>
      <c r="AI863" s="47"/>
      <c r="AJ863" s="47"/>
      <c r="AK863" s="47"/>
    </row>
    <row r="864" spans="1:37" ht="15.75" customHeight="1" x14ac:dyDescent="0.35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  <c r="AA864" s="47"/>
      <c r="AB864" s="47"/>
      <c r="AC864" s="47"/>
      <c r="AD864" s="47"/>
      <c r="AE864" s="47"/>
      <c r="AF864" s="47"/>
      <c r="AG864" s="47"/>
      <c r="AH864" s="47"/>
      <c r="AI864" s="47"/>
      <c r="AJ864" s="47"/>
      <c r="AK864" s="47"/>
    </row>
    <row r="865" spans="1:37" ht="15.75" customHeight="1" x14ac:dyDescent="0.35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  <c r="AA865" s="47"/>
      <c r="AB865" s="47"/>
      <c r="AC865" s="47"/>
      <c r="AD865" s="47"/>
      <c r="AE865" s="47"/>
      <c r="AF865" s="47"/>
      <c r="AG865" s="47"/>
      <c r="AH865" s="47"/>
      <c r="AI865" s="47"/>
      <c r="AJ865" s="47"/>
      <c r="AK865" s="47"/>
    </row>
    <row r="866" spans="1:37" ht="15.75" customHeight="1" x14ac:dyDescent="0.35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  <c r="AA866" s="47"/>
      <c r="AB866" s="47"/>
      <c r="AC866" s="47"/>
      <c r="AD866" s="47"/>
      <c r="AE866" s="47"/>
      <c r="AF866" s="47"/>
      <c r="AG866" s="47"/>
      <c r="AH866" s="47"/>
      <c r="AI866" s="47"/>
      <c r="AJ866" s="47"/>
      <c r="AK866" s="47"/>
    </row>
    <row r="867" spans="1:37" ht="15.75" customHeight="1" x14ac:dyDescent="0.35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  <c r="AA867" s="47"/>
      <c r="AB867" s="47"/>
      <c r="AC867" s="47"/>
      <c r="AD867" s="47"/>
      <c r="AE867" s="47"/>
      <c r="AF867" s="47"/>
      <c r="AG867" s="47"/>
      <c r="AH867" s="47"/>
      <c r="AI867" s="47"/>
      <c r="AJ867" s="47"/>
      <c r="AK867" s="47"/>
    </row>
    <row r="868" spans="1:37" ht="15.75" customHeight="1" x14ac:dyDescent="0.35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  <c r="AA868" s="47"/>
      <c r="AB868" s="47"/>
      <c r="AC868" s="47"/>
      <c r="AD868" s="47"/>
      <c r="AE868" s="47"/>
      <c r="AF868" s="47"/>
      <c r="AG868" s="47"/>
      <c r="AH868" s="47"/>
      <c r="AI868" s="47"/>
      <c r="AJ868" s="47"/>
      <c r="AK868" s="47"/>
    </row>
    <row r="869" spans="1:37" ht="15.75" customHeight="1" x14ac:dyDescent="0.35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  <c r="AA869" s="47"/>
      <c r="AB869" s="47"/>
      <c r="AC869" s="47"/>
      <c r="AD869" s="47"/>
      <c r="AE869" s="47"/>
      <c r="AF869" s="47"/>
      <c r="AG869" s="47"/>
      <c r="AH869" s="47"/>
      <c r="AI869" s="47"/>
      <c r="AJ869" s="47"/>
      <c r="AK869" s="47"/>
    </row>
    <row r="870" spans="1:37" ht="15.75" customHeight="1" x14ac:dyDescent="0.35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  <c r="AA870" s="47"/>
      <c r="AB870" s="47"/>
      <c r="AC870" s="47"/>
      <c r="AD870" s="47"/>
      <c r="AE870" s="47"/>
      <c r="AF870" s="47"/>
      <c r="AG870" s="47"/>
      <c r="AH870" s="47"/>
      <c r="AI870" s="47"/>
      <c r="AJ870" s="47"/>
      <c r="AK870" s="47"/>
    </row>
    <row r="871" spans="1:37" ht="15.75" customHeight="1" x14ac:dyDescent="0.35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  <c r="AA871" s="47"/>
      <c r="AB871" s="47"/>
      <c r="AC871" s="47"/>
      <c r="AD871" s="47"/>
      <c r="AE871" s="47"/>
      <c r="AF871" s="47"/>
      <c r="AG871" s="47"/>
      <c r="AH871" s="47"/>
      <c r="AI871" s="47"/>
      <c r="AJ871" s="47"/>
      <c r="AK871" s="47"/>
    </row>
    <row r="872" spans="1:37" ht="15.75" customHeight="1" x14ac:dyDescent="0.35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  <c r="AA872" s="47"/>
      <c r="AB872" s="47"/>
      <c r="AC872" s="47"/>
      <c r="AD872" s="47"/>
      <c r="AE872" s="47"/>
      <c r="AF872" s="47"/>
      <c r="AG872" s="47"/>
      <c r="AH872" s="47"/>
      <c r="AI872" s="47"/>
      <c r="AJ872" s="47"/>
      <c r="AK872" s="47"/>
    </row>
    <row r="873" spans="1:37" ht="15.75" customHeight="1" x14ac:dyDescent="0.35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  <c r="AA873" s="47"/>
      <c r="AB873" s="47"/>
      <c r="AC873" s="47"/>
      <c r="AD873" s="47"/>
      <c r="AE873" s="47"/>
      <c r="AF873" s="47"/>
      <c r="AG873" s="47"/>
      <c r="AH873" s="47"/>
      <c r="AI873" s="47"/>
      <c r="AJ873" s="47"/>
      <c r="AK873" s="47"/>
    </row>
    <row r="874" spans="1:37" ht="15.75" customHeight="1" x14ac:dyDescent="0.35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  <c r="AA874" s="47"/>
      <c r="AB874" s="47"/>
      <c r="AC874" s="47"/>
      <c r="AD874" s="47"/>
      <c r="AE874" s="47"/>
      <c r="AF874" s="47"/>
      <c r="AG874" s="47"/>
      <c r="AH874" s="47"/>
      <c r="AI874" s="47"/>
      <c r="AJ874" s="47"/>
      <c r="AK874" s="47"/>
    </row>
    <row r="875" spans="1:37" ht="15.75" customHeight="1" x14ac:dyDescent="0.35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  <c r="AA875" s="47"/>
      <c r="AB875" s="47"/>
      <c r="AC875" s="47"/>
      <c r="AD875" s="47"/>
      <c r="AE875" s="47"/>
      <c r="AF875" s="47"/>
      <c r="AG875" s="47"/>
      <c r="AH875" s="47"/>
      <c r="AI875" s="47"/>
      <c r="AJ875" s="47"/>
      <c r="AK875" s="47"/>
    </row>
    <row r="876" spans="1:37" ht="15.75" customHeight="1" x14ac:dyDescent="0.35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  <c r="AA876" s="47"/>
      <c r="AB876" s="47"/>
      <c r="AC876" s="47"/>
      <c r="AD876" s="47"/>
      <c r="AE876" s="47"/>
      <c r="AF876" s="47"/>
      <c r="AG876" s="47"/>
      <c r="AH876" s="47"/>
      <c r="AI876" s="47"/>
      <c r="AJ876" s="47"/>
      <c r="AK876" s="47"/>
    </row>
    <row r="877" spans="1:37" ht="15.75" customHeight="1" x14ac:dyDescent="0.35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  <c r="AA877" s="47"/>
      <c r="AB877" s="47"/>
      <c r="AC877" s="47"/>
      <c r="AD877" s="47"/>
      <c r="AE877" s="47"/>
      <c r="AF877" s="47"/>
      <c r="AG877" s="47"/>
      <c r="AH877" s="47"/>
      <c r="AI877" s="47"/>
      <c r="AJ877" s="47"/>
      <c r="AK877" s="47"/>
    </row>
    <row r="878" spans="1:37" ht="15.75" customHeight="1" x14ac:dyDescent="0.35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  <c r="AA878" s="47"/>
      <c r="AB878" s="47"/>
      <c r="AC878" s="47"/>
      <c r="AD878" s="47"/>
      <c r="AE878" s="47"/>
      <c r="AF878" s="47"/>
      <c r="AG878" s="47"/>
      <c r="AH878" s="47"/>
      <c r="AI878" s="47"/>
      <c r="AJ878" s="47"/>
      <c r="AK878" s="47"/>
    </row>
    <row r="879" spans="1:37" ht="15.75" customHeight="1" x14ac:dyDescent="0.35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  <c r="AA879" s="47"/>
      <c r="AB879" s="47"/>
      <c r="AC879" s="47"/>
      <c r="AD879" s="47"/>
      <c r="AE879" s="47"/>
      <c r="AF879" s="47"/>
      <c r="AG879" s="47"/>
      <c r="AH879" s="47"/>
      <c r="AI879" s="47"/>
      <c r="AJ879" s="47"/>
      <c r="AK879" s="47"/>
    </row>
    <row r="880" spans="1:37" ht="15.75" customHeight="1" x14ac:dyDescent="0.35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  <c r="AA880" s="47"/>
      <c r="AB880" s="47"/>
      <c r="AC880" s="47"/>
      <c r="AD880" s="47"/>
      <c r="AE880" s="47"/>
      <c r="AF880" s="47"/>
      <c r="AG880" s="47"/>
      <c r="AH880" s="47"/>
      <c r="AI880" s="47"/>
      <c r="AJ880" s="47"/>
      <c r="AK880" s="47"/>
    </row>
    <row r="881" spans="1:37" ht="15.75" customHeight="1" x14ac:dyDescent="0.35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  <c r="AA881" s="47"/>
      <c r="AB881" s="47"/>
      <c r="AC881" s="47"/>
      <c r="AD881" s="47"/>
      <c r="AE881" s="47"/>
      <c r="AF881" s="47"/>
      <c r="AG881" s="47"/>
      <c r="AH881" s="47"/>
      <c r="AI881" s="47"/>
      <c r="AJ881" s="47"/>
      <c r="AK881" s="47"/>
    </row>
    <row r="882" spans="1:37" ht="15.75" customHeight="1" x14ac:dyDescent="0.35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  <c r="AA882" s="47"/>
      <c r="AB882" s="47"/>
      <c r="AC882" s="47"/>
      <c r="AD882" s="47"/>
      <c r="AE882" s="47"/>
      <c r="AF882" s="47"/>
      <c r="AG882" s="47"/>
      <c r="AH882" s="47"/>
      <c r="AI882" s="47"/>
      <c r="AJ882" s="47"/>
      <c r="AK882" s="47"/>
    </row>
    <row r="883" spans="1:37" ht="15.75" customHeight="1" x14ac:dyDescent="0.35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  <c r="AA883" s="47"/>
      <c r="AB883" s="47"/>
      <c r="AC883" s="47"/>
      <c r="AD883" s="47"/>
      <c r="AE883" s="47"/>
      <c r="AF883" s="47"/>
      <c r="AG883" s="47"/>
      <c r="AH883" s="47"/>
      <c r="AI883" s="47"/>
      <c r="AJ883" s="47"/>
      <c r="AK883" s="47"/>
    </row>
    <row r="884" spans="1:37" ht="15.75" customHeight="1" x14ac:dyDescent="0.35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  <c r="AA884" s="47"/>
      <c r="AB884" s="47"/>
      <c r="AC884" s="47"/>
      <c r="AD884" s="47"/>
      <c r="AE884" s="47"/>
      <c r="AF884" s="47"/>
      <c r="AG884" s="47"/>
      <c r="AH884" s="47"/>
      <c r="AI884" s="47"/>
      <c r="AJ884" s="47"/>
      <c r="AK884" s="47"/>
    </row>
    <row r="885" spans="1:37" ht="15.75" customHeight="1" x14ac:dyDescent="0.35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  <c r="AA885" s="47"/>
      <c r="AB885" s="47"/>
      <c r="AC885" s="47"/>
      <c r="AD885" s="47"/>
      <c r="AE885" s="47"/>
      <c r="AF885" s="47"/>
      <c r="AG885" s="47"/>
      <c r="AH885" s="47"/>
      <c r="AI885" s="47"/>
      <c r="AJ885" s="47"/>
      <c r="AK885" s="47"/>
    </row>
    <row r="886" spans="1:37" ht="15.75" customHeight="1" x14ac:dyDescent="0.35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  <c r="AA886" s="47"/>
      <c r="AB886" s="47"/>
      <c r="AC886" s="47"/>
      <c r="AD886" s="47"/>
      <c r="AE886" s="47"/>
      <c r="AF886" s="47"/>
      <c r="AG886" s="47"/>
      <c r="AH886" s="47"/>
      <c r="AI886" s="47"/>
      <c r="AJ886" s="47"/>
      <c r="AK886" s="47"/>
    </row>
    <row r="887" spans="1:37" ht="15.75" customHeight="1" x14ac:dyDescent="0.35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  <c r="AA887" s="47"/>
      <c r="AB887" s="47"/>
      <c r="AC887" s="47"/>
      <c r="AD887" s="47"/>
      <c r="AE887" s="47"/>
      <c r="AF887" s="47"/>
      <c r="AG887" s="47"/>
      <c r="AH887" s="47"/>
      <c r="AI887" s="47"/>
      <c r="AJ887" s="47"/>
      <c r="AK887" s="47"/>
    </row>
    <row r="888" spans="1:37" ht="15.75" customHeight="1" x14ac:dyDescent="0.35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  <c r="AA888" s="47"/>
      <c r="AB888" s="47"/>
      <c r="AC888" s="47"/>
      <c r="AD888" s="47"/>
      <c r="AE888" s="47"/>
      <c r="AF888" s="47"/>
      <c r="AG888" s="47"/>
      <c r="AH888" s="47"/>
      <c r="AI888" s="47"/>
      <c r="AJ888" s="47"/>
      <c r="AK888" s="47"/>
    </row>
    <row r="889" spans="1:37" ht="15.75" customHeight="1" x14ac:dyDescent="0.35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  <c r="AA889" s="47"/>
      <c r="AB889" s="47"/>
      <c r="AC889" s="47"/>
      <c r="AD889" s="47"/>
      <c r="AE889" s="47"/>
      <c r="AF889" s="47"/>
      <c r="AG889" s="47"/>
      <c r="AH889" s="47"/>
      <c r="AI889" s="47"/>
      <c r="AJ889" s="47"/>
      <c r="AK889" s="47"/>
    </row>
    <row r="890" spans="1:37" ht="15.75" customHeight="1" x14ac:dyDescent="0.35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  <c r="AA890" s="47"/>
      <c r="AB890" s="47"/>
      <c r="AC890" s="47"/>
      <c r="AD890" s="47"/>
      <c r="AE890" s="47"/>
      <c r="AF890" s="47"/>
      <c r="AG890" s="47"/>
      <c r="AH890" s="47"/>
      <c r="AI890" s="47"/>
      <c r="AJ890" s="47"/>
      <c r="AK890" s="47"/>
    </row>
    <row r="891" spans="1:37" ht="15.75" customHeight="1" x14ac:dyDescent="0.35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  <c r="AA891" s="47"/>
      <c r="AB891" s="47"/>
      <c r="AC891" s="47"/>
      <c r="AD891" s="47"/>
      <c r="AE891" s="47"/>
      <c r="AF891" s="47"/>
      <c r="AG891" s="47"/>
      <c r="AH891" s="47"/>
      <c r="AI891" s="47"/>
      <c r="AJ891" s="47"/>
      <c r="AK891" s="47"/>
    </row>
    <row r="892" spans="1:37" ht="15.75" customHeight="1" x14ac:dyDescent="0.35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  <c r="AA892" s="47"/>
      <c r="AB892" s="47"/>
      <c r="AC892" s="47"/>
      <c r="AD892" s="47"/>
      <c r="AE892" s="47"/>
      <c r="AF892" s="47"/>
      <c r="AG892" s="47"/>
      <c r="AH892" s="47"/>
      <c r="AI892" s="47"/>
      <c r="AJ892" s="47"/>
      <c r="AK892" s="47"/>
    </row>
    <row r="893" spans="1:37" ht="15.75" customHeight="1" x14ac:dyDescent="0.35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  <c r="AA893" s="47"/>
      <c r="AB893" s="47"/>
      <c r="AC893" s="47"/>
      <c r="AD893" s="47"/>
      <c r="AE893" s="47"/>
      <c r="AF893" s="47"/>
      <c r="AG893" s="47"/>
      <c r="AH893" s="47"/>
      <c r="AI893" s="47"/>
      <c r="AJ893" s="47"/>
      <c r="AK893" s="47"/>
    </row>
    <row r="894" spans="1:37" ht="15.75" customHeight="1" x14ac:dyDescent="0.35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  <c r="AA894" s="47"/>
      <c r="AB894" s="47"/>
      <c r="AC894" s="47"/>
      <c r="AD894" s="47"/>
      <c r="AE894" s="47"/>
      <c r="AF894" s="47"/>
      <c r="AG894" s="47"/>
      <c r="AH894" s="47"/>
      <c r="AI894" s="47"/>
      <c r="AJ894" s="47"/>
      <c r="AK894" s="47"/>
    </row>
    <row r="895" spans="1:37" ht="15.75" customHeight="1" x14ac:dyDescent="0.35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  <c r="AA895" s="47"/>
      <c r="AB895" s="47"/>
      <c r="AC895" s="47"/>
      <c r="AD895" s="47"/>
      <c r="AE895" s="47"/>
      <c r="AF895" s="47"/>
      <c r="AG895" s="47"/>
      <c r="AH895" s="47"/>
      <c r="AI895" s="47"/>
      <c r="AJ895" s="47"/>
      <c r="AK895" s="47"/>
    </row>
    <row r="896" spans="1:37" ht="15.75" customHeight="1" x14ac:dyDescent="0.35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  <c r="AA896" s="47"/>
      <c r="AB896" s="47"/>
      <c r="AC896" s="47"/>
      <c r="AD896" s="47"/>
      <c r="AE896" s="47"/>
      <c r="AF896" s="47"/>
      <c r="AG896" s="47"/>
      <c r="AH896" s="47"/>
      <c r="AI896" s="47"/>
      <c r="AJ896" s="47"/>
      <c r="AK896" s="47"/>
    </row>
    <row r="897" spans="1:37" ht="15.75" customHeight="1" x14ac:dyDescent="0.35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  <c r="AA897" s="47"/>
      <c r="AB897" s="47"/>
      <c r="AC897" s="47"/>
      <c r="AD897" s="47"/>
      <c r="AE897" s="47"/>
      <c r="AF897" s="47"/>
      <c r="AG897" s="47"/>
      <c r="AH897" s="47"/>
      <c r="AI897" s="47"/>
      <c r="AJ897" s="47"/>
      <c r="AK897" s="47"/>
    </row>
    <row r="898" spans="1:37" ht="15.75" customHeight="1" x14ac:dyDescent="0.35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  <c r="AA898" s="47"/>
      <c r="AB898" s="47"/>
      <c r="AC898" s="47"/>
      <c r="AD898" s="47"/>
      <c r="AE898" s="47"/>
      <c r="AF898" s="47"/>
      <c r="AG898" s="47"/>
      <c r="AH898" s="47"/>
      <c r="AI898" s="47"/>
      <c r="AJ898" s="47"/>
      <c r="AK898" s="47"/>
    </row>
    <row r="899" spans="1:37" ht="15.75" customHeight="1" x14ac:dyDescent="0.35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  <c r="AA899" s="47"/>
      <c r="AB899" s="47"/>
      <c r="AC899" s="47"/>
      <c r="AD899" s="47"/>
      <c r="AE899" s="47"/>
      <c r="AF899" s="47"/>
      <c r="AG899" s="47"/>
      <c r="AH899" s="47"/>
      <c r="AI899" s="47"/>
      <c r="AJ899" s="47"/>
      <c r="AK899" s="47"/>
    </row>
    <row r="900" spans="1:37" ht="15.75" customHeight="1" x14ac:dyDescent="0.35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  <c r="AA900" s="47"/>
      <c r="AB900" s="47"/>
      <c r="AC900" s="47"/>
      <c r="AD900" s="47"/>
      <c r="AE900" s="47"/>
      <c r="AF900" s="47"/>
      <c r="AG900" s="47"/>
      <c r="AH900" s="47"/>
      <c r="AI900" s="47"/>
      <c r="AJ900" s="47"/>
      <c r="AK900" s="47"/>
    </row>
    <row r="901" spans="1:37" ht="15.75" customHeight="1" x14ac:dyDescent="0.35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  <c r="AA901" s="47"/>
      <c r="AB901" s="47"/>
      <c r="AC901" s="47"/>
      <c r="AD901" s="47"/>
      <c r="AE901" s="47"/>
      <c r="AF901" s="47"/>
      <c r="AG901" s="47"/>
      <c r="AH901" s="47"/>
      <c r="AI901" s="47"/>
      <c r="AJ901" s="47"/>
      <c r="AK901" s="47"/>
    </row>
    <row r="902" spans="1:37" ht="15.75" customHeight="1" x14ac:dyDescent="0.35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  <c r="AA902" s="47"/>
      <c r="AB902" s="47"/>
      <c r="AC902" s="47"/>
      <c r="AD902" s="47"/>
      <c r="AE902" s="47"/>
      <c r="AF902" s="47"/>
      <c r="AG902" s="47"/>
      <c r="AH902" s="47"/>
      <c r="AI902" s="47"/>
      <c r="AJ902" s="47"/>
      <c r="AK902" s="47"/>
    </row>
    <row r="903" spans="1:37" ht="15.75" customHeight="1" x14ac:dyDescent="0.35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  <c r="AA903" s="47"/>
      <c r="AB903" s="47"/>
      <c r="AC903" s="47"/>
      <c r="AD903" s="47"/>
      <c r="AE903" s="47"/>
      <c r="AF903" s="47"/>
      <c r="AG903" s="47"/>
      <c r="AH903" s="47"/>
      <c r="AI903" s="47"/>
      <c r="AJ903" s="47"/>
      <c r="AK903" s="47"/>
    </row>
    <row r="904" spans="1:37" ht="15.75" customHeight="1" x14ac:dyDescent="0.35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  <c r="AA904" s="47"/>
      <c r="AB904" s="47"/>
      <c r="AC904" s="47"/>
      <c r="AD904" s="47"/>
      <c r="AE904" s="47"/>
      <c r="AF904" s="47"/>
      <c r="AG904" s="47"/>
      <c r="AH904" s="47"/>
      <c r="AI904" s="47"/>
      <c r="AJ904" s="47"/>
      <c r="AK904" s="47"/>
    </row>
    <row r="905" spans="1:37" ht="15.75" customHeight="1" x14ac:dyDescent="0.35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  <c r="AA905" s="47"/>
      <c r="AB905" s="47"/>
      <c r="AC905" s="47"/>
      <c r="AD905" s="47"/>
      <c r="AE905" s="47"/>
      <c r="AF905" s="47"/>
      <c r="AG905" s="47"/>
      <c r="AH905" s="47"/>
      <c r="AI905" s="47"/>
      <c r="AJ905" s="47"/>
      <c r="AK905" s="47"/>
    </row>
    <row r="906" spans="1:37" ht="15.75" customHeight="1" x14ac:dyDescent="0.35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  <c r="AA906" s="47"/>
      <c r="AB906" s="47"/>
      <c r="AC906" s="47"/>
      <c r="AD906" s="47"/>
      <c r="AE906" s="47"/>
      <c r="AF906" s="47"/>
      <c r="AG906" s="47"/>
      <c r="AH906" s="47"/>
      <c r="AI906" s="47"/>
      <c r="AJ906" s="47"/>
      <c r="AK906" s="47"/>
    </row>
    <row r="907" spans="1:37" ht="15.75" customHeight="1" x14ac:dyDescent="0.35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  <c r="AA907" s="47"/>
      <c r="AB907" s="47"/>
      <c r="AC907" s="47"/>
      <c r="AD907" s="47"/>
      <c r="AE907" s="47"/>
      <c r="AF907" s="47"/>
      <c r="AG907" s="47"/>
      <c r="AH907" s="47"/>
      <c r="AI907" s="47"/>
      <c r="AJ907" s="47"/>
      <c r="AK907" s="47"/>
    </row>
    <row r="908" spans="1:37" ht="15.75" customHeight="1" x14ac:dyDescent="0.35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  <c r="AA908" s="47"/>
      <c r="AB908" s="47"/>
      <c r="AC908" s="47"/>
      <c r="AD908" s="47"/>
      <c r="AE908" s="47"/>
      <c r="AF908" s="47"/>
      <c r="AG908" s="47"/>
      <c r="AH908" s="47"/>
      <c r="AI908" s="47"/>
      <c r="AJ908" s="47"/>
      <c r="AK908" s="47"/>
    </row>
    <row r="909" spans="1:37" ht="15.75" customHeight="1" x14ac:dyDescent="0.35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  <c r="AA909" s="47"/>
      <c r="AB909" s="47"/>
      <c r="AC909" s="47"/>
      <c r="AD909" s="47"/>
      <c r="AE909" s="47"/>
      <c r="AF909" s="47"/>
      <c r="AG909" s="47"/>
      <c r="AH909" s="47"/>
      <c r="AI909" s="47"/>
      <c r="AJ909" s="47"/>
      <c r="AK909" s="47"/>
    </row>
    <row r="910" spans="1:37" ht="15.75" customHeight="1" x14ac:dyDescent="0.35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  <c r="AA910" s="47"/>
      <c r="AB910" s="47"/>
      <c r="AC910" s="47"/>
      <c r="AD910" s="47"/>
      <c r="AE910" s="47"/>
      <c r="AF910" s="47"/>
      <c r="AG910" s="47"/>
      <c r="AH910" s="47"/>
      <c r="AI910" s="47"/>
      <c r="AJ910" s="47"/>
      <c r="AK910" s="47"/>
    </row>
    <row r="911" spans="1:37" ht="15.75" customHeight="1" x14ac:dyDescent="0.35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  <c r="AA911" s="47"/>
      <c r="AB911" s="47"/>
      <c r="AC911" s="47"/>
      <c r="AD911" s="47"/>
      <c r="AE911" s="47"/>
      <c r="AF911" s="47"/>
      <c r="AG911" s="47"/>
      <c r="AH911" s="47"/>
      <c r="AI911" s="47"/>
      <c r="AJ911" s="47"/>
      <c r="AK911" s="47"/>
    </row>
    <row r="912" spans="1:37" ht="15.75" customHeight="1" x14ac:dyDescent="0.35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  <c r="AA912" s="47"/>
      <c r="AB912" s="47"/>
      <c r="AC912" s="47"/>
      <c r="AD912" s="47"/>
      <c r="AE912" s="47"/>
      <c r="AF912" s="47"/>
      <c r="AG912" s="47"/>
      <c r="AH912" s="47"/>
      <c r="AI912" s="47"/>
      <c r="AJ912" s="47"/>
      <c r="AK912" s="47"/>
    </row>
    <row r="913" spans="1:37" ht="15.75" customHeight="1" x14ac:dyDescent="0.35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  <c r="AA913" s="47"/>
      <c r="AB913" s="47"/>
      <c r="AC913" s="47"/>
      <c r="AD913" s="47"/>
      <c r="AE913" s="47"/>
      <c r="AF913" s="47"/>
      <c r="AG913" s="47"/>
      <c r="AH913" s="47"/>
      <c r="AI913" s="47"/>
      <c r="AJ913" s="47"/>
      <c r="AK913" s="47"/>
    </row>
    <row r="914" spans="1:37" ht="15.75" customHeight="1" x14ac:dyDescent="0.35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  <c r="AA914" s="47"/>
      <c r="AB914" s="47"/>
      <c r="AC914" s="47"/>
      <c r="AD914" s="47"/>
      <c r="AE914" s="47"/>
      <c r="AF914" s="47"/>
      <c r="AG914" s="47"/>
      <c r="AH914" s="47"/>
      <c r="AI914" s="47"/>
      <c r="AJ914" s="47"/>
      <c r="AK914" s="47"/>
    </row>
    <row r="915" spans="1:37" ht="15.75" customHeight="1" x14ac:dyDescent="0.35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  <c r="AA915" s="47"/>
      <c r="AB915" s="47"/>
      <c r="AC915" s="47"/>
      <c r="AD915" s="47"/>
      <c r="AE915" s="47"/>
      <c r="AF915" s="47"/>
      <c r="AG915" s="47"/>
      <c r="AH915" s="47"/>
      <c r="AI915" s="47"/>
      <c r="AJ915" s="47"/>
      <c r="AK915" s="47"/>
    </row>
    <row r="916" spans="1:37" ht="15.75" customHeight="1" x14ac:dyDescent="0.35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  <c r="AA916" s="47"/>
      <c r="AB916" s="47"/>
      <c r="AC916" s="47"/>
      <c r="AD916" s="47"/>
      <c r="AE916" s="47"/>
      <c r="AF916" s="47"/>
      <c r="AG916" s="47"/>
      <c r="AH916" s="47"/>
      <c r="AI916" s="47"/>
      <c r="AJ916" s="47"/>
      <c r="AK916" s="47"/>
    </row>
    <row r="917" spans="1:37" ht="15.75" customHeight="1" x14ac:dyDescent="0.35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  <c r="AA917" s="47"/>
      <c r="AB917" s="47"/>
      <c r="AC917" s="47"/>
      <c r="AD917" s="47"/>
      <c r="AE917" s="47"/>
      <c r="AF917" s="47"/>
      <c r="AG917" s="47"/>
      <c r="AH917" s="47"/>
      <c r="AI917" s="47"/>
      <c r="AJ917" s="47"/>
      <c r="AK917" s="47"/>
    </row>
    <row r="918" spans="1:37" ht="15.75" customHeight="1" x14ac:dyDescent="0.35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  <c r="AA918" s="47"/>
      <c r="AB918" s="47"/>
      <c r="AC918" s="47"/>
      <c r="AD918" s="47"/>
      <c r="AE918" s="47"/>
      <c r="AF918" s="47"/>
      <c r="AG918" s="47"/>
      <c r="AH918" s="47"/>
      <c r="AI918" s="47"/>
      <c r="AJ918" s="47"/>
      <c r="AK918" s="47"/>
    </row>
    <row r="919" spans="1:37" ht="15.75" customHeight="1" x14ac:dyDescent="0.35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  <c r="AA919" s="47"/>
      <c r="AB919" s="47"/>
      <c r="AC919" s="47"/>
      <c r="AD919" s="47"/>
      <c r="AE919" s="47"/>
      <c r="AF919" s="47"/>
      <c r="AG919" s="47"/>
      <c r="AH919" s="47"/>
      <c r="AI919" s="47"/>
      <c r="AJ919" s="47"/>
      <c r="AK919" s="47"/>
    </row>
    <row r="920" spans="1:37" ht="15.75" customHeight="1" x14ac:dyDescent="0.35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  <c r="AA920" s="47"/>
      <c r="AB920" s="47"/>
      <c r="AC920" s="47"/>
      <c r="AD920" s="47"/>
      <c r="AE920" s="47"/>
      <c r="AF920" s="47"/>
      <c r="AG920" s="47"/>
      <c r="AH920" s="47"/>
      <c r="AI920" s="47"/>
      <c r="AJ920" s="47"/>
      <c r="AK920" s="47"/>
    </row>
    <row r="921" spans="1:37" ht="15.75" customHeight="1" x14ac:dyDescent="0.35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  <c r="AA921" s="47"/>
      <c r="AB921" s="47"/>
      <c r="AC921" s="47"/>
      <c r="AD921" s="47"/>
      <c r="AE921" s="47"/>
      <c r="AF921" s="47"/>
      <c r="AG921" s="47"/>
      <c r="AH921" s="47"/>
      <c r="AI921" s="47"/>
      <c r="AJ921" s="47"/>
      <c r="AK921" s="47"/>
    </row>
    <row r="922" spans="1:37" ht="15.75" customHeight="1" x14ac:dyDescent="0.35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  <c r="AA922" s="47"/>
      <c r="AB922" s="47"/>
      <c r="AC922" s="47"/>
      <c r="AD922" s="47"/>
      <c r="AE922" s="47"/>
      <c r="AF922" s="47"/>
      <c r="AG922" s="47"/>
      <c r="AH922" s="47"/>
      <c r="AI922" s="47"/>
      <c r="AJ922" s="47"/>
      <c r="AK922" s="47"/>
    </row>
    <row r="923" spans="1:37" ht="15.75" customHeight="1" x14ac:dyDescent="0.35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  <c r="AA923" s="47"/>
      <c r="AB923" s="47"/>
      <c r="AC923" s="47"/>
      <c r="AD923" s="47"/>
      <c r="AE923" s="47"/>
      <c r="AF923" s="47"/>
      <c r="AG923" s="47"/>
      <c r="AH923" s="47"/>
      <c r="AI923" s="47"/>
      <c r="AJ923" s="47"/>
      <c r="AK923" s="47"/>
    </row>
    <row r="924" spans="1:37" ht="15.75" customHeight="1" x14ac:dyDescent="0.35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  <c r="AA924" s="47"/>
      <c r="AB924" s="47"/>
      <c r="AC924" s="47"/>
      <c r="AD924" s="47"/>
      <c r="AE924" s="47"/>
      <c r="AF924" s="47"/>
      <c r="AG924" s="47"/>
      <c r="AH924" s="47"/>
      <c r="AI924" s="47"/>
      <c r="AJ924" s="47"/>
      <c r="AK924" s="47"/>
    </row>
    <row r="925" spans="1:37" ht="15.75" customHeight="1" x14ac:dyDescent="0.35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  <c r="AA925" s="47"/>
      <c r="AB925" s="47"/>
      <c r="AC925" s="47"/>
      <c r="AD925" s="47"/>
      <c r="AE925" s="47"/>
      <c r="AF925" s="47"/>
      <c r="AG925" s="47"/>
      <c r="AH925" s="47"/>
      <c r="AI925" s="47"/>
      <c r="AJ925" s="47"/>
      <c r="AK925" s="47"/>
    </row>
    <row r="926" spans="1:37" ht="15.75" customHeight="1" x14ac:dyDescent="0.35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  <c r="AA926" s="47"/>
      <c r="AB926" s="47"/>
      <c r="AC926" s="47"/>
      <c r="AD926" s="47"/>
      <c r="AE926" s="47"/>
      <c r="AF926" s="47"/>
      <c r="AG926" s="47"/>
      <c r="AH926" s="47"/>
      <c r="AI926" s="47"/>
      <c r="AJ926" s="47"/>
      <c r="AK926" s="47"/>
    </row>
    <row r="927" spans="1:37" ht="15.75" customHeight="1" x14ac:dyDescent="0.35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  <c r="AA927" s="47"/>
      <c r="AB927" s="47"/>
      <c r="AC927" s="47"/>
      <c r="AD927" s="47"/>
      <c r="AE927" s="47"/>
      <c r="AF927" s="47"/>
      <c r="AG927" s="47"/>
      <c r="AH927" s="47"/>
      <c r="AI927" s="47"/>
      <c r="AJ927" s="47"/>
      <c r="AK927" s="47"/>
    </row>
    <row r="928" spans="1:37" ht="15.75" customHeight="1" x14ac:dyDescent="0.35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  <c r="AA928" s="47"/>
      <c r="AB928" s="47"/>
      <c r="AC928" s="47"/>
      <c r="AD928" s="47"/>
      <c r="AE928" s="47"/>
      <c r="AF928" s="47"/>
      <c r="AG928" s="47"/>
      <c r="AH928" s="47"/>
      <c r="AI928" s="47"/>
      <c r="AJ928" s="47"/>
      <c r="AK928" s="47"/>
    </row>
    <row r="929" spans="1:37" ht="15.75" customHeight="1" x14ac:dyDescent="0.35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  <c r="AA929" s="47"/>
      <c r="AB929" s="47"/>
      <c r="AC929" s="47"/>
      <c r="AD929" s="47"/>
      <c r="AE929" s="47"/>
      <c r="AF929" s="47"/>
      <c r="AG929" s="47"/>
      <c r="AH929" s="47"/>
      <c r="AI929" s="47"/>
      <c r="AJ929" s="47"/>
      <c r="AK929" s="47"/>
    </row>
    <row r="930" spans="1:37" ht="15.75" customHeight="1" x14ac:dyDescent="0.35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  <c r="AA930" s="47"/>
      <c r="AB930" s="47"/>
      <c r="AC930" s="47"/>
      <c r="AD930" s="47"/>
      <c r="AE930" s="47"/>
      <c r="AF930" s="47"/>
      <c r="AG930" s="47"/>
      <c r="AH930" s="47"/>
      <c r="AI930" s="47"/>
      <c r="AJ930" s="47"/>
      <c r="AK930" s="47"/>
    </row>
    <row r="931" spans="1:37" ht="15.75" customHeight="1" x14ac:dyDescent="0.35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  <c r="AA931" s="47"/>
      <c r="AB931" s="47"/>
      <c r="AC931" s="47"/>
      <c r="AD931" s="47"/>
      <c r="AE931" s="47"/>
      <c r="AF931" s="47"/>
      <c r="AG931" s="47"/>
      <c r="AH931" s="47"/>
      <c r="AI931" s="47"/>
      <c r="AJ931" s="47"/>
      <c r="AK931" s="47"/>
    </row>
    <row r="932" spans="1:37" ht="15.75" customHeight="1" x14ac:dyDescent="0.35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  <c r="AA932" s="47"/>
      <c r="AB932" s="47"/>
      <c r="AC932" s="47"/>
      <c r="AD932" s="47"/>
      <c r="AE932" s="47"/>
      <c r="AF932" s="47"/>
      <c r="AG932" s="47"/>
      <c r="AH932" s="47"/>
      <c r="AI932" s="47"/>
      <c r="AJ932" s="47"/>
      <c r="AK932" s="47"/>
    </row>
    <row r="933" spans="1:37" ht="15.75" customHeight="1" x14ac:dyDescent="0.35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  <c r="AA933" s="47"/>
      <c r="AB933" s="47"/>
      <c r="AC933" s="47"/>
      <c r="AD933" s="47"/>
      <c r="AE933" s="47"/>
      <c r="AF933" s="47"/>
      <c r="AG933" s="47"/>
      <c r="AH933" s="47"/>
      <c r="AI933" s="47"/>
      <c r="AJ933" s="47"/>
      <c r="AK933" s="47"/>
    </row>
    <row r="934" spans="1:37" ht="15.75" customHeight="1" x14ac:dyDescent="0.35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  <c r="AA934" s="47"/>
      <c r="AB934" s="47"/>
      <c r="AC934" s="47"/>
      <c r="AD934" s="47"/>
      <c r="AE934" s="47"/>
      <c r="AF934" s="47"/>
      <c r="AG934" s="47"/>
      <c r="AH934" s="47"/>
      <c r="AI934" s="47"/>
      <c r="AJ934" s="47"/>
      <c r="AK934" s="47"/>
    </row>
    <row r="935" spans="1:37" ht="15.75" customHeight="1" x14ac:dyDescent="0.35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  <c r="AA935" s="47"/>
      <c r="AB935" s="47"/>
      <c r="AC935" s="47"/>
      <c r="AD935" s="47"/>
      <c r="AE935" s="47"/>
      <c r="AF935" s="47"/>
      <c r="AG935" s="47"/>
      <c r="AH935" s="47"/>
      <c r="AI935" s="47"/>
      <c r="AJ935" s="47"/>
      <c r="AK935" s="47"/>
    </row>
    <row r="936" spans="1:37" ht="15.75" customHeight="1" x14ac:dyDescent="0.35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  <c r="AA936" s="47"/>
      <c r="AB936" s="47"/>
      <c r="AC936" s="47"/>
      <c r="AD936" s="47"/>
      <c r="AE936" s="47"/>
      <c r="AF936" s="47"/>
      <c r="AG936" s="47"/>
      <c r="AH936" s="47"/>
      <c r="AI936" s="47"/>
      <c r="AJ936" s="47"/>
      <c r="AK936" s="47"/>
    </row>
    <row r="937" spans="1:37" ht="15.75" customHeight="1" x14ac:dyDescent="0.35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  <c r="AA937" s="47"/>
      <c r="AB937" s="47"/>
      <c r="AC937" s="47"/>
      <c r="AD937" s="47"/>
      <c r="AE937" s="47"/>
      <c r="AF937" s="47"/>
      <c r="AG937" s="47"/>
      <c r="AH937" s="47"/>
      <c r="AI937" s="47"/>
      <c r="AJ937" s="47"/>
      <c r="AK937" s="47"/>
    </row>
    <row r="938" spans="1:37" ht="15.75" customHeight="1" x14ac:dyDescent="0.35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  <c r="AA938" s="47"/>
      <c r="AB938" s="47"/>
      <c r="AC938" s="47"/>
      <c r="AD938" s="47"/>
      <c r="AE938" s="47"/>
      <c r="AF938" s="47"/>
      <c r="AG938" s="47"/>
      <c r="AH938" s="47"/>
      <c r="AI938" s="47"/>
      <c r="AJ938" s="47"/>
      <c r="AK938" s="47"/>
    </row>
    <row r="939" spans="1:37" ht="15.75" customHeight="1" x14ac:dyDescent="0.35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  <c r="AA939" s="47"/>
      <c r="AB939" s="47"/>
      <c r="AC939" s="47"/>
      <c r="AD939" s="47"/>
      <c r="AE939" s="47"/>
      <c r="AF939" s="47"/>
      <c r="AG939" s="47"/>
      <c r="AH939" s="47"/>
      <c r="AI939" s="47"/>
      <c r="AJ939" s="47"/>
      <c r="AK939" s="47"/>
    </row>
    <row r="940" spans="1:37" ht="15.75" customHeight="1" x14ac:dyDescent="0.35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  <c r="AA940" s="47"/>
      <c r="AB940" s="47"/>
      <c r="AC940" s="47"/>
      <c r="AD940" s="47"/>
      <c r="AE940" s="47"/>
      <c r="AF940" s="47"/>
      <c r="AG940" s="47"/>
      <c r="AH940" s="47"/>
      <c r="AI940" s="47"/>
      <c r="AJ940" s="47"/>
      <c r="AK940" s="47"/>
    </row>
    <row r="941" spans="1:37" ht="15.75" customHeight="1" x14ac:dyDescent="0.35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  <c r="AA941" s="47"/>
      <c r="AB941" s="47"/>
      <c r="AC941" s="47"/>
      <c r="AD941" s="47"/>
      <c r="AE941" s="47"/>
      <c r="AF941" s="47"/>
      <c r="AG941" s="47"/>
      <c r="AH941" s="47"/>
      <c r="AI941" s="47"/>
      <c r="AJ941" s="47"/>
      <c r="AK941" s="47"/>
    </row>
    <row r="942" spans="1:37" ht="15.75" customHeight="1" x14ac:dyDescent="0.35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  <c r="AA942" s="47"/>
      <c r="AB942" s="47"/>
      <c r="AC942" s="47"/>
      <c r="AD942" s="47"/>
      <c r="AE942" s="47"/>
      <c r="AF942" s="47"/>
      <c r="AG942" s="47"/>
      <c r="AH942" s="47"/>
      <c r="AI942" s="47"/>
      <c r="AJ942" s="47"/>
      <c r="AK942" s="47"/>
    </row>
    <row r="943" spans="1:37" ht="15.75" customHeight="1" x14ac:dyDescent="0.35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  <c r="AA943" s="47"/>
      <c r="AB943" s="47"/>
      <c r="AC943" s="47"/>
      <c r="AD943" s="47"/>
      <c r="AE943" s="47"/>
      <c r="AF943" s="47"/>
      <c r="AG943" s="47"/>
      <c r="AH943" s="47"/>
      <c r="AI943" s="47"/>
      <c r="AJ943" s="47"/>
      <c r="AK943" s="47"/>
    </row>
    <row r="944" spans="1:37" ht="15.75" customHeight="1" x14ac:dyDescent="0.35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  <c r="AA944" s="47"/>
      <c r="AB944" s="47"/>
      <c r="AC944" s="47"/>
      <c r="AD944" s="47"/>
      <c r="AE944" s="47"/>
      <c r="AF944" s="47"/>
      <c r="AG944" s="47"/>
      <c r="AH944" s="47"/>
      <c r="AI944" s="47"/>
      <c r="AJ944" s="47"/>
      <c r="AK944" s="47"/>
    </row>
    <row r="945" spans="1:37" ht="15.75" customHeight="1" x14ac:dyDescent="0.35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  <c r="AA945" s="47"/>
      <c r="AB945" s="47"/>
      <c r="AC945" s="47"/>
      <c r="AD945" s="47"/>
      <c r="AE945" s="47"/>
      <c r="AF945" s="47"/>
      <c r="AG945" s="47"/>
      <c r="AH945" s="47"/>
      <c r="AI945" s="47"/>
      <c r="AJ945" s="47"/>
      <c r="AK945" s="47"/>
    </row>
    <row r="946" spans="1:37" ht="15.75" customHeight="1" x14ac:dyDescent="0.35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  <c r="AA946" s="47"/>
      <c r="AB946" s="47"/>
      <c r="AC946" s="47"/>
      <c r="AD946" s="47"/>
      <c r="AE946" s="47"/>
      <c r="AF946" s="47"/>
      <c r="AG946" s="47"/>
      <c r="AH946" s="47"/>
      <c r="AI946" s="47"/>
      <c r="AJ946" s="47"/>
      <c r="AK946" s="47"/>
    </row>
    <row r="947" spans="1:37" ht="15.75" customHeight="1" x14ac:dyDescent="0.35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  <c r="AA947" s="47"/>
      <c r="AB947" s="47"/>
      <c r="AC947" s="47"/>
      <c r="AD947" s="47"/>
      <c r="AE947" s="47"/>
      <c r="AF947" s="47"/>
      <c r="AG947" s="47"/>
      <c r="AH947" s="47"/>
      <c r="AI947" s="47"/>
      <c r="AJ947" s="47"/>
      <c r="AK947" s="47"/>
    </row>
    <row r="948" spans="1:37" ht="15.75" customHeight="1" x14ac:dyDescent="0.35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  <c r="AA948" s="47"/>
      <c r="AB948" s="47"/>
      <c r="AC948" s="47"/>
      <c r="AD948" s="47"/>
      <c r="AE948" s="47"/>
      <c r="AF948" s="47"/>
      <c r="AG948" s="47"/>
      <c r="AH948" s="47"/>
      <c r="AI948" s="47"/>
      <c r="AJ948" s="47"/>
      <c r="AK948" s="47"/>
    </row>
    <row r="949" spans="1:37" ht="15.75" customHeight="1" x14ac:dyDescent="0.35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  <c r="AA949" s="47"/>
      <c r="AB949" s="47"/>
      <c r="AC949" s="47"/>
      <c r="AD949" s="47"/>
      <c r="AE949" s="47"/>
      <c r="AF949" s="47"/>
      <c r="AG949" s="47"/>
      <c r="AH949" s="47"/>
      <c r="AI949" s="47"/>
      <c r="AJ949" s="47"/>
      <c r="AK949" s="47"/>
    </row>
    <row r="950" spans="1:37" ht="15.75" customHeight="1" x14ac:dyDescent="0.35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  <c r="AA950" s="47"/>
      <c r="AB950" s="47"/>
      <c r="AC950" s="47"/>
      <c r="AD950" s="47"/>
      <c r="AE950" s="47"/>
      <c r="AF950" s="47"/>
      <c r="AG950" s="47"/>
      <c r="AH950" s="47"/>
      <c r="AI950" s="47"/>
      <c r="AJ950" s="47"/>
      <c r="AK950" s="47"/>
    </row>
    <row r="951" spans="1:37" ht="15.75" customHeight="1" x14ac:dyDescent="0.35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  <c r="AA951" s="47"/>
      <c r="AB951" s="47"/>
      <c r="AC951" s="47"/>
      <c r="AD951" s="47"/>
      <c r="AE951" s="47"/>
      <c r="AF951" s="47"/>
      <c r="AG951" s="47"/>
      <c r="AH951" s="47"/>
      <c r="AI951" s="47"/>
      <c r="AJ951" s="47"/>
      <c r="AK951" s="47"/>
    </row>
    <row r="952" spans="1:37" ht="15.75" customHeight="1" x14ac:dyDescent="0.35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  <c r="AA952" s="47"/>
      <c r="AB952" s="47"/>
      <c r="AC952" s="47"/>
      <c r="AD952" s="47"/>
      <c r="AE952" s="47"/>
      <c r="AF952" s="47"/>
      <c r="AG952" s="47"/>
      <c r="AH952" s="47"/>
      <c r="AI952" s="47"/>
      <c r="AJ952" s="47"/>
      <c r="AK952" s="47"/>
    </row>
    <row r="953" spans="1:37" ht="15.75" customHeight="1" x14ac:dyDescent="0.35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  <c r="AA953" s="47"/>
      <c r="AB953" s="47"/>
      <c r="AC953" s="47"/>
      <c r="AD953" s="47"/>
      <c r="AE953" s="47"/>
      <c r="AF953" s="47"/>
      <c r="AG953" s="47"/>
      <c r="AH953" s="47"/>
      <c r="AI953" s="47"/>
      <c r="AJ953" s="47"/>
      <c r="AK953" s="47"/>
    </row>
    <row r="954" spans="1:37" ht="15.75" customHeight="1" x14ac:dyDescent="0.35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  <c r="AA954" s="47"/>
      <c r="AB954" s="47"/>
      <c r="AC954" s="47"/>
      <c r="AD954" s="47"/>
      <c r="AE954" s="47"/>
      <c r="AF954" s="47"/>
      <c r="AG954" s="47"/>
      <c r="AH954" s="47"/>
      <c r="AI954" s="47"/>
      <c r="AJ954" s="47"/>
      <c r="AK954" s="47"/>
    </row>
    <row r="955" spans="1:37" ht="15.75" customHeight="1" x14ac:dyDescent="0.35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  <c r="AA955" s="47"/>
      <c r="AB955" s="47"/>
      <c r="AC955" s="47"/>
      <c r="AD955" s="47"/>
      <c r="AE955" s="47"/>
      <c r="AF955" s="47"/>
      <c r="AG955" s="47"/>
      <c r="AH955" s="47"/>
      <c r="AI955" s="47"/>
      <c r="AJ955" s="47"/>
      <c r="AK955" s="47"/>
    </row>
    <row r="956" spans="1:37" ht="15.75" customHeight="1" x14ac:dyDescent="0.35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  <c r="AA956" s="47"/>
      <c r="AB956" s="47"/>
      <c r="AC956" s="47"/>
      <c r="AD956" s="47"/>
      <c r="AE956" s="47"/>
      <c r="AF956" s="47"/>
      <c r="AG956" s="47"/>
      <c r="AH956" s="47"/>
      <c r="AI956" s="47"/>
      <c r="AJ956" s="47"/>
      <c r="AK956" s="47"/>
    </row>
    <row r="957" spans="1:37" ht="15.75" customHeight="1" x14ac:dyDescent="0.35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  <c r="AA957" s="47"/>
      <c r="AB957" s="47"/>
      <c r="AC957" s="47"/>
      <c r="AD957" s="47"/>
      <c r="AE957" s="47"/>
      <c r="AF957" s="47"/>
      <c r="AG957" s="47"/>
      <c r="AH957" s="47"/>
      <c r="AI957" s="47"/>
      <c r="AJ957" s="47"/>
      <c r="AK957" s="47"/>
    </row>
    <row r="958" spans="1:37" ht="15.75" customHeight="1" x14ac:dyDescent="0.35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  <c r="AA958" s="47"/>
      <c r="AB958" s="47"/>
      <c r="AC958" s="47"/>
      <c r="AD958" s="47"/>
      <c r="AE958" s="47"/>
      <c r="AF958" s="47"/>
      <c r="AG958" s="47"/>
      <c r="AH958" s="47"/>
      <c r="AI958" s="47"/>
      <c r="AJ958" s="47"/>
      <c r="AK958" s="47"/>
    </row>
    <row r="959" spans="1:37" ht="15.75" customHeight="1" x14ac:dyDescent="0.35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  <c r="AA959" s="47"/>
      <c r="AB959" s="47"/>
      <c r="AC959" s="47"/>
      <c r="AD959" s="47"/>
      <c r="AE959" s="47"/>
      <c r="AF959" s="47"/>
      <c r="AG959" s="47"/>
      <c r="AH959" s="47"/>
      <c r="AI959" s="47"/>
      <c r="AJ959" s="47"/>
      <c r="AK959" s="47"/>
    </row>
    <row r="960" spans="1:37" ht="15.75" customHeight="1" x14ac:dyDescent="0.35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  <c r="AA960" s="47"/>
      <c r="AB960" s="47"/>
      <c r="AC960" s="47"/>
      <c r="AD960" s="47"/>
      <c r="AE960" s="47"/>
      <c r="AF960" s="47"/>
      <c r="AG960" s="47"/>
      <c r="AH960" s="47"/>
      <c r="AI960" s="47"/>
      <c r="AJ960" s="47"/>
      <c r="AK960" s="47"/>
    </row>
    <row r="961" spans="1:37" ht="15.75" customHeight="1" x14ac:dyDescent="0.35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  <c r="AA961" s="47"/>
      <c r="AB961" s="47"/>
      <c r="AC961" s="47"/>
      <c r="AD961" s="47"/>
      <c r="AE961" s="47"/>
      <c r="AF961" s="47"/>
      <c r="AG961" s="47"/>
      <c r="AH961" s="47"/>
      <c r="AI961" s="47"/>
      <c r="AJ961" s="47"/>
      <c r="AK961" s="47"/>
    </row>
    <row r="962" spans="1:37" ht="15.75" customHeight="1" x14ac:dyDescent="0.35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  <c r="AA962" s="47"/>
      <c r="AB962" s="47"/>
      <c r="AC962" s="47"/>
      <c r="AD962" s="47"/>
      <c r="AE962" s="47"/>
      <c r="AF962" s="47"/>
      <c r="AG962" s="47"/>
      <c r="AH962" s="47"/>
      <c r="AI962" s="47"/>
      <c r="AJ962" s="47"/>
      <c r="AK962" s="47"/>
    </row>
    <row r="963" spans="1:37" ht="15.75" customHeight="1" x14ac:dyDescent="0.35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  <c r="AA963" s="47"/>
      <c r="AB963" s="47"/>
      <c r="AC963" s="47"/>
      <c r="AD963" s="47"/>
      <c r="AE963" s="47"/>
      <c r="AF963" s="47"/>
      <c r="AG963" s="47"/>
      <c r="AH963" s="47"/>
      <c r="AI963" s="47"/>
      <c r="AJ963" s="47"/>
      <c r="AK963" s="47"/>
    </row>
    <row r="964" spans="1:37" ht="15.75" customHeight="1" x14ac:dyDescent="0.35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  <c r="AA964" s="47"/>
      <c r="AB964" s="47"/>
      <c r="AC964" s="47"/>
      <c r="AD964" s="47"/>
      <c r="AE964" s="47"/>
      <c r="AF964" s="47"/>
      <c r="AG964" s="47"/>
      <c r="AH964" s="47"/>
      <c r="AI964" s="47"/>
      <c r="AJ964" s="47"/>
      <c r="AK964" s="47"/>
    </row>
    <row r="965" spans="1:37" ht="15.75" customHeight="1" x14ac:dyDescent="0.35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  <c r="AA965" s="47"/>
      <c r="AB965" s="47"/>
      <c r="AC965" s="47"/>
      <c r="AD965" s="47"/>
      <c r="AE965" s="47"/>
      <c r="AF965" s="47"/>
      <c r="AG965" s="47"/>
      <c r="AH965" s="47"/>
      <c r="AI965" s="47"/>
      <c r="AJ965" s="47"/>
      <c r="AK965" s="47"/>
    </row>
    <row r="966" spans="1:37" ht="15.75" customHeight="1" x14ac:dyDescent="0.35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  <c r="AA966" s="47"/>
      <c r="AB966" s="47"/>
      <c r="AC966" s="47"/>
      <c r="AD966" s="47"/>
      <c r="AE966" s="47"/>
      <c r="AF966" s="47"/>
      <c r="AG966" s="47"/>
      <c r="AH966" s="47"/>
      <c r="AI966" s="47"/>
      <c r="AJ966" s="47"/>
      <c r="AK966" s="47"/>
    </row>
    <row r="967" spans="1:37" ht="15.75" customHeight="1" x14ac:dyDescent="0.35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  <c r="AA967" s="47"/>
      <c r="AB967" s="47"/>
      <c r="AC967" s="47"/>
      <c r="AD967" s="47"/>
      <c r="AE967" s="47"/>
      <c r="AF967" s="47"/>
      <c r="AG967" s="47"/>
      <c r="AH967" s="47"/>
      <c r="AI967" s="47"/>
      <c r="AJ967" s="47"/>
      <c r="AK967" s="47"/>
    </row>
    <row r="968" spans="1:37" ht="15.75" customHeight="1" x14ac:dyDescent="0.35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  <c r="AA968" s="47"/>
      <c r="AB968" s="47"/>
      <c r="AC968" s="47"/>
      <c r="AD968" s="47"/>
      <c r="AE968" s="47"/>
      <c r="AF968" s="47"/>
      <c r="AG968" s="47"/>
      <c r="AH968" s="47"/>
      <c r="AI968" s="47"/>
      <c r="AJ968" s="47"/>
      <c r="AK968" s="47"/>
    </row>
    <row r="969" spans="1:37" ht="15.75" customHeight="1" x14ac:dyDescent="0.35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  <c r="AA969" s="47"/>
      <c r="AB969" s="47"/>
      <c r="AC969" s="47"/>
      <c r="AD969" s="47"/>
      <c r="AE969" s="47"/>
      <c r="AF969" s="47"/>
      <c r="AG969" s="47"/>
      <c r="AH969" s="47"/>
      <c r="AI969" s="47"/>
      <c r="AJ969" s="47"/>
      <c r="AK969" s="47"/>
    </row>
    <row r="970" spans="1:37" ht="15.75" customHeight="1" x14ac:dyDescent="0.35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  <c r="AA970" s="47"/>
      <c r="AB970" s="47"/>
      <c r="AC970" s="47"/>
      <c r="AD970" s="47"/>
      <c r="AE970" s="47"/>
      <c r="AF970" s="47"/>
      <c r="AG970" s="47"/>
      <c r="AH970" s="47"/>
      <c r="AI970" s="47"/>
      <c r="AJ970" s="47"/>
      <c r="AK970" s="47"/>
    </row>
    <row r="971" spans="1:37" ht="15.75" customHeight="1" x14ac:dyDescent="0.35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  <c r="AA971" s="47"/>
      <c r="AB971" s="47"/>
      <c r="AC971" s="47"/>
      <c r="AD971" s="47"/>
      <c r="AE971" s="47"/>
      <c r="AF971" s="47"/>
      <c r="AG971" s="47"/>
      <c r="AH971" s="47"/>
      <c r="AI971" s="47"/>
      <c r="AJ971" s="47"/>
      <c r="AK971" s="47"/>
    </row>
    <row r="972" spans="1:37" ht="15.75" customHeight="1" x14ac:dyDescent="0.35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  <c r="AA972" s="47"/>
      <c r="AB972" s="47"/>
      <c r="AC972" s="47"/>
      <c r="AD972" s="47"/>
      <c r="AE972" s="47"/>
      <c r="AF972" s="47"/>
      <c r="AG972" s="47"/>
      <c r="AH972" s="47"/>
      <c r="AI972" s="47"/>
      <c r="AJ972" s="47"/>
      <c r="AK972" s="47"/>
    </row>
    <row r="973" spans="1:37" ht="15.75" customHeight="1" x14ac:dyDescent="0.35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  <c r="AA973" s="47"/>
      <c r="AB973" s="47"/>
      <c r="AC973" s="47"/>
      <c r="AD973" s="47"/>
      <c r="AE973" s="47"/>
      <c r="AF973" s="47"/>
      <c r="AG973" s="47"/>
      <c r="AH973" s="47"/>
      <c r="AI973" s="47"/>
      <c r="AJ973" s="47"/>
      <c r="AK973" s="47"/>
    </row>
    <row r="974" spans="1:37" ht="15.75" customHeight="1" x14ac:dyDescent="0.35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  <c r="AA974" s="47"/>
      <c r="AB974" s="47"/>
      <c r="AC974" s="47"/>
      <c r="AD974" s="47"/>
      <c r="AE974" s="47"/>
      <c r="AF974" s="47"/>
      <c r="AG974" s="47"/>
      <c r="AH974" s="47"/>
      <c r="AI974" s="47"/>
      <c r="AJ974" s="47"/>
      <c r="AK974" s="47"/>
    </row>
    <row r="975" spans="1:37" ht="15.75" customHeight="1" x14ac:dyDescent="0.35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  <c r="AA975" s="47"/>
      <c r="AB975" s="47"/>
      <c r="AC975" s="47"/>
      <c r="AD975" s="47"/>
      <c r="AE975" s="47"/>
      <c r="AF975" s="47"/>
      <c r="AG975" s="47"/>
      <c r="AH975" s="47"/>
      <c r="AI975" s="47"/>
      <c r="AJ975" s="47"/>
      <c r="AK975" s="47"/>
    </row>
    <row r="976" spans="1:37" ht="15.75" customHeight="1" x14ac:dyDescent="0.35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  <c r="AA976" s="47"/>
      <c r="AB976" s="47"/>
      <c r="AC976" s="47"/>
      <c r="AD976" s="47"/>
      <c r="AE976" s="47"/>
      <c r="AF976" s="47"/>
      <c r="AG976" s="47"/>
      <c r="AH976" s="47"/>
      <c r="AI976" s="47"/>
      <c r="AJ976" s="47"/>
      <c r="AK976" s="47"/>
    </row>
    <row r="977" spans="1:37" ht="15.75" customHeight="1" x14ac:dyDescent="0.35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  <c r="AA977" s="47"/>
      <c r="AB977" s="47"/>
      <c r="AC977" s="47"/>
      <c r="AD977" s="47"/>
      <c r="AE977" s="47"/>
      <c r="AF977" s="47"/>
      <c r="AG977" s="47"/>
      <c r="AH977" s="47"/>
      <c r="AI977" s="47"/>
      <c r="AJ977" s="47"/>
      <c r="AK977" s="47"/>
    </row>
    <row r="978" spans="1:37" ht="15.75" customHeight="1" x14ac:dyDescent="0.35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  <c r="AA978" s="47"/>
      <c r="AB978" s="47"/>
      <c r="AC978" s="47"/>
      <c r="AD978" s="47"/>
      <c r="AE978" s="47"/>
      <c r="AF978" s="47"/>
      <c r="AG978" s="47"/>
      <c r="AH978" s="47"/>
      <c r="AI978" s="47"/>
      <c r="AJ978" s="47"/>
      <c r="AK978" s="47"/>
    </row>
    <row r="979" spans="1:37" ht="15.75" customHeight="1" x14ac:dyDescent="0.35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  <c r="AA979" s="47"/>
      <c r="AB979" s="47"/>
      <c r="AC979" s="47"/>
      <c r="AD979" s="47"/>
      <c r="AE979" s="47"/>
      <c r="AF979" s="47"/>
      <c r="AG979" s="47"/>
      <c r="AH979" s="47"/>
      <c r="AI979" s="47"/>
      <c r="AJ979" s="47"/>
      <c r="AK979" s="47"/>
    </row>
    <row r="980" spans="1:37" ht="15.75" customHeight="1" x14ac:dyDescent="0.35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  <c r="AA980" s="47"/>
      <c r="AB980" s="47"/>
      <c r="AC980" s="47"/>
      <c r="AD980" s="47"/>
      <c r="AE980" s="47"/>
      <c r="AF980" s="47"/>
      <c r="AG980" s="47"/>
      <c r="AH980" s="47"/>
      <c r="AI980" s="47"/>
      <c r="AJ980" s="47"/>
      <c r="AK980" s="47"/>
    </row>
    <row r="981" spans="1:37" ht="15.75" customHeight="1" x14ac:dyDescent="0.35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  <c r="AA981" s="47"/>
      <c r="AB981" s="47"/>
      <c r="AC981" s="47"/>
      <c r="AD981" s="47"/>
      <c r="AE981" s="47"/>
      <c r="AF981" s="47"/>
      <c r="AG981" s="47"/>
      <c r="AH981" s="47"/>
      <c r="AI981" s="47"/>
      <c r="AJ981" s="47"/>
      <c r="AK981" s="47"/>
    </row>
    <row r="982" spans="1:37" ht="15.75" customHeight="1" x14ac:dyDescent="0.35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  <c r="AA982" s="47"/>
      <c r="AB982" s="47"/>
      <c r="AC982" s="47"/>
      <c r="AD982" s="47"/>
      <c r="AE982" s="47"/>
      <c r="AF982" s="47"/>
      <c r="AG982" s="47"/>
      <c r="AH982" s="47"/>
      <c r="AI982" s="47"/>
      <c r="AJ982" s="47"/>
      <c r="AK982" s="47"/>
    </row>
    <row r="983" spans="1:37" ht="15.75" customHeight="1" x14ac:dyDescent="0.35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  <c r="AA983" s="47"/>
      <c r="AB983" s="47"/>
      <c r="AC983" s="47"/>
      <c r="AD983" s="47"/>
      <c r="AE983" s="47"/>
      <c r="AF983" s="47"/>
      <c r="AG983" s="47"/>
      <c r="AH983" s="47"/>
      <c r="AI983" s="47"/>
      <c r="AJ983" s="47"/>
      <c r="AK983" s="47"/>
    </row>
    <row r="984" spans="1:37" ht="15.75" customHeight="1" x14ac:dyDescent="0.35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  <c r="AA984" s="47"/>
      <c r="AB984" s="47"/>
      <c r="AC984" s="47"/>
      <c r="AD984" s="47"/>
      <c r="AE984" s="47"/>
      <c r="AF984" s="47"/>
      <c r="AG984" s="47"/>
      <c r="AH984" s="47"/>
      <c r="AI984" s="47"/>
      <c r="AJ984" s="47"/>
      <c r="AK984" s="47"/>
    </row>
    <row r="985" spans="1:37" ht="15.75" customHeight="1" x14ac:dyDescent="0.35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  <c r="AA985" s="47"/>
      <c r="AB985" s="47"/>
      <c r="AC985" s="47"/>
      <c r="AD985" s="47"/>
      <c r="AE985" s="47"/>
      <c r="AF985" s="47"/>
      <c r="AG985" s="47"/>
      <c r="AH985" s="47"/>
      <c r="AI985" s="47"/>
      <c r="AJ985" s="47"/>
      <c r="AK985" s="47"/>
    </row>
    <row r="986" spans="1:37" ht="15.75" customHeight="1" x14ac:dyDescent="0.35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  <c r="AA986" s="47"/>
      <c r="AB986" s="47"/>
      <c r="AC986" s="47"/>
      <c r="AD986" s="47"/>
      <c r="AE986" s="47"/>
      <c r="AF986" s="47"/>
      <c r="AG986" s="47"/>
      <c r="AH986" s="47"/>
      <c r="AI986" s="47"/>
      <c r="AJ986" s="47"/>
      <c r="AK986" s="47"/>
    </row>
    <row r="987" spans="1:37" ht="15.75" customHeight="1" x14ac:dyDescent="0.35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  <c r="AA987" s="47"/>
      <c r="AB987" s="47"/>
      <c r="AC987" s="47"/>
      <c r="AD987" s="47"/>
      <c r="AE987" s="47"/>
      <c r="AF987" s="47"/>
      <c r="AG987" s="47"/>
      <c r="AH987" s="47"/>
      <c r="AI987" s="47"/>
      <c r="AJ987" s="47"/>
      <c r="AK987" s="47"/>
    </row>
    <row r="988" spans="1:37" ht="15.75" customHeight="1" x14ac:dyDescent="0.35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  <c r="AA988" s="47"/>
      <c r="AB988" s="47"/>
      <c r="AC988" s="47"/>
      <c r="AD988" s="47"/>
      <c r="AE988" s="47"/>
      <c r="AF988" s="47"/>
      <c r="AG988" s="47"/>
      <c r="AH988" s="47"/>
      <c r="AI988" s="47"/>
      <c r="AJ988" s="47"/>
      <c r="AK988" s="47"/>
    </row>
    <row r="989" spans="1:37" ht="15.75" customHeight="1" x14ac:dyDescent="0.35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  <c r="AA989" s="47"/>
      <c r="AB989" s="47"/>
      <c r="AC989" s="47"/>
      <c r="AD989" s="47"/>
      <c r="AE989" s="47"/>
      <c r="AF989" s="47"/>
      <c r="AG989" s="47"/>
      <c r="AH989" s="47"/>
      <c r="AI989" s="47"/>
      <c r="AJ989" s="47"/>
      <c r="AK989" s="47"/>
    </row>
    <row r="990" spans="1:37" ht="15.75" customHeight="1" x14ac:dyDescent="0.35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  <c r="AA990" s="47"/>
      <c r="AB990" s="47"/>
      <c r="AC990" s="47"/>
      <c r="AD990" s="47"/>
      <c r="AE990" s="47"/>
      <c r="AF990" s="47"/>
      <c r="AG990" s="47"/>
      <c r="AH990" s="47"/>
      <c r="AI990" s="47"/>
      <c r="AJ990" s="47"/>
      <c r="AK990" s="47"/>
    </row>
    <row r="991" spans="1:37" ht="15.75" customHeight="1" x14ac:dyDescent="0.35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  <c r="AA991" s="47"/>
      <c r="AB991" s="47"/>
      <c r="AC991" s="47"/>
      <c r="AD991" s="47"/>
      <c r="AE991" s="47"/>
      <c r="AF991" s="47"/>
      <c r="AG991" s="47"/>
      <c r="AH991" s="47"/>
      <c r="AI991" s="47"/>
      <c r="AJ991" s="47"/>
      <c r="AK991" s="47"/>
    </row>
    <row r="992" spans="1:37" ht="15.75" customHeight="1" x14ac:dyDescent="0.35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  <c r="AA992" s="47"/>
      <c r="AB992" s="47"/>
      <c r="AC992" s="47"/>
      <c r="AD992" s="47"/>
      <c r="AE992" s="47"/>
      <c r="AF992" s="47"/>
      <c r="AG992" s="47"/>
      <c r="AH992" s="47"/>
      <c r="AI992" s="47"/>
      <c r="AJ992" s="47"/>
      <c r="AK992" s="47"/>
    </row>
    <row r="993" spans="1:37" ht="15.75" customHeight="1" x14ac:dyDescent="0.35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  <c r="AA993" s="47"/>
      <c r="AB993" s="47"/>
      <c r="AC993" s="47"/>
      <c r="AD993" s="47"/>
      <c r="AE993" s="47"/>
      <c r="AF993" s="47"/>
      <c r="AG993" s="47"/>
      <c r="AH993" s="47"/>
      <c r="AI993" s="47"/>
      <c r="AJ993" s="47"/>
      <c r="AK993" s="47"/>
    </row>
    <row r="994" spans="1:37" ht="15.75" customHeight="1" x14ac:dyDescent="0.35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  <c r="AA994" s="47"/>
      <c r="AB994" s="47"/>
      <c r="AC994" s="47"/>
      <c r="AD994" s="47"/>
      <c r="AE994" s="47"/>
      <c r="AF994" s="47"/>
      <c r="AG994" s="47"/>
      <c r="AH994" s="47"/>
      <c r="AI994" s="47"/>
      <c r="AJ994" s="47"/>
      <c r="AK994" s="47"/>
    </row>
    <row r="995" spans="1:37" ht="15.75" customHeight="1" x14ac:dyDescent="0.35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  <c r="AA995" s="47"/>
      <c r="AB995" s="47"/>
      <c r="AC995" s="47"/>
      <c r="AD995" s="47"/>
      <c r="AE995" s="47"/>
      <c r="AF995" s="47"/>
      <c r="AG995" s="47"/>
      <c r="AH995" s="47"/>
      <c r="AI995" s="47"/>
      <c r="AJ995" s="47"/>
      <c r="AK995" s="47"/>
    </row>
    <row r="996" spans="1:37" ht="15.75" customHeight="1" x14ac:dyDescent="0.35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  <c r="AA996" s="47"/>
      <c r="AB996" s="47"/>
      <c r="AC996" s="47"/>
      <c r="AD996" s="47"/>
      <c r="AE996" s="47"/>
      <c r="AF996" s="47"/>
      <c r="AG996" s="47"/>
      <c r="AH996" s="47"/>
      <c r="AI996" s="47"/>
      <c r="AJ996" s="47"/>
      <c r="AK996" s="47"/>
    </row>
    <row r="997" spans="1:37" ht="15.75" customHeight="1" x14ac:dyDescent="0.35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  <c r="AA997" s="47"/>
      <c r="AB997" s="47"/>
      <c r="AC997" s="47"/>
      <c r="AD997" s="47"/>
      <c r="AE997" s="47"/>
      <c r="AF997" s="47"/>
      <c r="AG997" s="47"/>
      <c r="AH997" s="47"/>
      <c r="AI997" s="47"/>
      <c r="AJ997" s="47"/>
      <c r="AK997" s="47"/>
    </row>
    <row r="998" spans="1:37" ht="15.75" customHeight="1" x14ac:dyDescent="0.35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  <c r="AA998" s="47"/>
      <c r="AB998" s="47"/>
      <c r="AC998" s="47"/>
      <c r="AD998" s="47"/>
      <c r="AE998" s="47"/>
      <c r="AF998" s="47"/>
      <c r="AG998" s="47"/>
      <c r="AH998" s="47"/>
      <c r="AI998" s="47"/>
      <c r="AJ998" s="47"/>
      <c r="AK998" s="47"/>
    </row>
    <row r="999" spans="1:37" ht="15.75" customHeight="1" x14ac:dyDescent="0.35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  <c r="AA999" s="47"/>
      <c r="AB999" s="47"/>
      <c r="AC999" s="47"/>
      <c r="AD999" s="47"/>
      <c r="AE999" s="47"/>
      <c r="AF999" s="47"/>
      <c r="AG999" s="47"/>
      <c r="AH999" s="47"/>
      <c r="AI999" s="47"/>
      <c r="AJ999" s="47"/>
      <c r="AK999" s="47"/>
    </row>
    <row r="1000" spans="1:37" ht="15.75" customHeight="1" x14ac:dyDescent="0.35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  <c r="AA1000" s="47"/>
      <c r="AB1000" s="47"/>
      <c r="AC1000" s="47"/>
      <c r="AD1000" s="47"/>
      <c r="AE1000" s="47"/>
      <c r="AF1000" s="47"/>
      <c r="AG1000" s="47"/>
      <c r="AH1000" s="47"/>
      <c r="AI1000" s="47"/>
      <c r="AJ1000" s="47"/>
      <c r="AK1000" s="47"/>
    </row>
  </sheetData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304CA-FA5C-431A-8E12-376B5AFCF0C3}">
  <dimension ref="A1:AI1000"/>
  <sheetViews>
    <sheetView workbookViewId="0">
      <selection activeCell="A123" sqref="A123"/>
    </sheetView>
  </sheetViews>
  <sheetFormatPr defaultColWidth="13.81640625" defaultRowHeight="15" customHeight="1" x14ac:dyDescent="0.3"/>
  <cols>
    <col min="1" max="35" width="10.26953125" style="45" customWidth="1"/>
    <col min="36" max="16384" width="13.81640625" style="45"/>
  </cols>
  <sheetData>
    <row r="1" spans="1:35" ht="14.5" x14ac:dyDescent="0.35">
      <c r="A1" s="92" t="s">
        <v>512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  <c r="AG1" s="85"/>
      <c r="AH1" s="85"/>
      <c r="AI1" s="85"/>
    </row>
    <row r="2" spans="1:35" ht="14.5" x14ac:dyDescent="0.35">
      <c r="A2" s="93" t="s">
        <v>297</v>
      </c>
      <c r="B2" s="94">
        <v>2017</v>
      </c>
      <c r="C2" s="94">
        <v>2018</v>
      </c>
      <c r="D2" s="94">
        <v>2019</v>
      </c>
      <c r="E2" s="94">
        <v>2020</v>
      </c>
      <c r="F2" s="94">
        <v>2021</v>
      </c>
      <c r="G2" s="94">
        <v>2022</v>
      </c>
      <c r="H2" s="94">
        <v>2023</v>
      </c>
      <c r="I2" s="94">
        <v>2024</v>
      </c>
      <c r="J2" s="94">
        <v>2025</v>
      </c>
      <c r="K2" s="94">
        <v>2026</v>
      </c>
      <c r="L2" s="94">
        <v>2027</v>
      </c>
      <c r="M2" s="94">
        <v>2028</v>
      </c>
      <c r="N2" s="94">
        <v>2029</v>
      </c>
      <c r="O2" s="94">
        <v>2030</v>
      </c>
      <c r="P2" s="94">
        <v>2031</v>
      </c>
      <c r="Q2" s="94">
        <v>2032</v>
      </c>
      <c r="R2" s="94">
        <v>2033</v>
      </c>
      <c r="S2" s="94">
        <v>2034</v>
      </c>
      <c r="T2" s="94">
        <v>2035</v>
      </c>
      <c r="U2" s="94">
        <v>2036</v>
      </c>
      <c r="V2" s="94">
        <v>2037</v>
      </c>
      <c r="W2" s="94">
        <v>2038</v>
      </c>
      <c r="X2" s="94">
        <v>2039</v>
      </c>
      <c r="Y2" s="94">
        <v>2040</v>
      </c>
      <c r="Z2" s="94">
        <v>2041</v>
      </c>
      <c r="AA2" s="94">
        <v>2042</v>
      </c>
      <c r="AB2" s="94">
        <v>2043</v>
      </c>
      <c r="AC2" s="94">
        <v>2044</v>
      </c>
      <c r="AD2" s="94">
        <v>2045</v>
      </c>
      <c r="AE2" s="94">
        <v>2046</v>
      </c>
      <c r="AF2" s="94">
        <v>2047</v>
      </c>
      <c r="AG2" s="94">
        <v>2048</v>
      </c>
      <c r="AH2" s="94">
        <v>2049</v>
      </c>
      <c r="AI2" s="94">
        <v>2050</v>
      </c>
    </row>
    <row r="3" spans="1:35" ht="14.5" x14ac:dyDescent="0.35">
      <c r="A3" s="86" t="s">
        <v>513</v>
      </c>
      <c r="B3" s="48"/>
      <c r="C3" s="48"/>
      <c r="D3" s="47">
        <v>96760378751967.328</v>
      </c>
      <c r="E3" s="47">
        <v>95300017325471.828</v>
      </c>
      <c r="F3" s="47">
        <v>96809131536771.063</v>
      </c>
      <c r="G3" s="47">
        <v>98957168125729.906</v>
      </c>
      <c r="H3" s="47">
        <v>100339802848967.5</v>
      </c>
      <c r="I3" s="47">
        <v>101782045708690.09</v>
      </c>
      <c r="J3" s="47">
        <v>102916615116104.09</v>
      </c>
      <c r="K3" s="47">
        <v>104199156460531</v>
      </c>
      <c r="L3" s="47">
        <v>105058298118360.2</v>
      </c>
      <c r="M3" s="47">
        <v>105956094345312.8</v>
      </c>
      <c r="N3" s="47">
        <v>106960845971301.7</v>
      </c>
      <c r="O3" s="47">
        <v>108101837981804.41</v>
      </c>
      <c r="P3" s="47">
        <v>108907237548878.8</v>
      </c>
      <c r="Q3" s="47">
        <v>109619834691935.2</v>
      </c>
      <c r="R3" s="47">
        <v>110271340431117.8</v>
      </c>
      <c r="S3" s="47">
        <v>111011195763087.91</v>
      </c>
      <c r="T3" s="47">
        <v>111799774671166.3</v>
      </c>
      <c r="U3" s="47">
        <v>112428831121342.59</v>
      </c>
      <c r="V3" s="47">
        <v>113020133256075.41</v>
      </c>
      <c r="W3" s="47">
        <v>113612056241443.7</v>
      </c>
      <c r="X3" s="47">
        <v>114257033735858.91</v>
      </c>
      <c r="Y3" s="47">
        <v>115124510298795.91</v>
      </c>
      <c r="Z3" s="47">
        <v>116063270930223</v>
      </c>
      <c r="AA3" s="47">
        <v>116905399442984</v>
      </c>
      <c r="AB3" s="47">
        <v>117844052473236.8</v>
      </c>
      <c r="AC3" s="47">
        <v>118798215196318.59</v>
      </c>
      <c r="AD3" s="47">
        <v>119789506798288</v>
      </c>
      <c r="AE3" s="47">
        <v>120731672240860.91</v>
      </c>
      <c r="AF3" s="47">
        <v>121630188819110.09</v>
      </c>
      <c r="AG3" s="47">
        <v>122444540277180.59</v>
      </c>
      <c r="AH3" s="47">
        <v>123266827167614.8</v>
      </c>
      <c r="AI3" s="47">
        <v>123877543993916.3</v>
      </c>
    </row>
    <row r="4" spans="1:35" ht="14.5" x14ac:dyDescent="0.35">
      <c r="A4" s="86" t="s">
        <v>182</v>
      </c>
      <c r="B4" s="48"/>
      <c r="C4" s="48"/>
      <c r="D4" s="47">
        <v>19263167133098.391</v>
      </c>
      <c r="E4" s="47">
        <v>18317176957777.43</v>
      </c>
      <c r="F4" s="47">
        <v>17107065801762.52</v>
      </c>
      <c r="G4" s="47">
        <v>16829338039578.641</v>
      </c>
      <c r="H4" s="47">
        <v>17284566233835.221</v>
      </c>
      <c r="I4" s="47">
        <v>17256921941168.5</v>
      </c>
      <c r="J4" s="47">
        <v>17276868814324.25</v>
      </c>
      <c r="K4" s="47">
        <v>17308441418643.18</v>
      </c>
      <c r="L4" s="47">
        <v>17218593218643.381</v>
      </c>
      <c r="M4" s="47">
        <v>17143972597938.9</v>
      </c>
      <c r="N4" s="47">
        <v>17067502293268.41</v>
      </c>
      <c r="O4" s="47">
        <v>17034947080979.92</v>
      </c>
      <c r="P4" s="47">
        <v>16987288399704.91</v>
      </c>
      <c r="Q4" s="47">
        <v>16993327900423.93</v>
      </c>
      <c r="R4" s="47">
        <v>17046249948276.66</v>
      </c>
      <c r="S4" s="47">
        <v>17054487312236.02</v>
      </c>
      <c r="T4" s="47">
        <v>17031089133055.891</v>
      </c>
      <c r="U4" s="47">
        <v>17041705877299.949</v>
      </c>
      <c r="V4" s="47">
        <v>17032848904090</v>
      </c>
      <c r="W4" s="47">
        <v>17032120227902.471</v>
      </c>
      <c r="X4" s="47">
        <v>17009702006102.279</v>
      </c>
      <c r="Y4" s="47">
        <v>16988002407927.82</v>
      </c>
      <c r="Z4" s="47">
        <v>16921352725785.859</v>
      </c>
      <c r="AA4" s="47">
        <v>16908839886163.67</v>
      </c>
      <c r="AB4" s="47">
        <v>16832447956130.439</v>
      </c>
      <c r="AC4" s="47">
        <v>16795809233654.359</v>
      </c>
      <c r="AD4" s="47">
        <v>16753852743033.061</v>
      </c>
      <c r="AE4" s="47">
        <v>16702397964822.289</v>
      </c>
      <c r="AF4" s="47">
        <v>16622671246206.02</v>
      </c>
      <c r="AG4" s="47">
        <v>16580218480537.961</v>
      </c>
      <c r="AH4" s="47">
        <v>16485990878040.98</v>
      </c>
      <c r="AI4" s="47">
        <v>16404458284382.83</v>
      </c>
    </row>
    <row r="5" spans="1:35" ht="14.5" x14ac:dyDescent="0.35">
      <c r="A5" s="86" t="s">
        <v>514</v>
      </c>
      <c r="B5" s="48"/>
      <c r="C5" s="48"/>
      <c r="D5" s="47">
        <v>291345488984406.88</v>
      </c>
      <c r="E5" s="47">
        <v>305119024805222.38</v>
      </c>
      <c r="F5" s="47">
        <v>309648711857216.19</v>
      </c>
      <c r="G5" s="47">
        <v>314865230320265.5</v>
      </c>
      <c r="H5" s="47">
        <v>318826676139281.31</v>
      </c>
      <c r="I5" s="47">
        <v>321718046318491.69</v>
      </c>
      <c r="J5" s="47">
        <v>323297940847463.38</v>
      </c>
      <c r="K5" s="47">
        <v>321034225826196.5</v>
      </c>
      <c r="L5" s="47">
        <v>321454938734884.81</v>
      </c>
      <c r="M5" s="47">
        <v>321237610288119.38</v>
      </c>
      <c r="N5" s="47">
        <v>322356702950334.38</v>
      </c>
      <c r="O5" s="47">
        <v>323451187776226.31</v>
      </c>
      <c r="P5" s="47">
        <v>326147456745386.31</v>
      </c>
      <c r="Q5" s="47">
        <v>327390651723973.31</v>
      </c>
      <c r="R5" s="47">
        <v>328525970388011.5</v>
      </c>
      <c r="S5" s="47">
        <v>329275018237890.88</v>
      </c>
      <c r="T5" s="47">
        <v>330967107148204.81</v>
      </c>
      <c r="U5" s="47">
        <v>333268793563153.88</v>
      </c>
      <c r="V5" s="47">
        <v>333135534966777.63</v>
      </c>
      <c r="W5" s="47">
        <v>334906563508847.13</v>
      </c>
      <c r="X5" s="47">
        <v>336932305393203.38</v>
      </c>
      <c r="Y5" s="47">
        <v>340519407634123.13</v>
      </c>
      <c r="Z5" s="47">
        <v>342984654220673.38</v>
      </c>
      <c r="AA5" s="47">
        <v>345289123334308.5</v>
      </c>
      <c r="AB5" s="47">
        <v>347957581059796.5</v>
      </c>
      <c r="AC5" s="47">
        <v>350621416309537.88</v>
      </c>
      <c r="AD5" s="47">
        <v>352866634782453.88</v>
      </c>
      <c r="AE5" s="47">
        <v>356172803203676.38</v>
      </c>
      <c r="AF5" s="47">
        <v>357880691542283.13</v>
      </c>
      <c r="AG5" s="47">
        <v>360310684719212.69</v>
      </c>
      <c r="AH5" s="47">
        <v>362691278885417.13</v>
      </c>
      <c r="AI5" s="47">
        <v>364944967863650.13</v>
      </c>
    </row>
    <row r="6" spans="1:35" ht="14.5" x14ac:dyDescent="0.35">
      <c r="A6" s="86" t="s">
        <v>511</v>
      </c>
      <c r="B6" s="48"/>
      <c r="C6" s="48"/>
      <c r="D6" s="47">
        <v>-5910098746401.792</v>
      </c>
      <c r="E6" s="47">
        <v>-5824592205964.0615</v>
      </c>
      <c r="F6" s="47">
        <v>-5720933655814.583</v>
      </c>
      <c r="G6" s="47">
        <v>-5687870464005.6309</v>
      </c>
      <c r="H6" s="47">
        <v>-5611377707343.127</v>
      </c>
      <c r="I6" s="47">
        <v>-5567183104489.3301</v>
      </c>
      <c r="J6" s="47">
        <v>-5519495093018.7363</v>
      </c>
      <c r="K6" s="47">
        <v>-5518930358166.4355</v>
      </c>
      <c r="L6" s="47">
        <v>-5535399154994.4395</v>
      </c>
      <c r="M6" s="47">
        <v>-5579212133244.3613</v>
      </c>
      <c r="N6" s="47">
        <v>-5571229260864.9873</v>
      </c>
      <c r="O6" s="47">
        <v>-5593787338391.2949</v>
      </c>
      <c r="P6" s="47">
        <v>-5602784171013.3086</v>
      </c>
      <c r="Q6" s="47">
        <v>-5613108315196.2969</v>
      </c>
      <c r="R6" s="47">
        <v>-5623173055613.0078</v>
      </c>
      <c r="S6" s="47">
        <v>-5633893312483.1338</v>
      </c>
      <c r="T6" s="47">
        <v>-5642342994206.8994</v>
      </c>
      <c r="U6" s="47">
        <v>-5659963969324.7363</v>
      </c>
      <c r="V6" s="47">
        <v>-5679581425691.3535</v>
      </c>
      <c r="W6" s="47">
        <v>-5699563797254.9307</v>
      </c>
      <c r="X6" s="47">
        <v>-5724020309648.9541</v>
      </c>
      <c r="Y6" s="47">
        <v>-5758714515883.8115</v>
      </c>
      <c r="Z6" s="47">
        <v>-5797938276372.4863</v>
      </c>
      <c r="AA6" s="47">
        <v>-5835367243456.7227</v>
      </c>
      <c r="AB6" s="47">
        <v>-5872679626262.2354</v>
      </c>
      <c r="AC6" s="47">
        <v>-5883284173400.7334</v>
      </c>
      <c r="AD6" s="47">
        <v>-5899780280254.3184</v>
      </c>
      <c r="AE6" s="47">
        <v>-5902160174899.4688</v>
      </c>
      <c r="AF6" s="47">
        <v>-5947838601734.4229</v>
      </c>
      <c r="AG6" s="47">
        <v>-5993258661700.0098</v>
      </c>
      <c r="AH6" s="47">
        <v>-6038656052778.6309</v>
      </c>
      <c r="AI6" s="47">
        <v>-6104607694179.9141</v>
      </c>
    </row>
    <row r="7" spans="1:35" ht="14.5" x14ac:dyDescent="0.35">
      <c r="A7" s="86" t="s">
        <v>515</v>
      </c>
      <c r="B7" s="48"/>
      <c r="C7" s="48"/>
      <c r="D7" s="47">
        <v>19899133138107.352</v>
      </c>
      <c r="E7" s="47">
        <v>18297915518655</v>
      </c>
      <c r="F7" s="47">
        <v>18876761719022.141</v>
      </c>
      <c r="G7" s="47">
        <v>19214347000593.93</v>
      </c>
      <c r="H7" s="47">
        <v>19101086471549.672</v>
      </c>
      <c r="I7" s="47">
        <v>19296095519087.262</v>
      </c>
      <c r="J7" s="47">
        <v>19733671081731.91</v>
      </c>
      <c r="K7" s="47">
        <v>20543314730521.91</v>
      </c>
      <c r="L7" s="47">
        <v>20949612857741.59</v>
      </c>
      <c r="M7" s="47">
        <v>21485445456493.309</v>
      </c>
      <c r="N7" s="47">
        <v>21863271828558.891</v>
      </c>
      <c r="O7" s="47">
        <v>22288204135150.309</v>
      </c>
      <c r="P7" s="47">
        <v>22629219323803.641</v>
      </c>
      <c r="Q7" s="47">
        <v>22702476721888.219</v>
      </c>
      <c r="R7" s="47">
        <v>22829052120075.289</v>
      </c>
      <c r="S7" s="47">
        <v>23039843584722.051</v>
      </c>
      <c r="T7" s="47">
        <v>23217972504920.98</v>
      </c>
      <c r="U7" s="47">
        <v>23259072862140.43</v>
      </c>
      <c r="V7" s="47">
        <v>23286859376216.328</v>
      </c>
      <c r="W7" s="47">
        <v>23308628801446.25</v>
      </c>
      <c r="X7" s="47">
        <v>23254705832257.609</v>
      </c>
      <c r="Y7" s="47">
        <v>23314562233773.148</v>
      </c>
      <c r="Z7" s="47">
        <v>23437400975131.43</v>
      </c>
      <c r="AA7" s="47">
        <v>23520375596597.789</v>
      </c>
      <c r="AB7" s="47">
        <v>23703631232982.879</v>
      </c>
      <c r="AC7" s="47">
        <v>23947108043746.91</v>
      </c>
      <c r="AD7" s="47">
        <v>24245182257355.578</v>
      </c>
      <c r="AE7" s="47">
        <v>24517760104481.52</v>
      </c>
      <c r="AF7" s="47">
        <v>24787802197163.871</v>
      </c>
      <c r="AG7" s="47">
        <v>24987198216294.121</v>
      </c>
      <c r="AH7" s="47">
        <v>25176915355510.23</v>
      </c>
      <c r="AI7" s="47">
        <v>25277083876281.801</v>
      </c>
    </row>
    <row r="8" spans="1:35" ht="14.5" x14ac:dyDescent="0.35">
      <c r="A8" s="86" t="s">
        <v>516</v>
      </c>
      <c r="B8" s="48"/>
      <c r="C8" s="48"/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0</v>
      </c>
      <c r="AB8" s="47">
        <v>0</v>
      </c>
      <c r="AC8" s="47">
        <v>0</v>
      </c>
      <c r="AD8" s="47">
        <v>0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</row>
    <row r="9" spans="1:35" ht="14.5" x14ac:dyDescent="0.35">
      <c r="A9" s="86" t="s">
        <v>517</v>
      </c>
      <c r="B9" s="48"/>
      <c r="C9" s="48"/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0</v>
      </c>
      <c r="AI9" s="47">
        <v>0</v>
      </c>
    </row>
    <row r="10" spans="1:35" ht="14.5" x14ac:dyDescent="0.35">
      <c r="A10" s="86" t="s">
        <v>518</v>
      </c>
      <c r="B10" s="48"/>
      <c r="C10" s="48"/>
      <c r="D10" s="47">
        <v>177167256861121.19</v>
      </c>
      <c r="E10" s="47">
        <v>174175777924655.91</v>
      </c>
      <c r="F10" s="47">
        <v>173646999098347.19</v>
      </c>
      <c r="G10" s="47">
        <v>174066793650663.19</v>
      </c>
      <c r="H10" s="47">
        <v>173787458848964.81</v>
      </c>
      <c r="I10" s="47">
        <v>173785181399845.5</v>
      </c>
      <c r="J10" s="47">
        <v>173602571338353.91</v>
      </c>
      <c r="K10" s="47">
        <v>174623265740371.81</v>
      </c>
      <c r="L10" s="47">
        <v>175420498930561.69</v>
      </c>
      <c r="M10" s="47">
        <v>176821648849201.69</v>
      </c>
      <c r="N10" s="47">
        <v>178208701381139.19</v>
      </c>
      <c r="O10" s="47">
        <v>181870178919723.31</v>
      </c>
      <c r="P10" s="47">
        <v>186434360260378</v>
      </c>
      <c r="Q10" s="47">
        <v>190225432476553.81</v>
      </c>
      <c r="R10" s="47">
        <v>194520659607880</v>
      </c>
      <c r="S10" s="47">
        <v>199221041439484.91</v>
      </c>
      <c r="T10" s="47">
        <v>203336111037416.19</v>
      </c>
      <c r="U10" s="47">
        <v>207547055823699.19</v>
      </c>
      <c r="V10" s="47">
        <v>212576791189135.81</v>
      </c>
      <c r="W10" s="47">
        <v>216922008967304.69</v>
      </c>
      <c r="X10" s="47">
        <v>221135816438179.91</v>
      </c>
      <c r="Y10" s="47">
        <v>225898674163857.31</v>
      </c>
      <c r="Z10" s="47">
        <v>230837268821364.19</v>
      </c>
      <c r="AA10" s="47">
        <v>235653904928766.09</v>
      </c>
      <c r="AB10" s="47">
        <v>240888808977574.91</v>
      </c>
      <c r="AC10" s="47">
        <v>246082033828766.81</v>
      </c>
      <c r="AD10" s="47">
        <v>251357638588085.31</v>
      </c>
      <c r="AE10" s="47">
        <v>256766285117651.81</v>
      </c>
      <c r="AF10" s="47">
        <v>262396506760758</v>
      </c>
      <c r="AG10" s="47">
        <v>267913817724233.5</v>
      </c>
      <c r="AH10" s="47">
        <v>273766092788017</v>
      </c>
      <c r="AI10" s="47">
        <v>279222694423410.91</v>
      </c>
    </row>
    <row r="11" spans="1:35" ht="14.5" x14ac:dyDescent="0.35">
      <c r="A11" s="86" t="s">
        <v>519</v>
      </c>
      <c r="B11" s="48"/>
      <c r="C11" s="48"/>
      <c r="D11" s="47">
        <v>-5409158545506.2803</v>
      </c>
      <c r="E11" s="47">
        <v>-5407757420781.8428</v>
      </c>
      <c r="F11" s="47">
        <v>-5403031804060.0391</v>
      </c>
      <c r="G11" s="47">
        <v>-5467910208068.623</v>
      </c>
      <c r="H11" s="47">
        <v>-5457361209412.0215</v>
      </c>
      <c r="I11" s="47">
        <v>-5293002471251.707</v>
      </c>
      <c r="J11" s="47">
        <v>-5336509163078.2998</v>
      </c>
      <c r="K11" s="47">
        <v>-5387061509825.2197</v>
      </c>
      <c r="L11" s="47">
        <v>-5134100484671.0791</v>
      </c>
      <c r="M11" s="47">
        <v>-5369480881205.9541</v>
      </c>
      <c r="N11" s="47">
        <v>-5380670842853.5078</v>
      </c>
      <c r="O11" s="47">
        <v>-5393881010802.5498</v>
      </c>
      <c r="P11" s="47">
        <v>-5394525996580.3691</v>
      </c>
      <c r="Q11" s="47">
        <v>-5389016462049.8115</v>
      </c>
      <c r="R11" s="47">
        <v>-5186919172946.2637</v>
      </c>
      <c r="S11" s="47">
        <v>-5362779620431.4736</v>
      </c>
      <c r="T11" s="47">
        <v>-5383433371396.9219</v>
      </c>
      <c r="U11" s="47">
        <v>-5281092306444.2041</v>
      </c>
      <c r="V11" s="47">
        <v>-5303297879132.4463</v>
      </c>
      <c r="W11" s="47">
        <v>-5325213029059.1777</v>
      </c>
      <c r="X11" s="47">
        <v>-5342465577367.5859</v>
      </c>
      <c r="Y11" s="47">
        <v>-5133357659613.958</v>
      </c>
      <c r="Z11" s="47">
        <v>-5157440249001.7285</v>
      </c>
      <c r="AA11" s="47">
        <v>-5160217264353.5039</v>
      </c>
      <c r="AB11" s="47">
        <v>-5158719446861.9141</v>
      </c>
      <c r="AC11" s="47">
        <v>-5162908569292.6357</v>
      </c>
      <c r="AD11" s="47">
        <v>-5218949961349.1055</v>
      </c>
      <c r="AE11" s="47">
        <v>-5182640110264.3799</v>
      </c>
      <c r="AF11" s="47">
        <v>-5190598685525.0967</v>
      </c>
      <c r="AG11" s="47">
        <v>-5226632521880.71</v>
      </c>
      <c r="AH11" s="47">
        <v>-5225724013910.8789</v>
      </c>
      <c r="AI11" s="47">
        <v>-5325235716564.002</v>
      </c>
    </row>
    <row r="12" spans="1:35" ht="15.75" customHeight="1" thickBot="1" x14ac:dyDescent="0.4">
      <c r="A12" s="90" t="s">
        <v>520</v>
      </c>
      <c r="B12" s="91"/>
      <c r="C12" s="91"/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0</v>
      </c>
      <c r="AF12" s="47">
        <v>0</v>
      </c>
      <c r="AG12" s="47">
        <v>0</v>
      </c>
      <c r="AH12" s="47">
        <v>0</v>
      </c>
      <c r="AI12" s="47">
        <v>0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6AE3C-1159-45DE-A632-4F1E13458715}">
  <dimension ref="A1:AK1000"/>
  <sheetViews>
    <sheetView topLeftCell="B71" workbookViewId="0">
      <selection activeCell="A123" sqref="A123"/>
    </sheetView>
  </sheetViews>
  <sheetFormatPr defaultColWidth="13.81640625" defaultRowHeight="15" customHeight="1" x14ac:dyDescent="0.3"/>
  <cols>
    <col min="1" max="1" width="19.90625" style="45" hidden="1" customWidth="1"/>
    <col min="2" max="2" width="43.6328125" style="45" customWidth="1"/>
    <col min="3" max="37" width="8.7265625" style="45" customWidth="1"/>
    <col min="38" max="16384" width="13.81640625" style="45"/>
  </cols>
  <sheetData>
    <row r="1" spans="1:37" ht="15" customHeight="1" thickBot="1" x14ac:dyDescent="0.4">
      <c r="A1" s="47"/>
      <c r="B1" s="73" t="s">
        <v>521</v>
      </c>
      <c r="C1" s="74">
        <v>2017</v>
      </c>
      <c r="D1" s="74">
        <v>2018</v>
      </c>
      <c r="E1" s="74">
        <v>2019</v>
      </c>
      <c r="F1" s="74">
        <v>2020</v>
      </c>
      <c r="G1" s="74">
        <v>2021</v>
      </c>
      <c r="H1" s="74">
        <v>2022</v>
      </c>
      <c r="I1" s="74">
        <v>2023</v>
      </c>
      <c r="J1" s="74">
        <v>2024</v>
      </c>
      <c r="K1" s="74">
        <v>2025</v>
      </c>
      <c r="L1" s="74">
        <v>2026</v>
      </c>
      <c r="M1" s="74">
        <v>2027</v>
      </c>
      <c r="N1" s="74">
        <v>2028</v>
      </c>
      <c r="O1" s="74">
        <v>2029</v>
      </c>
      <c r="P1" s="74">
        <v>2030</v>
      </c>
      <c r="Q1" s="74">
        <v>2031</v>
      </c>
      <c r="R1" s="74">
        <v>2032</v>
      </c>
      <c r="S1" s="74">
        <v>2033</v>
      </c>
      <c r="T1" s="74">
        <v>2034</v>
      </c>
      <c r="U1" s="74">
        <v>2035</v>
      </c>
      <c r="V1" s="74">
        <v>2036</v>
      </c>
      <c r="W1" s="74">
        <v>2037</v>
      </c>
      <c r="X1" s="74">
        <v>2038</v>
      </c>
      <c r="Y1" s="74">
        <v>2039</v>
      </c>
      <c r="Z1" s="74">
        <v>2040</v>
      </c>
      <c r="AA1" s="74">
        <v>2041</v>
      </c>
      <c r="AB1" s="74">
        <v>2042</v>
      </c>
      <c r="AC1" s="74">
        <v>2043</v>
      </c>
      <c r="AD1" s="74">
        <v>2044</v>
      </c>
      <c r="AE1" s="74">
        <v>2045</v>
      </c>
      <c r="AF1" s="74">
        <v>2046</v>
      </c>
      <c r="AG1" s="74">
        <v>2047</v>
      </c>
      <c r="AH1" s="74">
        <v>2048</v>
      </c>
      <c r="AI1" s="74">
        <v>2049</v>
      </c>
      <c r="AJ1" s="74">
        <v>2050</v>
      </c>
      <c r="AK1" s="47"/>
    </row>
    <row r="2" spans="1:37" ht="15" customHeight="1" thickTop="1" x14ac:dyDescent="0.35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</row>
    <row r="3" spans="1:37" ht="15" customHeight="1" x14ac:dyDescent="0.35">
      <c r="A3" s="47"/>
      <c r="B3" s="47"/>
      <c r="C3" s="95" t="s">
        <v>522</v>
      </c>
      <c r="D3" s="95" t="s">
        <v>312</v>
      </c>
      <c r="E3" s="95"/>
      <c r="F3" s="95"/>
      <c r="G3" s="95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</row>
    <row r="4" spans="1:37" ht="15" customHeight="1" x14ac:dyDescent="0.35">
      <c r="A4" s="47"/>
      <c r="B4" s="47"/>
      <c r="C4" s="95" t="s">
        <v>523</v>
      </c>
      <c r="D4" s="95" t="s">
        <v>524</v>
      </c>
      <c r="E4" s="95"/>
      <c r="F4" s="95"/>
      <c r="G4" s="95" t="s">
        <v>525</v>
      </c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47"/>
      <c r="AJ4" s="47"/>
      <c r="AK4" s="47"/>
    </row>
    <row r="5" spans="1:37" ht="15" customHeight="1" x14ac:dyDescent="0.35">
      <c r="A5" s="47"/>
      <c r="B5" s="47"/>
      <c r="C5" s="95" t="s">
        <v>526</v>
      </c>
      <c r="D5" s="95" t="s">
        <v>527</v>
      </c>
      <c r="E5" s="95"/>
      <c r="F5" s="95"/>
      <c r="G5" s="95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</row>
    <row r="6" spans="1:37" ht="15" customHeight="1" x14ac:dyDescent="0.35">
      <c r="A6" s="47"/>
      <c r="B6" s="47"/>
      <c r="C6" s="95" t="s">
        <v>528</v>
      </c>
      <c r="D6" s="95"/>
      <c r="E6" s="95" t="s">
        <v>529</v>
      </c>
      <c r="F6" s="95"/>
      <c r="G6" s="95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</row>
    <row r="7" spans="1:37" ht="14.5" x14ac:dyDescent="0.35">
      <c r="A7" s="47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</row>
    <row r="8" spans="1:37" ht="14.5" x14ac:dyDescent="0.35">
      <c r="A8" s="47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</row>
    <row r="9" spans="1:37" ht="14.5" x14ac:dyDescent="0.35">
      <c r="A9" s="47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</row>
    <row r="10" spans="1:37" ht="15" customHeight="1" x14ac:dyDescent="0.35">
      <c r="A10" s="96" t="s">
        <v>530</v>
      </c>
      <c r="B10" s="72" t="s">
        <v>531</v>
      </c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</row>
    <row r="11" spans="1:37" ht="15" customHeight="1" x14ac:dyDescent="0.35">
      <c r="A11" s="47"/>
      <c r="B11" s="73" t="s">
        <v>491</v>
      </c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</row>
    <row r="12" spans="1:37" ht="15" customHeight="1" x14ac:dyDescent="0.35">
      <c r="A12" s="47"/>
      <c r="B12" s="73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 t="s">
        <v>439</v>
      </c>
    </row>
    <row r="13" spans="1:37" ht="15" customHeight="1" thickBot="1" x14ac:dyDescent="0.4">
      <c r="A13" s="47"/>
      <c r="B13" s="74" t="s">
        <v>532</v>
      </c>
      <c r="C13" s="74">
        <v>2017</v>
      </c>
      <c r="D13" s="74">
        <v>2018</v>
      </c>
      <c r="E13" s="74">
        <v>2019</v>
      </c>
      <c r="F13" s="74">
        <v>2020</v>
      </c>
      <c r="G13" s="74">
        <v>2021</v>
      </c>
      <c r="H13" s="74">
        <v>2022</v>
      </c>
      <c r="I13" s="74">
        <v>2023</v>
      </c>
      <c r="J13" s="74">
        <v>2024</v>
      </c>
      <c r="K13" s="74">
        <v>2025</v>
      </c>
      <c r="L13" s="74">
        <v>2026</v>
      </c>
      <c r="M13" s="74">
        <v>2027</v>
      </c>
      <c r="N13" s="74">
        <v>2028</v>
      </c>
      <c r="O13" s="74">
        <v>2029</v>
      </c>
      <c r="P13" s="74">
        <v>2030</v>
      </c>
      <c r="Q13" s="74">
        <v>2031</v>
      </c>
      <c r="R13" s="74">
        <v>2032</v>
      </c>
      <c r="S13" s="74">
        <v>2033</v>
      </c>
      <c r="T13" s="74">
        <v>2034</v>
      </c>
      <c r="U13" s="74">
        <v>2035</v>
      </c>
      <c r="V13" s="74">
        <v>2036</v>
      </c>
      <c r="W13" s="74">
        <v>2037</v>
      </c>
      <c r="X13" s="74">
        <v>2038</v>
      </c>
      <c r="Y13" s="74">
        <v>2039</v>
      </c>
      <c r="Z13" s="74">
        <v>2040</v>
      </c>
      <c r="AA13" s="74">
        <v>2041</v>
      </c>
      <c r="AB13" s="74">
        <v>2042</v>
      </c>
      <c r="AC13" s="74">
        <v>2043</v>
      </c>
      <c r="AD13" s="74">
        <v>2044</v>
      </c>
      <c r="AE13" s="74">
        <v>2045</v>
      </c>
      <c r="AF13" s="74">
        <v>2046</v>
      </c>
      <c r="AG13" s="74">
        <v>2047</v>
      </c>
      <c r="AH13" s="74">
        <v>2048</v>
      </c>
      <c r="AI13" s="74">
        <v>2049</v>
      </c>
      <c r="AJ13" s="74">
        <v>2050</v>
      </c>
      <c r="AK13" s="74">
        <v>2050</v>
      </c>
    </row>
    <row r="14" spans="1:37" ht="15" customHeight="1" thickTop="1" x14ac:dyDescent="0.35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</row>
    <row r="15" spans="1:37" ht="15" customHeight="1" x14ac:dyDescent="0.3">
      <c r="A15" s="96" t="s">
        <v>533</v>
      </c>
      <c r="B15" s="66" t="s">
        <v>534</v>
      </c>
      <c r="C15" s="75">
        <v>15428.980469</v>
      </c>
      <c r="D15" s="75">
        <v>15405.497069999999</v>
      </c>
      <c r="E15" s="75">
        <v>15323.708984000001</v>
      </c>
      <c r="F15" s="75">
        <v>15159.971680000001</v>
      </c>
      <c r="G15" s="75">
        <v>14917.845703000001</v>
      </c>
      <c r="H15" s="75">
        <v>14628.935546999999</v>
      </c>
      <c r="I15" s="75">
        <v>14292.073242</v>
      </c>
      <c r="J15" s="75">
        <v>13935.911133</v>
      </c>
      <c r="K15" s="75">
        <v>13565.998046999999</v>
      </c>
      <c r="L15" s="75">
        <v>13277.203125</v>
      </c>
      <c r="M15" s="75">
        <v>13019.744140999999</v>
      </c>
      <c r="N15" s="75">
        <v>12784.965819999999</v>
      </c>
      <c r="O15" s="75">
        <v>12550.357421999999</v>
      </c>
      <c r="P15" s="75">
        <v>12335.547852</v>
      </c>
      <c r="Q15" s="75">
        <v>12134.970703000001</v>
      </c>
      <c r="R15" s="75">
        <v>11949.124023</v>
      </c>
      <c r="S15" s="75">
        <v>11778.060546999999</v>
      </c>
      <c r="T15" s="75">
        <v>11621.788086</v>
      </c>
      <c r="U15" s="75">
        <v>11477.595703000001</v>
      </c>
      <c r="V15" s="75">
        <v>11370.867188</v>
      </c>
      <c r="W15" s="75">
        <v>11287.214844</v>
      </c>
      <c r="X15" s="75">
        <v>11223.201171999999</v>
      </c>
      <c r="Y15" s="75">
        <v>11175.604492</v>
      </c>
      <c r="Z15" s="75">
        <v>11142.942383</v>
      </c>
      <c r="AA15" s="75">
        <v>11122.249023</v>
      </c>
      <c r="AB15" s="75">
        <v>11112.762694999999</v>
      </c>
      <c r="AC15" s="75">
        <v>11114.8125</v>
      </c>
      <c r="AD15" s="75">
        <v>11125.955078000001</v>
      </c>
      <c r="AE15" s="75">
        <v>11141.640625</v>
      </c>
      <c r="AF15" s="75">
        <v>11164.966796999999</v>
      </c>
      <c r="AG15" s="75">
        <v>11191.121094</v>
      </c>
      <c r="AH15" s="75">
        <v>11216.115234000001</v>
      </c>
      <c r="AI15" s="75">
        <v>11244.188477</v>
      </c>
      <c r="AJ15" s="75">
        <v>11271.484375</v>
      </c>
      <c r="AK15" s="76">
        <v>-9.7169999999999999E-3</v>
      </c>
    </row>
    <row r="16" spans="1:37" ht="15" customHeight="1" x14ac:dyDescent="0.35">
      <c r="A16" s="96" t="s">
        <v>535</v>
      </c>
      <c r="B16" s="63" t="s">
        <v>536</v>
      </c>
      <c r="C16" s="97">
        <v>15335.150390999999</v>
      </c>
      <c r="D16" s="97">
        <v>15269.456055000001</v>
      </c>
      <c r="E16" s="97">
        <v>15169.746094</v>
      </c>
      <c r="F16" s="97">
        <v>14974.8125</v>
      </c>
      <c r="G16" s="97">
        <v>14696.188477</v>
      </c>
      <c r="H16" s="97">
        <v>14372.848633</v>
      </c>
      <c r="I16" s="97">
        <v>14004.568359000001</v>
      </c>
      <c r="J16" s="97">
        <v>13595.412109000001</v>
      </c>
      <c r="K16" s="97">
        <v>13161.477539</v>
      </c>
      <c r="L16" s="97">
        <v>12844.557617</v>
      </c>
      <c r="M16" s="97">
        <v>12544.257812</v>
      </c>
      <c r="N16" s="97">
        <v>12271.507812</v>
      </c>
      <c r="O16" s="97">
        <v>11997.8125</v>
      </c>
      <c r="P16" s="97">
        <v>11740.967773</v>
      </c>
      <c r="Q16" s="97">
        <v>11512.417969</v>
      </c>
      <c r="R16" s="97">
        <v>11302.257812</v>
      </c>
      <c r="S16" s="97">
        <v>11104.021484000001</v>
      </c>
      <c r="T16" s="97">
        <v>10915.162109000001</v>
      </c>
      <c r="U16" s="97">
        <v>10746.730469</v>
      </c>
      <c r="V16" s="97">
        <v>10612.404296999999</v>
      </c>
      <c r="W16" s="97">
        <v>10502.84375</v>
      </c>
      <c r="X16" s="97">
        <v>10416.008789</v>
      </c>
      <c r="Y16" s="97">
        <v>10350.127930000001</v>
      </c>
      <c r="Z16" s="97">
        <v>10299.679688</v>
      </c>
      <c r="AA16" s="97">
        <v>10269.910156</v>
      </c>
      <c r="AB16" s="97">
        <v>10251.455078000001</v>
      </c>
      <c r="AC16" s="97">
        <v>10250.534180000001</v>
      </c>
      <c r="AD16" s="97">
        <v>10253.911133</v>
      </c>
      <c r="AE16" s="97">
        <v>10260.729492</v>
      </c>
      <c r="AF16" s="97">
        <v>10292.284180000001</v>
      </c>
      <c r="AG16" s="97">
        <v>10333.274414</v>
      </c>
      <c r="AH16" s="97">
        <v>10360.221680000001</v>
      </c>
      <c r="AI16" s="97">
        <v>10370.962890999999</v>
      </c>
      <c r="AJ16" s="97">
        <v>10381.070312</v>
      </c>
      <c r="AK16" s="80">
        <v>-1.1986E-2</v>
      </c>
    </row>
    <row r="17" spans="1:37" ht="15" customHeight="1" x14ac:dyDescent="0.35">
      <c r="A17" s="96" t="s">
        <v>537</v>
      </c>
      <c r="B17" s="63" t="s">
        <v>538</v>
      </c>
      <c r="C17" s="97">
        <v>9.1569839999999996</v>
      </c>
      <c r="D17" s="97">
        <v>43.012703000000002</v>
      </c>
      <c r="E17" s="97">
        <v>44.298954000000002</v>
      </c>
      <c r="F17" s="97">
        <v>52.465949999999999</v>
      </c>
      <c r="G17" s="97">
        <v>63.491283000000003</v>
      </c>
      <c r="H17" s="97">
        <v>71.578002999999995</v>
      </c>
      <c r="I17" s="97">
        <v>77.357467999999997</v>
      </c>
      <c r="J17" s="97">
        <v>104.88159899999999</v>
      </c>
      <c r="K17" s="97">
        <v>143.47879</v>
      </c>
      <c r="L17" s="97">
        <v>146.330536</v>
      </c>
      <c r="M17" s="97">
        <v>164.73542800000001</v>
      </c>
      <c r="N17" s="97">
        <v>178.723511</v>
      </c>
      <c r="O17" s="97">
        <v>194.286621</v>
      </c>
      <c r="P17" s="97">
        <v>212.83853099999999</v>
      </c>
      <c r="Q17" s="97">
        <v>217.02877799999999</v>
      </c>
      <c r="R17" s="97">
        <v>218.706253</v>
      </c>
      <c r="S17" s="97">
        <v>224.127533</v>
      </c>
      <c r="T17" s="97">
        <v>235.04330400000001</v>
      </c>
      <c r="U17" s="97">
        <v>238.42449999999999</v>
      </c>
      <c r="V17" s="97">
        <v>244.75335699999999</v>
      </c>
      <c r="W17" s="97">
        <v>249.607956</v>
      </c>
      <c r="X17" s="97">
        <v>251.68942300000001</v>
      </c>
      <c r="Y17" s="97">
        <v>249.42179899999999</v>
      </c>
      <c r="Z17" s="97">
        <v>246.14849899999999</v>
      </c>
      <c r="AA17" s="97">
        <v>234.973389</v>
      </c>
      <c r="AB17" s="97">
        <v>224.71127300000001</v>
      </c>
      <c r="AC17" s="97">
        <v>208.83667</v>
      </c>
      <c r="AD17" s="97">
        <v>198.043747</v>
      </c>
      <c r="AE17" s="97">
        <v>188.86973599999999</v>
      </c>
      <c r="AF17" s="97">
        <v>162.43597399999999</v>
      </c>
      <c r="AG17" s="97">
        <v>129.59371899999999</v>
      </c>
      <c r="AH17" s="97">
        <v>109.988777</v>
      </c>
      <c r="AI17" s="97">
        <v>109.858192</v>
      </c>
      <c r="AJ17" s="97">
        <v>110.01675400000001</v>
      </c>
      <c r="AK17" s="80">
        <v>2.9783E-2</v>
      </c>
    </row>
    <row r="18" spans="1:37" ht="15" customHeight="1" x14ac:dyDescent="0.35">
      <c r="A18" s="96" t="s">
        <v>539</v>
      </c>
      <c r="B18" s="63" t="s">
        <v>540</v>
      </c>
      <c r="C18" s="97">
        <v>60.853920000000002</v>
      </c>
      <c r="D18" s="97">
        <v>63.207065999999998</v>
      </c>
      <c r="E18" s="97">
        <v>68.963806000000005</v>
      </c>
      <c r="F18" s="97">
        <v>77.644913000000003</v>
      </c>
      <c r="G18" s="97">
        <v>85.732367999999994</v>
      </c>
      <c r="H18" s="97">
        <v>93.502289000000005</v>
      </c>
      <c r="I18" s="97">
        <v>100.80136899999999</v>
      </c>
      <c r="J18" s="97">
        <v>107.598206</v>
      </c>
      <c r="K18" s="97">
        <v>113.814278</v>
      </c>
      <c r="L18" s="97">
        <v>120.602844</v>
      </c>
      <c r="M18" s="97">
        <v>127.269402</v>
      </c>
      <c r="N18" s="97">
        <v>134.14170799999999</v>
      </c>
      <c r="O18" s="97">
        <v>140.60813899999999</v>
      </c>
      <c r="P18" s="97">
        <v>147.05969200000001</v>
      </c>
      <c r="Q18" s="97">
        <v>153.66433699999999</v>
      </c>
      <c r="R18" s="97">
        <v>159.30062899999999</v>
      </c>
      <c r="S18" s="97">
        <v>164.19001800000001</v>
      </c>
      <c r="T18" s="97">
        <v>168.79711900000001</v>
      </c>
      <c r="U18" s="97">
        <v>172.647324</v>
      </c>
      <c r="V18" s="97">
        <v>176.17077599999999</v>
      </c>
      <c r="W18" s="97">
        <v>179.40422100000001</v>
      </c>
      <c r="X18" s="97">
        <v>182.19274899999999</v>
      </c>
      <c r="Y18" s="97">
        <v>184.536057</v>
      </c>
      <c r="Z18" s="97">
        <v>187.16952499999999</v>
      </c>
      <c r="AA18" s="97">
        <v>189.247086</v>
      </c>
      <c r="AB18" s="97">
        <v>190.379639</v>
      </c>
      <c r="AC18" s="97">
        <v>191.20649700000001</v>
      </c>
      <c r="AD18" s="97">
        <v>191.812073</v>
      </c>
      <c r="AE18" s="97">
        <v>192.10318000000001</v>
      </c>
      <c r="AF18" s="97">
        <v>192.425049</v>
      </c>
      <c r="AG18" s="97">
        <v>192.67849699999999</v>
      </c>
      <c r="AH18" s="97">
        <v>192.679214</v>
      </c>
      <c r="AI18" s="97">
        <v>192.53387499999999</v>
      </c>
      <c r="AJ18" s="97">
        <v>192.14184599999999</v>
      </c>
      <c r="AK18" s="80">
        <v>3.5354999999999998E-2</v>
      </c>
    </row>
    <row r="19" spans="1:37" ht="15" customHeight="1" x14ac:dyDescent="0.35">
      <c r="A19" s="96" t="s">
        <v>541</v>
      </c>
      <c r="B19" s="63" t="s">
        <v>542</v>
      </c>
      <c r="C19" s="97">
        <v>8.0770090000000003</v>
      </c>
      <c r="D19" s="97">
        <v>6.9962720000000003</v>
      </c>
      <c r="E19" s="97">
        <v>5.8007540000000004</v>
      </c>
      <c r="F19" s="97">
        <v>5.3308289999999996</v>
      </c>
      <c r="G19" s="97">
        <v>5.01966</v>
      </c>
      <c r="H19" s="97">
        <v>4.7176429999999998</v>
      </c>
      <c r="I19" s="97">
        <v>4.4306369999999999</v>
      </c>
      <c r="J19" s="97">
        <v>4.1541180000000004</v>
      </c>
      <c r="K19" s="97">
        <v>3.9036010000000001</v>
      </c>
      <c r="L19" s="97">
        <v>3.6813410000000002</v>
      </c>
      <c r="M19" s="97">
        <v>3.4967679999999999</v>
      </c>
      <c r="N19" s="97">
        <v>3.33005</v>
      </c>
      <c r="O19" s="97">
        <v>3.1806969999999999</v>
      </c>
      <c r="P19" s="97">
        <v>3.0464380000000002</v>
      </c>
      <c r="Q19" s="97">
        <v>2.9362509999999999</v>
      </c>
      <c r="R19" s="97">
        <v>2.8520979999999998</v>
      </c>
      <c r="S19" s="97">
        <v>2.7820170000000002</v>
      </c>
      <c r="T19" s="97">
        <v>2.7439550000000001</v>
      </c>
      <c r="U19" s="97">
        <v>2.7154440000000002</v>
      </c>
      <c r="V19" s="97">
        <v>2.698159</v>
      </c>
      <c r="W19" s="97">
        <v>2.6841900000000001</v>
      </c>
      <c r="X19" s="97">
        <v>2.6790980000000002</v>
      </c>
      <c r="Y19" s="97">
        <v>2.6781470000000001</v>
      </c>
      <c r="Z19" s="97">
        <v>2.6794039999999999</v>
      </c>
      <c r="AA19" s="97">
        <v>2.6922079999999999</v>
      </c>
      <c r="AB19" s="97">
        <v>2.7077149999999999</v>
      </c>
      <c r="AC19" s="97">
        <v>2.7216269999999998</v>
      </c>
      <c r="AD19" s="97">
        <v>2.7357770000000001</v>
      </c>
      <c r="AE19" s="97">
        <v>2.7523939999999998</v>
      </c>
      <c r="AF19" s="97">
        <v>2.7694559999999999</v>
      </c>
      <c r="AG19" s="97">
        <v>2.7865679999999999</v>
      </c>
      <c r="AH19" s="97">
        <v>2.8049050000000002</v>
      </c>
      <c r="AI19" s="97">
        <v>2.818092</v>
      </c>
      <c r="AJ19" s="97">
        <v>2.8305720000000001</v>
      </c>
      <c r="AK19" s="80">
        <v>-2.7882000000000001E-2</v>
      </c>
    </row>
    <row r="20" spans="1:37" ht="15" customHeight="1" x14ac:dyDescent="0.35">
      <c r="A20" s="96" t="s">
        <v>543</v>
      </c>
      <c r="B20" s="63" t="s">
        <v>544</v>
      </c>
      <c r="C20" s="97">
        <v>3.931244</v>
      </c>
      <c r="D20" s="97">
        <v>4.3265010000000004</v>
      </c>
      <c r="E20" s="97">
        <v>4.0624180000000001</v>
      </c>
      <c r="F20" s="97">
        <v>3.9512130000000001</v>
      </c>
      <c r="G20" s="97">
        <v>3.6753840000000002</v>
      </c>
      <c r="H20" s="97">
        <v>3.3939149999999998</v>
      </c>
      <c r="I20" s="97">
        <v>3.1845400000000001</v>
      </c>
      <c r="J20" s="97">
        <v>2.967552</v>
      </c>
      <c r="K20" s="97">
        <v>2.772993</v>
      </c>
      <c r="L20" s="97">
        <v>2.5952959999999998</v>
      </c>
      <c r="M20" s="97">
        <v>2.482469</v>
      </c>
      <c r="N20" s="97">
        <v>2.3604159999999998</v>
      </c>
      <c r="O20" s="97">
        <v>2.2681010000000001</v>
      </c>
      <c r="P20" s="97">
        <v>2.162544</v>
      </c>
      <c r="Q20" s="97">
        <v>2.0674649999999999</v>
      </c>
      <c r="R20" s="97">
        <v>2.0058319999999998</v>
      </c>
      <c r="S20" s="97">
        <v>1.9528559999999999</v>
      </c>
      <c r="T20" s="97">
        <v>1.926577</v>
      </c>
      <c r="U20" s="97">
        <v>1.9053199999999999</v>
      </c>
      <c r="V20" s="97">
        <v>1.8984559999999999</v>
      </c>
      <c r="W20" s="97">
        <v>1.8916489999999999</v>
      </c>
      <c r="X20" s="97">
        <v>1.898957</v>
      </c>
      <c r="Y20" s="97">
        <v>1.910733</v>
      </c>
      <c r="Z20" s="97">
        <v>1.9252130000000001</v>
      </c>
      <c r="AA20" s="97">
        <v>1.9521839999999999</v>
      </c>
      <c r="AB20" s="97">
        <v>1.9897940000000001</v>
      </c>
      <c r="AC20" s="97">
        <v>2.0224250000000001</v>
      </c>
      <c r="AD20" s="97">
        <v>2.0561579999999999</v>
      </c>
      <c r="AE20" s="97">
        <v>2.0949239999999998</v>
      </c>
      <c r="AF20" s="97">
        <v>2.138347</v>
      </c>
      <c r="AG20" s="97">
        <v>2.1827390000000002</v>
      </c>
      <c r="AH20" s="97">
        <v>2.2323110000000002</v>
      </c>
      <c r="AI20" s="97">
        <v>2.279563</v>
      </c>
      <c r="AJ20" s="97">
        <v>2.3288139999999999</v>
      </c>
      <c r="AK20" s="80">
        <v>-1.917E-2</v>
      </c>
    </row>
    <row r="21" spans="1:37" ht="15" customHeight="1" x14ac:dyDescent="0.35">
      <c r="A21" s="96" t="s">
        <v>545</v>
      </c>
      <c r="B21" s="63" t="s">
        <v>494</v>
      </c>
      <c r="C21" s="97">
        <v>11.537136</v>
      </c>
      <c r="D21" s="97">
        <v>17.900618000000001</v>
      </c>
      <c r="E21" s="97">
        <v>29.66337</v>
      </c>
      <c r="F21" s="97">
        <v>43.691540000000003</v>
      </c>
      <c r="G21" s="97">
        <v>60.113934</v>
      </c>
      <c r="H21" s="97">
        <v>77.175849999999997</v>
      </c>
      <c r="I21" s="97">
        <v>94.003890999999996</v>
      </c>
      <c r="J21" s="97">
        <v>111.052177</v>
      </c>
      <c r="K21" s="97">
        <v>128.48336800000001</v>
      </c>
      <c r="L21" s="97">
        <v>145.28533899999999</v>
      </c>
      <c r="M21" s="97">
        <v>161.43392900000001</v>
      </c>
      <c r="N21" s="97">
        <v>177.16246000000001</v>
      </c>
      <c r="O21" s="97">
        <v>192.89389</v>
      </c>
      <c r="P21" s="97">
        <v>208.73147599999999</v>
      </c>
      <c r="Q21" s="97">
        <v>224.82223500000001</v>
      </c>
      <c r="R21" s="97">
        <v>240.96106</v>
      </c>
      <c r="S21" s="97">
        <v>257.17175300000002</v>
      </c>
      <c r="T21" s="97">
        <v>273.62857100000002</v>
      </c>
      <c r="U21" s="97">
        <v>290.11511200000001</v>
      </c>
      <c r="V21" s="97">
        <v>307.36251800000002</v>
      </c>
      <c r="W21" s="97">
        <v>324.78741500000001</v>
      </c>
      <c r="X21" s="97">
        <v>342.39038099999999</v>
      </c>
      <c r="Y21" s="97">
        <v>360.27218599999998</v>
      </c>
      <c r="Z21" s="97">
        <v>378.38275099999998</v>
      </c>
      <c r="AA21" s="97">
        <v>396.28463699999998</v>
      </c>
      <c r="AB21" s="97">
        <v>414.11938500000002</v>
      </c>
      <c r="AC21" s="97">
        <v>431.90869099999998</v>
      </c>
      <c r="AD21" s="97">
        <v>449.652466</v>
      </c>
      <c r="AE21" s="97">
        <v>467.21533199999999</v>
      </c>
      <c r="AF21" s="97">
        <v>484.91217</v>
      </c>
      <c r="AG21" s="97">
        <v>502.46365400000002</v>
      </c>
      <c r="AH21" s="97">
        <v>519.88464399999998</v>
      </c>
      <c r="AI21" s="97">
        <v>537.254456</v>
      </c>
      <c r="AJ21" s="97">
        <v>554.416382</v>
      </c>
      <c r="AK21" s="80">
        <v>0.11325</v>
      </c>
    </row>
    <row r="22" spans="1:37" ht="15" customHeight="1" x14ac:dyDescent="0.35">
      <c r="A22" s="96" t="s">
        <v>546</v>
      </c>
      <c r="B22" s="63" t="s">
        <v>547</v>
      </c>
      <c r="C22" s="97">
        <v>0.27376</v>
      </c>
      <c r="D22" s="97">
        <v>0.59876600000000002</v>
      </c>
      <c r="E22" s="97">
        <v>1.173962</v>
      </c>
      <c r="F22" s="97">
        <v>2.074811</v>
      </c>
      <c r="G22" s="97">
        <v>3.6237200000000001</v>
      </c>
      <c r="H22" s="97">
        <v>5.7200490000000004</v>
      </c>
      <c r="I22" s="97">
        <v>7.7269990000000002</v>
      </c>
      <c r="J22" s="97">
        <v>9.8447119999999995</v>
      </c>
      <c r="K22" s="97">
        <v>12.067842000000001</v>
      </c>
      <c r="L22" s="97">
        <v>14.150493000000001</v>
      </c>
      <c r="M22" s="97">
        <v>16.068527</v>
      </c>
      <c r="N22" s="97">
        <v>17.740499</v>
      </c>
      <c r="O22" s="97">
        <v>19.306999000000001</v>
      </c>
      <c r="P22" s="97">
        <v>20.741416999999998</v>
      </c>
      <c r="Q22" s="97">
        <v>22.034424000000001</v>
      </c>
      <c r="R22" s="97">
        <v>23.040400000000002</v>
      </c>
      <c r="S22" s="97">
        <v>23.813354</v>
      </c>
      <c r="T22" s="97">
        <v>24.486129999999999</v>
      </c>
      <c r="U22" s="97">
        <v>25.056366000000001</v>
      </c>
      <c r="V22" s="97">
        <v>25.579964</v>
      </c>
      <c r="W22" s="97">
        <v>25.995058</v>
      </c>
      <c r="X22" s="97">
        <v>26.341857999999998</v>
      </c>
      <c r="Y22" s="97">
        <v>26.657215000000001</v>
      </c>
      <c r="Z22" s="97">
        <v>26.957090000000001</v>
      </c>
      <c r="AA22" s="97">
        <v>27.189185999999999</v>
      </c>
      <c r="AB22" s="97">
        <v>27.399198999999999</v>
      </c>
      <c r="AC22" s="97">
        <v>27.583216</v>
      </c>
      <c r="AD22" s="97">
        <v>27.742733000000001</v>
      </c>
      <c r="AE22" s="97">
        <v>27.874962</v>
      </c>
      <c r="AF22" s="97">
        <v>28.002413000000001</v>
      </c>
      <c r="AG22" s="97">
        <v>28.141259999999999</v>
      </c>
      <c r="AH22" s="97">
        <v>28.302531999999999</v>
      </c>
      <c r="AI22" s="97">
        <v>28.480495000000001</v>
      </c>
      <c r="AJ22" s="97">
        <v>28.679655</v>
      </c>
      <c r="AK22" s="80">
        <v>0.128522</v>
      </c>
    </row>
    <row r="23" spans="1:37" ht="15.75" customHeight="1" x14ac:dyDescent="0.35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</row>
    <row r="24" spans="1:37" ht="15" customHeight="1" x14ac:dyDescent="0.3">
      <c r="A24" s="96" t="s">
        <v>548</v>
      </c>
      <c r="B24" s="66" t="s">
        <v>549</v>
      </c>
      <c r="C24" s="75">
        <v>886.89825399999995</v>
      </c>
      <c r="D24" s="75">
        <v>901.04919400000006</v>
      </c>
      <c r="E24" s="75">
        <v>913.30731200000002</v>
      </c>
      <c r="F24" s="75">
        <v>917.23217799999998</v>
      </c>
      <c r="G24" s="75">
        <v>916.86462400000005</v>
      </c>
      <c r="H24" s="75">
        <v>915.28680399999996</v>
      </c>
      <c r="I24" s="75">
        <v>913.37457300000005</v>
      </c>
      <c r="J24" s="75">
        <v>910.667236</v>
      </c>
      <c r="K24" s="75">
        <v>911.52050799999995</v>
      </c>
      <c r="L24" s="75">
        <v>912.30297900000005</v>
      </c>
      <c r="M24" s="75">
        <v>912.036743</v>
      </c>
      <c r="N24" s="75">
        <v>913.76531999999997</v>
      </c>
      <c r="O24" s="75">
        <v>913.86468500000001</v>
      </c>
      <c r="P24" s="75">
        <v>913.95062299999995</v>
      </c>
      <c r="Q24" s="75">
        <v>916.18102999999996</v>
      </c>
      <c r="R24" s="75">
        <v>919.21929899999998</v>
      </c>
      <c r="S24" s="75">
        <v>923.73584000000005</v>
      </c>
      <c r="T24" s="75">
        <v>929.93817100000001</v>
      </c>
      <c r="U24" s="75">
        <v>937.46362299999998</v>
      </c>
      <c r="V24" s="75">
        <v>945.92535399999997</v>
      </c>
      <c r="W24" s="75">
        <v>955.72406000000001</v>
      </c>
      <c r="X24" s="75">
        <v>966.26245100000006</v>
      </c>
      <c r="Y24" s="75">
        <v>975.91790800000001</v>
      </c>
      <c r="Z24" s="75">
        <v>985.93042000000003</v>
      </c>
      <c r="AA24" s="75">
        <v>996.26336700000002</v>
      </c>
      <c r="AB24" s="75">
        <v>1006.739807</v>
      </c>
      <c r="AC24" s="75">
        <v>1018.405029</v>
      </c>
      <c r="AD24" s="75">
        <v>1030.961182</v>
      </c>
      <c r="AE24" s="75">
        <v>1044.946899</v>
      </c>
      <c r="AF24" s="75">
        <v>1059.743164</v>
      </c>
      <c r="AG24" s="75">
        <v>1074.5489500000001</v>
      </c>
      <c r="AH24" s="75">
        <v>1088.340698</v>
      </c>
      <c r="AI24" s="75">
        <v>1102.0864260000001</v>
      </c>
      <c r="AJ24" s="75">
        <v>1115.861206</v>
      </c>
      <c r="AK24" s="76">
        <v>6.7039999999999999E-3</v>
      </c>
    </row>
    <row r="25" spans="1:37" ht="15" customHeight="1" x14ac:dyDescent="0.35">
      <c r="A25" s="96" t="s">
        <v>550</v>
      </c>
      <c r="B25" s="63" t="s">
        <v>536</v>
      </c>
      <c r="C25" s="97">
        <v>606.36535600000002</v>
      </c>
      <c r="D25" s="97">
        <v>605.30755599999998</v>
      </c>
      <c r="E25" s="97">
        <v>607.949524</v>
      </c>
      <c r="F25" s="97">
        <v>604.13769500000001</v>
      </c>
      <c r="G25" s="97">
        <v>596.90875200000005</v>
      </c>
      <c r="H25" s="97">
        <v>589.81463599999995</v>
      </c>
      <c r="I25" s="97">
        <v>582.98095699999999</v>
      </c>
      <c r="J25" s="97">
        <v>571.22607400000004</v>
      </c>
      <c r="K25" s="97">
        <v>558.56311000000005</v>
      </c>
      <c r="L25" s="97">
        <v>555.41857900000002</v>
      </c>
      <c r="M25" s="97">
        <v>547.30902100000003</v>
      </c>
      <c r="N25" s="97">
        <v>541.48974599999997</v>
      </c>
      <c r="O25" s="97">
        <v>534.28338599999995</v>
      </c>
      <c r="P25" s="97">
        <v>526.783142</v>
      </c>
      <c r="Q25" s="97">
        <v>523.71209699999997</v>
      </c>
      <c r="R25" s="97">
        <v>523.11547900000005</v>
      </c>
      <c r="S25" s="97">
        <v>521.33709699999997</v>
      </c>
      <c r="T25" s="97">
        <v>519.05609100000004</v>
      </c>
      <c r="U25" s="97">
        <v>520.57098399999995</v>
      </c>
      <c r="V25" s="97">
        <v>521.24829099999999</v>
      </c>
      <c r="W25" s="97">
        <v>524.30822799999999</v>
      </c>
      <c r="X25" s="97">
        <v>529.17877199999998</v>
      </c>
      <c r="Y25" s="97">
        <v>536.13806199999999</v>
      </c>
      <c r="Z25" s="97">
        <v>543.30438200000003</v>
      </c>
      <c r="AA25" s="97">
        <v>554.95043899999996</v>
      </c>
      <c r="AB25" s="97">
        <v>565.55859399999997</v>
      </c>
      <c r="AC25" s="97">
        <v>579.68866000000003</v>
      </c>
      <c r="AD25" s="97">
        <v>591.68261700000005</v>
      </c>
      <c r="AE25" s="97">
        <v>603.73230000000001</v>
      </c>
      <c r="AF25" s="97">
        <v>627.194885</v>
      </c>
      <c r="AG25" s="97">
        <v>656.53930700000001</v>
      </c>
      <c r="AH25" s="97">
        <v>678.30609100000004</v>
      </c>
      <c r="AI25" s="97">
        <v>686.05108600000005</v>
      </c>
      <c r="AJ25" s="97">
        <v>693.75091599999996</v>
      </c>
      <c r="AK25" s="80">
        <v>4.2709999999999996E-3</v>
      </c>
    </row>
    <row r="26" spans="1:37" ht="15" customHeight="1" x14ac:dyDescent="0.35">
      <c r="A26" s="96" t="s">
        <v>551</v>
      </c>
      <c r="B26" s="63" t="s">
        <v>538</v>
      </c>
      <c r="C26" s="97">
        <v>1.2694559999999999</v>
      </c>
      <c r="D26" s="97">
        <v>6.8000879999999997</v>
      </c>
      <c r="E26" s="97">
        <v>7.8485060000000004</v>
      </c>
      <c r="F26" s="97">
        <v>10.106413999999999</v>
      </c>
      <c r="G26" s="97">
        <v>13.157337</v>
      </c>
      <c r="H26" s="97">
        <v>15.643520000000001</v>
      </c>
      <c r="I26" s="97">
        <v>17.898478999999998</v>
      </c>
      <c r="J26" s="97">
        <v>25.584816</v>
      </c>
      <c r="K26" s="97">
        <v>37.096310000000003</v>
      </c>
      <c r="L26" s="97">
        <v>39.877831</v>
      </c>
      <c r="M26" s="97">
        <v>47.133904000000001</v>
      </c>
      <c r="N26" s="97">
        <v>53.779693999999999</v>
      </c>
      <c r="O26" s="97">
        <v>61.241973999999999</v>
      </c>
      <c r="P26" s="97">
        <v>70.295379999999994</v>
      </c>
      <c r="Q26" s="97">
        <v>74.829680999999994</v>
      </c>
      <c r="R26" s="97">
        <v>79.007698000000005</v>
      </c>
      <c r="S26" s="97">
        <v>84.767646999999997</v>
      </c>
      <c r="T26" s="97">
        <v>93.049576000000002</v>
      </c>
      <c r="U26" s="97">
        <v>98.679580999999999</v>
      </c>
      <c r="V26" s="97">
        <v>105.63016500000001</v>
      </c>
      <c r="W26" s="97">
        <v>112.197945</v>
      </c>
      <c r="X26" s="97">
        <v>117.53334</v>
      </c>
      <c r="Y26" s="97">
        <v>121.15104700000001</v>
      </c>
      <c r="Z26" s="97">
        <v>124.08399199999999</v>
      </c>
      <c r="AA26" s="97">
        <v>123.46315</v>
      </c>
      <c r="AB26" s="97">
        <v>123.15036000000001</v>
      </c>
      <c r="AC26" s="97">
        <v>119.422455</v>
      </c>
      <c r="AD26" s="97">
        <v>118.49369</v>
      </c>
      <c r="AE26" s="97">
        <v>118.733879</v>
      </c>
      <c r="AF26" s="97">
        <v>107.510994</v>
      </c>
      <c r="AG26" s="97">
        <v>90.537163000000007</v>
      </c>
      <c r="AH26" s="97">
        <v>81.026687999999993</v>
      </c>
      <c r="AI26" s="97">
        <v>85.247459000000006</v>
      </c>
      <c r="AJ26" s="97">
        <v>89.920685000000006</v>
      </c>
      <c r="AK26" s="80">
        <v>8.4031999999999996E-2</v>
      </c>
    </row>
    <row r="27" spans="1:37" ht="15" customHeight="1" x14ac:dyDescent="0.35">
      <c r="A27" s="96" t="s">
        <v>552</v>
      </c>
      <c r="B27" s="63" t="s">
        <v>540</v>
      </c>
      <c r="C27" s="97">
        <v>278.04269399999998</v>
      </c>
      <c r="D27" s="97">
        <v>287.65640300000001</v>
      </c>
      <c r="E27" s="97">
        <v>296.228363</v>
      </c>
      <c r="F27" s="97">
        <v>301.69146699999999</v>
      </c>
      <c r="G27" s="97">
        <v>305.41622899999999</v>
      </c>
      <c r="H27" s="97">
        <v>308.36706500000003</v>
      </c>
      <c r="I27" s="97">
        <v>310.91235399999999</v>
      </c>
      <c r="J27" s="97">
        <v>312.15438799999998</v>
      </c>
      <c r="K27" s="97">
        <v>314.06976300000002</v>
      </c>
      <c r="L27" s="97">
        <v>315.123627</v>
      </c>
      <c r="M27" s="97">
        <v>315.64605699999998</v>
      </c>
      <c r="N27" s="97">
        <v>316.47167999999999</v>
      </c>
      <c r="O27" s="97">
        <v>316.24032599999998</v>
      </c>
      <c r="P27" s="97">
        <v>314.69564800000001</v>
      </c>
      <c r="Q27" s="97">
        <v>315.386505</v>
      </c>
      <c r="R27" s="97">
        <v>314.75930799999998</v>
      </c>
      <c r="S27" s="97">
        <v>315.19653299999999</v>
      </c>
      <c r="T27" s="97">
        <v>315.286224</v>
      </c>
      <c r="U27" s="97">
        <v>315.54571499999997</v>
      </c>
      <c r="V27" s="97">
        <v>316.24670400000002</v>
      </c>
      <c r="W27" s="97">
        <v>316.273346</v>
      </c>
      <c r="X27" s="97">
        <v>316.45166</v>
      </c>
      <c r="Y27" s="97">
        <v>315.36044299999998</v>
      </c>
      <c r="Z27" s="97">
        <v>315.10003699999999</v>
      </c>
      <c r="AA27" s="97">
        <v>314.21469100000002</v>
      </c>
      <c r="AB27" s="97">
        <v>314.199432</v>
      </c>
      <c r="AC27" s="97">
        <v>315.25479100000001</v>
      </c>
      <c r="AD27" s="97">
        <v>316.505493</v>
      </c>
      <c r="AE27" s="97">
        <v>317.94644199999999</v>
      </c>
      <c r="AF27" s="97">
        <v>320.25555400000002</v>
      </c>
      <c r="AG27" s="97">
        <v>322.41006499999997</v>
      </c>
      <c r="AH27" s="97">
        <v>323.64138800000001</v>
      </c>
      <c r="AI27" s="97">
        <v>325.08737200000002</v>
      </c>
      <c r="AJ27" s="97">
        <v>326.11346400000002</v>
      </c>
      <c r="AK27" s="80">
        <v>3.9290000000000002E-3</v>
      </c>
    </row>
    <row r="28" spans="1:37" ht="15" customHeight="1" x14ac:dyDescent="0.35">
      <c r="A28" s="96" t="s">
        <v>553</v>
      </c>
      <c r="B28" s="63" t="s">
        <v>544</v>
      </c>
      <c r="C28" s="97">
        <v>1.609E-3</v>
      </c>
      <c r="D28" s="97">
        <v>9.4325999999999993E-2</v>
      </c>
      <c r="E28" s="97">
        <v>0.18846099999999999</v>
      </c>
      <c r="F28" s="97">
        <v>0.27876299999999998</v>
      </c>
      <c r="G28" s="97">
        <v>0.36337999999999998</v>
      </c>
      <c r="H28" s="97">
        <v>0.44712600000000002</v>
      </c>
      <c r="I28" s="97">
        <v>0.52610999999999997</v>
      </c>
      <c r="J28" s="97">
        <v>0.60323300000000002</v>
      </c>
      <c r="K28" s="97">
        <v>0.65599700000000005</v>
      </c>
      <c r="L28" s="97">
        <v>0.70727399999999996</v>
      </c>
      <c r="M28" s="97">
        <v>0.75628099999999998</v>
      </c>
      <c r="N28" s="97">
        <v>0.80731200000000003</v>
      </c>
      <c r="O28" s="97">
        <v>0.85489499999999996</v>
      </c>
      <c r="P28" s="97">
        <v>0.90481800000000001</v>
      </c>
      <c r="Q28" s="97">
        <v>0.95170600000000005</v>
      </c>
      <c r="R28" s="97">
        <v>1.002084</v>
      </c>
      <c r="S28" s="97">
        <v>1.052915</v>
      </c>
      <c r="T28" s="97">
        <v>1.1075280000000001</v>
      </c>
      <c r="U28" s="97">
        <v>1.1627320000000001</v>
      </c>
      <c r="V28" s="97">
        <v>1.221336</v>
      </c>
      <c r="W28" s="97">
        <v>1.2831889999999999</v>
      </c>
      <c r="X28" s="97">
        <v>1.3456189999999999</v>
      </c>
      <c r="Y28" s="97">
        <v>1.412167</v>
      </c>
      <c r="Z28" s="97">
        <v>1.4769730000000001</v>
      </c>
      <c r="AA28" s="97">
        <v>1.5463089999999999</v>
      </c>
      <c r="AB28" s="97">
        <v>1.6127480000000001</v>
      </c>
      <c r="AC28" s="97">
        <v>1.6783729999999999</v>
      </c>
      <c r="AD28" s="97">
        <v>1.7484029999999999</v>
      </c>
      <c r="AE28" s="97">
        <v>1.8219860000000001</v>
      </c>
      <c r="AF28" s="97">
        <v>1.89697</v>
      </c>
      <c r="AG28" s="97">
        <v>1.9716309999999999</v>
      </c>
      <c r="AH28" s="97">
        <v>2.0540440000000002</v>
      </c>
      <c r="AI28" s="97">
        <v>2.1360269999999999</v>
      </c>
      <c r="AJ28" s="97">
        <v>2.2290230000000002</v>
      </c>
      <c r="AK28" s="80">
        <v>0.103879</v>
      </c>
    </row>
    <row r="29" spans="1:37" ht="15" customHeight="1" x14ac:dyDescent="0.35">
      <c r="A29" s="96" t="s">
        <v>554</v>
      </c>
      <c r="B29" s="63" t="s">
        <v>542</v>
      </c>
      <c r="C29" s="97">
        <v>1.2190970000000001</v>
      </c>
      <c r="D29" s="97">
        <v>1.1907669999999999</v>
      </c>
      <c r="E29" s="97">
        <v>1.0924970000000001</v>
      </c>
      <c r="F29" s="97">
        <v>0.95423199999999997</v>
      </c>
      <c r="G29" s="97">
        <v>0.89489200000000002</v>
      </c>
      <c r="H29" s="97">
        <v>0.83210700000000004</v>
      </c>
      <c r="I29" s="97">
        <v>0.81816</v>
      </c>
      <c r="J29" s="97">
        <v>0.80513400000000002</v>
      </c>
      <c r="K29" s="97">
        <v>0.78724899999999998</v>
      </c>
      <c r="L29" s="97">
        <v>0.77361199999999997</v>
      </c>
      <c r="M29" s="97">
        <v>0.75269200000000003</v>
      </c>
      <c r="N29" s="97">
        <v>0.73995500000000003</v>
      </c>
      <c r="O29" s="97">
        <v>0.73058800000000002</v>
      </c>
      <c r="P29" s="97">
        <v>0.72006199999999998</v>
      </c>
      <c r="Q29" s="97">
        <v>0.71318700000000002</v>
      </c>
      <c r="R29" s="97">
        <v>0.70891499999999996</v>
      </c>
      <c r="S29" s="97">
        <v>0.71754899999999999</v>
      </c>
      <c r="T29" s="97">
        <v>0.734263</v>
      </c>
      <c r="U29" s="97">
        <v>0.75947399999999998</v>
      </c>
      <c r="V29" s="97">
        <v>0.79141499999999998</v>
      </c>
      <c r="W29" s="97">
        <v>0.82972599999999996</v>
      </c>
      <c r="X29" s="97">
        <v>0.877413</v>
      </c>
      <c r="Y29" s="97">
        <v>0.93452500000000005</v>
      </c>
      <c r="Z29" s="97">
        <v>0.99819899999999995</v>
      </c>
      <c r="AA29" s="97">
        <v>1.073186</v>
      </c>
      <c r="AB29" s="97">
        <v>1.1556340000000001</v>
      </c>
      <c r="AC29" s="97">
        <v>1.24983</v>
      </c>
      <c r="AD29" s="97">
        <v>1.368331</v>
      </c>
      <c r="AE29" s="97">
        <v>1.4950699999999999</v>
      </c>
      <c r="AF29" s="97">
        <v>1.6109979999999999</v>
      </c>
      <c r="AG29" s="97">
        <v>1.7607680000000001</v>
      </c>
      <c r="AH29" s="97">
        <v>1.920488</v>
      </c>
      <c r="AI29" s="97">
        <v>2.110897</v>
      </c>
      <c r="AJ29" s="97">
        <v>2.3282159999999998</v>
      </c>
      <c r="AK29" s="80">
        <v>2.1173999999999998E-2</v>
      </c>
    </row>
    <row r="30" spans="1:37" ht="15" customHeight="1" x14ac:dyDescent="0.35">
      <c r="A30" s="96" t="s">
        <v>555</v>
      </c>
      <c r="B30" s="63" t="s">
        <v>494</v>
      </c>
      <c r="C30" s="97">
        <v>0</v>
      </c>
      <c r="D30" s="97">
        <v>0</v>
      </c>
      <c r="E30" s="97">
        <v>0</v>
      </c>
      <c r="F30" s="97">
        <v>6.3650999999999999E-2</v>
      </c>
      <c r="G30" s="97">
        <v>0.12402100000000001</v>
      </c>
      <c r="H30" s="97">
        <v>0.18240100000000001</v>
      </c>
      <c r="I30" s="97">
        <v>0.23846999999999999</v>
      </c>
      <c r="J30" s="97">
        <v>0.29357899999999998</v>
      </c>
      <c r="K30" s="97">
        <v>0.34808099999999997</v>
      </c>
      <c r="L30" s="97">
        <v>0.40206799999999998</v>
      </c>
      <c r="M30" s="97">
        <v>0.438809</v>
      </c>
      <c r="N30" s="97">
        <v>0.47697400000000001</v>
      </c>
      <c r="O30" s="97">
        <v>0.51349900000000004</v>
      </c>
      <c r="P30" s="97">
        <v>0.55158600000000002</v>
      </c>
      <c r="Q30" s="97">
        <v>0.58777000000000001</v>
      </c>
      <c r="R30" s="97">
        <v>0.62582899999999997</v>
      </c>
      <c r="S30" s="97">
        <v>0.66410400000000003</v>
      </c>
      <c r="T30" s="97">
        <v>0.704511</v>
      </c>
      <c r="U30" s="97">
        <v>0.74516099999999996</v>
      </c>
      <c r="V30" s="97">
        <v>0.78740399999999999</v>
      </c>
      <c r="W30" s="97">
        <v>0.83168399999999998</v>
      </c>
      <c r="X30" s="97">
        <v>0.87562399999999996</v>
      </c>
      <c r="Y30" s="97">
        <v>0.92164299999999999</v>
      </c>
      <c r="Z30" s="97">
        <v>0.96685500000000002</v>
      </c>
      <c r="AA30" s="97">
        <v>1.0155620000000001</v>
      </c>
      <c r="AB30" s="97">
        <v>1.0630539999999999</v>
      </c>
      <c r="AC30" s="97">
        <v>1.110935</v>
      </c>
      <c r="AD30" s="97">
        <v>1.1625779999999999</v>
      </c>
      <c r="AE30" s="97">
        <v>1.2173350000000001</v>
      </c>
      <c r="AF30" s="97">
        <v>1.273639</v>
      </c>
      <c r="AG30" s="97">
        <v>1.3301019999999999</v>
      </c>
      <c r="AH30" s="97">
        <v>1.3919870000000001</v>
      </c>
      <c r="AI30" s="97">
        <v>1.4536420000000001</v>
      </c>
      <c r="AJ30" s="97">
        <v>1.518894</v>
      </c>
      <c r="AK30" s="80" t="s">
        <v>446</v>
      </c>
    </row>
    <row r="31" spans="1:37" ht="15" customHeight="1" x14ac:dyDescent="0.35">
      <c r="A31" s="96" t="s">
        <v>556</v>
      </c>
      <c r="B31" s="63" t="s">
        <v>547</v>
      </c>
      <c r="C31" s="97">
        <v>0</v>
      </c>
      <c r="D31" s="97">
        <v>0</v>
      </c>
      <c r="E31" s="97">
        <v>0</v>
      </c>
      <c r="F31" s="97">
        <v>0</v>
      </c>
      <c r="G31" s="97">
        <v>0</v>
      </c>
      <c r="H31" s="97">
        <v>0</v>
      </c>
      <c r="I31" s="97">
        <v>0</v>
      </c>
      <c r="J31" s="97">
        <v>0</v>
      </c>
      <c r="K31" s="97">
        <v>0</v>
      </c>
      <c r="L31" s="97">
        <v>0</v>
      </c>
      <c r="M31" s="97">
        <v>0</v>
      </c>
      <c r="N31" s="97">
        <v>0</v>
      </c>
      <c r="O31" s="97">
        <v>0</v>
      </c>
      <c r="P31" s="97">
        <v>0</v>
      </c>
      <c r="Q31" s="97">
        <v>0</v>
      </c>
      <c r="R31" s="97">
        <v>0</v>
      </c>
      <c r="S31" s="97">
        <v>0</v>
      </c>
      <c r="T31" s="97">
        <v>0</v>
      </c>
      <c r="U31" s="97">
        <v>0</v>
      </c>
      <c r="V31" s="97">
        <v>0</v>
      </c>
      <c r="W31" s="97">
        <v>0</v>
      </c>
      <c r="X31" s="97">
        <v>0</v>
      </c>
      <c r="Y31" s="97">
        <v>0</v>
      </c>
      <c r="Z31" s="97">
        <v>0</v>
      </c>
      <c r="AA31" s="97">
        <v>0</v>
      </c>
      <c r="AB31" s="97">
        <v>0</v>
      </c>
      <c r="AC31" s="97">
        <v>0</v>
      </c>
      <c r="AD31" s="97">
        <v>0</v>
      </c>
      <c r="AE31" s="97">
        <v>0</v>
      </c>
      <c r="AF31" s="97">
        <v>0</v>
      </c>
      <c r="AG31" s="97">
        <v>0</v>
      </c>
      <c r="AH31" s="97">
        <v>0</v>
      </c>
      <c r="AI31" s="97">
        <v>0</v>
      </c>
      <c r="AJ31" s="97">
        <v>0</v>
      </c>
      <c r="AK31" s="80" t="s">
        <v>446</v>
      </c>
    </row>
    <row r="32" spans="1:37" ht="15.75" customHeight="1" x14ac:dyDescent="0.35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</row>
    <row r="33" spans="1:37" ht="15" customHeight="1" x14ac:dyDescent="0.3">
      <c r="A33" s="96" t="s">
        <v>557</v>
      </c>
      <c r="B33" s="66" t="s">
        <v>558</v>
      </c>
      <c r="C33" s="75">
        <v>5649.7138670000004</v>
      </c>
      <c r="D33" s="75">
        <v>5725.2592770000001</v>
      </c>
      <c r="E33" s="75">
        <v>5818.2104490000002</v>
      </c>
      <c r="F33" s="75">
        <v>5830.0400390000004</v>
      </c>
      <c r="G33" s="75">
        <v>5814.6381840000004</v>
      </c>
      <c r="H33" s="75">
        <v>5814.2666019999997</v>
      </c>
      <c r="I33" s="75">
        <v>5813.0493159999996</v>
      </c>
      <c r="J33" s="75">
        <v>5804.3056640000004</v>
      </c>
      <c r="K33" s="75">
        <v>5792.9770509999998</v>
      </c>
      <c r="L33" s="75">
        <v>5777.2124020000001</v>
      </c>
      <c r="M33" s="75">
        <v>5741.1816410000001</v>
      </c>
      <c r="N33" s="75">
        <v>5710.9765619999998</v>
      </c>
      <c r="O33" s="75">
        <v>5669.7436520000001</v>
      </c>
      <c r="P33" s="75">
        <v>5629.2807620000003</v>
      </c>
      <c r="Q33" s="75">
        <v>5599.5834960000002</v>
      </c>
      <c r="R33" s="75">
        <v>5569.5664059999999</v>
      </c>
      <c r="S33" s="75">
        <v>5545.65625</v>
      </c>
      <c r="T33" s="75">
        <v>5537.8217770000001</v>
      </c>
      <c r="U33" s="75">
        <v>5547.3720700000003</v>
      </c>
      <c r="V33" s="75">
        <v>5561.8339839999999</v>
      </c>
      <c r="W33" s="75">
        <v>5587.001953</v>
      </c>
      <c r="X33" s="75">
        <v>5616.1782229999999</v>
      </c>
      <c r="Y33" s="75">
        <v>5643.7475590000004</v>
      </c>
      <c r="Z33" s="75">
        <v>5665.5419920000004</v>
      </c>
      <c r="AA33" s="75">
        <v>5698.0361329999996</v>
      </c>
      <c r="AB33" s="75">
        <v>5732.9047849999997</v>
      </c>
      <c r="AC33" s="75">
        <v>5773.46875</v>
      </c>
      <c r="AD33" s="75">
        <v>5824.3999020000001</v>
      </c>
      <c r="AE33" s="75">
        <v>5880.1401370000003</v>
      </c>
      <c r="AF33" s="75">
        <v>5936.2446289999998</v>
      </c>
      <c r="AG33" s="75">
        <v>5998.6572269999997</v>
      </c>
      <c r="AH33" s="75">
        <v>6065.2211909999996</v>
      </c>
      <c r="AI33" s="75">
        <v>6124.8315430000002</v>
      </c>
      <c r="AJ33" s="75">
        <v>6190.8994140000004</v>
      </c>
      <c r="AK33" s="76">
        <v>2.447E-3</v>
      </c>
    </row>
    <row r="34" spans="1:37" ht="15" customHeight="1" x14ac:dyDescent="0.35">
      <c r="A34" s="96" t="s">
        <v>559</v>
      </c>
      <c r="B34" s="63" t="s">
        <v>560</v>
      </c>
      <c r="C34" s="97">
        <v>524.60040300000003</v>
      </c>
      <c r="D34" s="97">
        <v>526.050659</v>
      </c>
      <c r="E34" s="97">
        <v>531.52697799999999</v>
      </c>
      <c r="F34" s="97">
        <v>534.25390600000003</v>
      </c>
      <c r="G34" s="97">
        <v>536.15460199999995</v>
      </c>
      <c r="H34" s="97">
        <v>538.68640100000005</v>
      </c>
      <c r="I34" s="97">
        <v>542.30346699999996</v>
      </c>
      <c r="J34" s="97">
        <v>545.79400599999997</v>
      </c>
      <c r="K34" s="97">
        <v>547.48040800000001</v>
      </c>
      <c r="L34" s="97">
        <v>552.80963099999997</v>
      </c>
      <c r="M34" s="97">
        <v>555.23925799999995</v>
      </c>
      <c r="N34" s="97">
        <v>559.45953399999996</v>
      </c>
      <c r="O34" s="97">
        <v>565.21630900000002</v>
      </c>
      <c r="P34" s="97">
        <v>567.23321499999997</v>
      </c>
      <c r="Q34" s="97">
        <v>575.14086899999995</v>
      </c>
      <c r="R34" s="97">
        <v>580.80810499999995</v>
      </c>
      <c r="S34" s="97">
        <v>587.01580799999999</v>
      </c>
      <c r="T34" s="97">
        <v>595.18499799999995</v>
      </c>
      <c r="U34" s="97">
        <v>604.73083499999996</v>
      </c>
      <c r="V34" s="97">
        <v>615.77203399999996</v>
      </c>
      <c r="W34" s="97">
        <v>626.92511000000002</v>
      </c>
      <c r="X34" s="97">
        <v>641.21844499999997</v>
      </c>
      <c r="Y34" s="97">
        <v>653.27844200000004</v>
      </c>
      <c r="Z34" s="97">
        <v>668.64556900000002</v>
      </c>
      <c r="AA34" s="97">
        <v>683.95617700000003</v>
      </c>
      <c r="AB34" s="97">
        <v>700.56817599999999</v>
      </c>
      <c r="AC34" s="97">
        <v>719.54101600000001</v>
      </c>
      <c r="AD34" s="97">
        <v>737.58557099999996</v>
      </c>
      <c r="AE34" s="97">
        <v>756.44464100000005</v>
      </c>
      <c r="AF34" s="97">
        <v>780.32104500000003</v>
      </c>
      <c r="AG34" s="97">
        <v>807.35449200000005</v>
      </c>
      <c r="AH34" s="97">
        <v>832.86004600000001</v>
      </c>
      <c r="AI34" s="97">
        <v>852.19982900000002</v>
      </c>
      <c r="AJ34" s="97">
        <v>872.95385699999997</v>
      </c>
      <c r="AK34" s="80">
        <v>1.5953999999999999E-2</v>
      </c>
    </row>
    <row r="35" spans="1:37" ht="15" customHeight="1" x14ac:dyDescent="0.35">
      <c r="A35" s="96" t="s">
        <v>561</v>
      </c>
      <c r="B35" s="63" t="s">
        <v>540</v>
      </c>
      <c r="C35" s="97">
        <v>5085.1342770000001</v>
      </c>
      <c r="D35" s="97">
        <v>5153.1601559999999</v>
      </c>
      <c r="E35" s="97">
        <v>5236.2329099999997</v>
      </c>
      <c r="F35" s="97">
        <v>5242.0927730000003</v>
      </c>
      <c r="G35" s="97">
        <v>5222.1313479999999</v>
      </c>
      <c r="H35" s="97">
        <v>5216.7358400000003</v>
      </c>
      <c r="I35" s="97">
        <v>5209.6865230000003</v>
      </c>
      <c r="J35" s="97">
        <v>5193.9990230000003</v>
      </c>
      <c r="K35" s="97">
        <v>5176.4580079999996</v>
      </c>
      <c r="L35" s="97">
        <v>5153.033203</v>
      </c>
      <c r="M35" s="97">
        <v>5111.0419920000004</v>
      </c>
      <c r="N35" s="97">
        <v>5072.7846680000002</v>
      </c>
      <c r="O35" s="97">
        <v>5021.736328</v>
      </c>
      <c r="P35" s="97">
        <v>4973.982422</v>
      </c>
      <c r="Q35" s="97">
        <v>4932.1289059999999</v>
      </c>
      <c r="R35" s="97">
        <v>4891.7700199999999</v>
      </c>
      <c r="S35" s="97">
        <v>4855.5639650000003</v>
      </c>
      <c r="T35" s="97">
        <v>4831.9931640000004</v>
      </c>
      <c r="U35" s="97">
        <v>4824.6523440000001</v>
      </c>
      <c r="V35" s="97">
        <v>4819.5981449999999</v>
      </c>
      <c r="W35" s="97">
        <v>4824.5913090000004</v>
      </c>
      <c r="X35" s="97">
        <v>4829.9501950000003</v>
      </c>
      <c r="Y35" s="97">
        <v>4835.8374020000001</v>
      </c>
      <c r="Z35" s="97">
        <v>4831.5805659999996</v>
      </c>
      <c r="AA35" s="97">
        <v>4838.6494140000004</v>
      </c>
      <c r="AB35" s="97">
        <v>4845.703125</v>
      </c>
      <c r="AC35" s="97">
        <v>4856.3198240000002</v>
      </c>
      <c r="AD35" s="97">
        <v>4875.8486329999996</v>
      </c>
      <c r="AE35" s="97">
        <v>4897.5234380000002</v>
      </c>
      <c r="AF35" s="97">
        <v>4917.9125979999999</v>
      </c>
      <c r="AG35" s="97">
        <v>4942.810547</v>
      </c>
      <c r="AH35" s="97">
        <v>4969.4038090000004</v>
      </c>
      <c r="AI35" s="97">
        <v>4989.3945309999999</v>
      </c>
      <c r="AJ35" s="97">
        <v>5013.7705079999996</v>
      </c>
      <c r="AK35" s="80">
        <v>-8.5700000000000001E-4</v>
      </c>
    </row>
    <row r="36" spans="1:37" ht="15" customHeight="1" x14ac:dyDescent="0.35">
      <c r="A36" s="96" t="s">
        <v>562</v>
      </c>
      <c r="B36" s="63" t="s">
        <v>542</v>
      </c>
      <c r="C36" s="97">
        <v>38.148581999999998</v>
      </c>
      <c r="D36" s="97">
        <v>41.969741999999997</v>
      </c>
      <c r="E36" s="97">
        <v>45.182625000000002</v>
      </c>
      <c r="F36" s="97">
        <v>47.002907</v>
      </c>
      <c r="G36" s="97">
        <v>48.040393999999999</v>
      </c>
      <c r="H36" s="97">
        <v>48.967399999999998</v>
      </c>
      <c r="I36" s="97">
        <v>49.663395000000001</v>
      </c>
      <c r="J36" s="97">
        <v>50.090133999999999</v>
      </c>
      <c r="K36" s="97">
        <v>50.380482000000001</v>
      </c>
      <c r="L36" s="97">
        <v>50.671726</v>
      </c>
      <c r="M36" s="97">
        <v>50.900291000000003</v>
      </c>
      <c r="N36" s="97">
        <v>51.443798000000001</v>
      </c>
      <c r="O36" s="97">
        <v>52.070354000000002</v>
      </c>
      <c r="P36" s="97">
        <v>53.034072999999999</v>
      </c>
      <c r="Q36" s="97">
        <v>54.412010000000002</v>
      </c>
      <c r="R36" s="97">
        <v>56.326270999999998</v>
      </c>
      <c r="S36" s="97">
        <v>58.965629999999997</v>
      </c>
      <c r="T36" s="97">
        <v>62.304535000000001</v>
      </c>
      <c r="U36" s="97">
        <v>66.323441000000003</v>
      </c>
      <c r="V36" s="97">
        <v>71.053864000000004</v>
      </c>
      <c r="W36" s="97">
        <v>76.538680999999997</v>
      </c>
      <c r="X36" s="97">
        <v>82.900161999999995</v>
      </c>
      <c r="Y36" s="97">
        <v>90.034897000000001</v>
      </c>
      <c r="Z36" s="97">
        <v>98.194076999999993</v>
      </c>
      <c r="AA36" s="97">
        <v>107.21453099999999</v>
      </c>
      <c r="AB36" s="97">
        <v>117.10681200000001</v>
      </c>
      <c r="AC36" s="97">
        <v>128.00065599999999</v>
      </c>
      <c r="AD36" s="97">
        <v>140.15522799999999</v>
      </c>
      <c r="AE36" s="97">
        <v>153.60005200000001</v>
      </c>
      <c r="AF36" s="97">
        <v>168.01939400000001</v>
      </c>
      <c r="AG36" s="97">
        <v>183.19897499999999</v>
      </c>
      <c r="AH36" s="97">
        <v>199.472443</v>
      </c>
      <c r="AI36" s="97">
        <v>216.06509399999999</v>
      </c>
      <c r="AJ36" s="97">
        <v>233.04260300000001</v>
      </c>
      <c r="AK36" s="80">
        <v>5.5031999999999998E-2</v>
      </c>
    </row>
    <row r="37" spans="1:37" ht="15" customHeight="1" x14ac:dyDescent="0.35">
      <c r="A37" s="96" t="s">
        <v>563</v>
      </c>
      <c r="B37" s="63" t="s">
        <v>544</v>
      </c>
      <c r="C37" s="97">
        <v>1.498156</v>
      </c>
      <c r="D37" s="97">
        <v>1.723063</v>
      </c>
      <c r="E37" s="97">
        <v>1.9532560000000001</v>
      </c>
      <c r="F37" s="97">
        <v>2.1466090000000002</v>
      </c>
      <c r="G37" s="97">
        <v>2.3086139999999999</v>
      </c>
      <c r="H37" s="97">
        <v>2.4561730000000002</v>
      </c>
      <c r="I37" s="97">
        <v>2.587135</v>
      </c>
      <c r="J37" s="97">
        <v>2.6920570000000001</v>
      </c>
      <c r="K37" s="97">
        <v>2.7961559999999999</v>
      </c>
      <c r="L37" s="97">
        <v>2.884792</v>
      </c>
      <c r="M37" s="97">
        <v>2.9673210000000001</v>
      </c>
      <c r="N37" s="97">
        <v>3.0204529999999998</v>
      </c>
      <c r="O37" s="97">
        <v>3.0823689999999999</v>
      </c>
      <c r="P37" s="97">
        <v>3.1368170000000002</v>
      </c>
      <c r="Q37" s="97">
        <v>3.1757390000000001</v>
      </c>
      <c r="R37" s="97">
        <v>3.251039</v>
      </c>
      <c r="S37" s="97">
        <v>3.3264490000000002</v>
      </c>
      <c r="T37" s="97">
        <v>3.4084379999999999</v>
      </c>
      <c r="U37" s="97">
        <v>3.5129380000000001</v>
      </c>
      <c r="V37" s="97">
        <v>3.6288209999999999</v>
      </c>
      <c r="W37" s="97">
        <v>3.7593489999999998</v>
      </c>
      <c r="X37" s="97">
        <v>3.9044560000000001</v>
      </c>
      <c r="Y37" s="97">
        <v>4.055053</v>
      </c>
      <c r="Z37" s="97">
        <v>4.2218419999999997</v>
      </c>
      <c r="AA37" s="97">
        <v>4.3932820000000001</v>
      </c>
      <c r="AB37" s="97">
        <v>4.5708580000000003</v>
      </c>
      <c r="AC37" s="97">
        <v>4.7522070000000003</v>
      </c>
      <c r="AD37" s="97">
        <v>4.9478350000000004</v>
      </c>
      <c r="AE37" s="97">
        <v>5.1629329999999998</v>
      </c>
      <c r="AF37" s="97">
        <v>5.3888749999999996</v>
      </c>
      <c r="AG37" s="97">
        <v>5.6731639999999999</v>
      </c>
      <c r="AH37" s="97">
        <v>5.8827150000000001</v>
      </c>
      <c r="AI37" s="97">
        <v>6.1420139999999996</v>
      </c>
      <c r="AJ37" s="97">
        <v>6.42971</v>
      </c>
      <c r="AK37" s="80">
        <v>4.2008999999999998E-2</v>
      </c>
    </row>
    <row r="38" spans="1:37" ht="15" customHeight="1" x14ac:dyDescent="0.35">
      <c r="A38" s="96" t="s">
        <v>564</v>
      </c>
      <c r="B38" s="63" t="s">
        <v>565</v>
      </c>
      <c r="C38" s="97">
        <v>0.3246</v>
      </c>
      <c r="D38" s="97">
        <v>1.628295</v>
      </c>
      <c r="E38" s="97">
        <v>1.8728560000000001</v>
      </c>
      <c r="F38" s="97">
        <v>2.4167239999999999</v>
      </c>
      <c r="G38" s="97">
        <v>3.2091850000000002</v>
      </c>
      <c r="H38" s="97">
        <v>3.917608</v>
      </c>
      <c r="I38" s="97">
        <v>4.5945869999999998</v>
      </c>
      <c r="J38" s="97">
        <v>6.8184430000000003</v>
      </c>
      <c r="K38" s="97">
        <v>10.255258</v>
      </c>
      <c r="L38" s="97">
        <v>11.512392</v>
      </c>
      <c r="M38" s="97">
        <v>14.055236000000001</v>
      </c>
      <c r="N38" s="97">
        <v>16.588408999999999</v>
      </c>
      <c r="O38" s="97">
        <v>19.274384000000001</v>
      </c>
      <c r="P38" s="97">
        <v>22.838697</v>
      </c>
      <c r="Q38" s="97">
        <v>24.972017000000001</v>
      </c>
      <c r="R38" s="97">
        <v>26.948195999999999</v>
      </c>
      <c r="S38" s="97">
        <v>29.578747</v>
      </c>
      <c r="T38" s="97">
        <v>32.954844999999999</v>
      </c>
      <c r="U38" s="97">
        <v>35.372706999999998</v>
      </c>
      <c r="V38" s="97">
        <v>38.156052000000003</v>
      </c>
      <c r="W38" s="97">
        <v>40.699623000000003</v>
      </c>
      <c r="X38" s="97">
        <v>42.815089999999998</v>
      </c>
      <c r="Y38" s="97">
        <v>44.225113</v>
      </c>
      <c r="Z38" s="97">
        <v>45.58128</v>
      </c>
      <c r="AA38" s="97">
        <v>45.490234000000001</v>
      </c>
      <c r="AB38" s="97">
        <v>45.583302000000003</v>
      </c>
      <c r="AC38" s="97">
        <v>44.426830000000002</v>
      </c>
      <c r="AD38" s="97">
        <v>44.315539999999999</v>
      </c>
      <c r="AE38" s="97">
        <v>44.653979999999997</v>
      </c>
      <c r="AF38" s="97">
        <v>40.592559999999999</v>
      </c>
      <c r="AG38" s="97">
        <v>34.289951000000002</v>
      </c>
      <c r="AH38" s="97">
        <v>30.860264000000001</v>
      </c>
      <c r="AI38" s="97">
        <v>32.801682</v>
      </c>
      <c r="AJ38" s="97">
        <v>34.905605000000001</v>
      </c>
      <c r="AK38" s="80">
        <v>0.100522</v>
      </c>
    </row>
    <row r="39" spans="1:37" ht="15" customHeight="1" x14ac:dyDescent="0.35">
      <c r="A39" s="96" t="s">
        <v>566</v>
      </c>
      <c r="B39" s="63" t="s">
        <v>494</v>
      </c>
      <c r="C39" s="97">
        <v>8.0459999999999993E-3</v>
      </c>
      <c r="D39" s="97">
        <v>0.48591800000000002</v>
      </c>
      <c r="E39" s="97">
        <v>0.94214200000000003</v>
      </c>
      <c r="F39" s="97">
        <v>1.38731</v>
      </c>
      <c r="G39" s="97">
        <v>1.8224180000000001</v>
      </c>
      <c r="H39" s="97">
        <v>2.2776480000000001</v>
      </c>
      <c r="I39" s="97">
        <v>2.732923</v>
      </c>
      <c r="J39" s="97">
        <v>3.1785909999999999</v>
      </c>
      <c r="K39" s="97">
        <v>3.6178560000000002</v>
      </c>
      <c r="L39" s="97">
        <v>4.0513430000000001</v>
      </c>
      <c r="M39" s="97">
        <v>4.4687080000000003</v>
      </c>
      <c r="N39" s="97">
        <v>4.9006959999999999</v>
      </c>
      <c r="O39" s="97">
        <v>5.3168170000000003</v>
      </c>
      <c r="P39" s="97">
        <v>5.7334230000000002</v>
      </c>
      <c r="Q39" s="97">
        <v>6.1516820000000001</v>
      </c>
      <c r="R39" s="97">
        <v>6.5743460000000002</v>
      </c>
      <c r="S39" s="97">
        <v>7.0175179999999999</v>
      </c>
      <c r="T39" s="97">
        <v>7.4776949999999998</v>
      </c>
      <c r="U39" s="97">
        <v>7.9604010000000001</v>
      </c>
      <c r="V39" s="97">
        <v>8.4700089999999992</v>
      </c>
      <c r="W39" s="97">
        <v>8.9905749999999998</v>
      </c>
      <c r="X39" s="97">
        <v>9.5339329999999993</v>
      </c>
      <c r="Y39" s="97">
        <v>10.09076</v>
      </c>
      <c r="Z39" s="97">
        <v>10.693087999999999</v>
      </c>
      <c r="AA39" s="97">
        <v>11.297967</v>
      </c>
      <c r="AB39" s="97">
        <v>11.913041</v>
      </c>
      <c r="AC39" s="97">
        <v>12.533806999999999</v>
      </c>
      <c r="AD39" s="97">
        <v>13.190310999999999</v>
      </c>
      <c r="AE39" s="97">
        <v>13.898199</v>
      </c>
      <c r="AF39" s="97">
        <v>14.634829</v>
      </c>
      <c r="AG39" s="97">
        <v>15.407667999999999</v>
      </c>
      <c r="AH39" s="97">
        <v>16.235731000000001</v>
      </c>
      <c r="AI39" s="97">
        <v>17.10915</v>
      </c>
      <c r="AJ39" s="97">
        <v>18.033408999999999</v>
      </c>
      <c r="AK39" s="80">
        <v>0.11956</v>
      </c>
    </row>
    <row r="40" spans="1:37" ht="15" customHeight="1" x14ac:dyDescent="0.35">
      <c r="A40" s="96" t="s">
        <v>567</v>
      </c>
      <c r="B40" s="63" t="s">
        <v>547</v>
      </c>
      <c r="C40" s="97">
        <v>0</v>
      </c>
      <c r="D40" s="97">
        <v>0.24136299999999999</v>
      </c>
      <c r="E40" s="97">
        <v>0.50012000000000001</v>
      </c>
      <c r="F40" s="97">
        <v>0.73979499999999998</v>
      </c>
      <c r="G40" s="97">
        <v>0.97150599999999998</v>
      </c>
      <c r="H40" s="97">
        <v>1.225471</v>
      </c>
      <c r="I40" s="97">
        <v>1.481001</v>
      </c>
      <c r="J40" s="97">
        <v>1.733284</v>
      </c>
      <c r="K40" s="97">
        <v>1.9886159999999999</v>
      </c>
      <c r="L40" s="97">
        <v>2.2491400000000001</v>
      </c>
      <c r="M40" s="97">
        <v>2.5088249999999999</v>
      </c>
      <c r="N40" s="97">
        <v>2.7788789999999999</v>
      </c>
      <c r="O40" s="97">
        <v>3.0470510000000002</v>
      </c>
      <c r="P40" s="97">
        <v>3.322155</v>
      </c>
      <c r="Q40" s="97">
        <v>3.6024060000000002</v>
      </c>
      <c r="R40" s="97">
        <v>3.8884569999999998</v>
      </c>
      <c r="S40" s="97">
        <v>4.1878330000000004</v>
      </c>
      <c r="T40" s="97">
        <v>4.4980789999999997</v>
      </c>
      <c r="U40" s="97">
        <v>4.8197599999999996</v>
      </c>
      <c r="V40" s="97">
        <v>5.155106</v>
      </c>
      <c r="W40" s="97">
        <v>5.4970689999999998</v>
      </c>
      <c r="X40" s="97">
        <v>5.8560509999999999</v>
      </c>
      <c r="Y40" s="97">
        <v>6.2261050000000004</v>
      </c>
      <c r="Z40" s="97">
        <v>6.6260190000000003</v>
      </c>
      <c r="AA40" s="97">
        <v>7.0352649999999999</v>
      </c>
      <c r="AB40" s="97">
        <v>7.4590690000000004</v>
      </c>
      <c r="AC40" s="97">
        <v>7.8945150000000002</v>
      </c>
      <c r="AD40" s="97">
        <v>8.3570410000000006</v>
      </c>
      <c r="AE40" s="97">
        <v>8.8565129999999996</v>
      </c>
      <c r="AF40" s="97">
        <v>9.3758490000000005</v>
      </c>
      <c r="AG40" s="97">
        <v>9.9222249999999992</v>
      </c>
      <c r="AH40" s="97">
        <v>10.505863</v>
      </c>
      <c r="AI40" s="97">
        <v>11.119579999999999</v>
      </c>
      <c r="AJ40" s="97">
        <v>11.763825000000001</v>
      </c>
      <c r="AK40" s="80">
        <v>0.129136</v>
      </c>
    </row>
    <row r="41" spans="1:37" ht="15.75" customHeight="1" x14ac:dyDescent="0.35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</row>
    <row r="42" spans="1:37" ht="15.75" customHeight="1" x14ac:dyDescent="0.35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</row>
    <row r="43" spans="1:37" ht="15" customHeight="1" x14ac:dyDescent="0.3">
      <c r="A43" s="96" t="s">
        <v>568</v>
      </c>
      <c r="B43" s="66" t="s">
        <v>569</v>
      </c>
      <c r="C43" s="75">
        <v>522.31347700000003</v>
      </c>
      <c r="D43" s="75">
        <v>519.29571499999997</v>
      </c>
      <c r="E43" s="75">
        <v>522.69519000000003</v>
      </c>
      <c r="F43" s="75">
        <v>509.17394999999999</v>
      </c>
      <c r="G43" s="75">
        <v>503.81243899999998</v>
      </c>
      <c r="H43" s="75">
        <v>498.28558299999997</v>
      </c>
      <c r="I43" s="75">
        <v>494.88436899999999</v>
      </c>
      <c r="J43" s="75">
        <v>496.939819</v>
      </c>
      <c r="K43" s="75">
        <v>497.74182100000002</v>
      </c>
      <c r="L43" s="75">
        <v>498.900238</v>
      </c>
      <c r="M43" s="75">
        <v>497.54708900000003</v>
      </c>
      <c r="N43" s="75">
        <v>497.65417500000001</v>
      </c>
      <c r="O43" s="75">
        <v>504.35424799999998</v>
      </c>
      <c r="P43" s="75">
        <v>508.73080399999998</v>
      </c>
      <c r="Q43" s="75">
        <v>506.71163899999999</v>
      </c>
      <c r="R43" s="75">
        <v>504.33160400000003</v>
      </c>
      <c r="S43" s="75">
        <v>504.46984900000001</v>
      </c>
      <c r="T43" s="75">
        <v>501.50994900000001</v>
      </c>
      <c r="U43" s="75">
        <v>501.86041299999999</v>
      </c>
      <c r="V43" s="75">
        <v>502.84713699999998</v>
      </c>
      <c r="W43" s="75">
        <v>502.67279100000002</v>
      </c>
      <c r="X43" s="75">
        <v>503.477844</v>
      </c>
      <c r="Y43" s="75">
        <v>504.19418300000001</v>
      </c>
      <c r="Z43" s="75">
        <v>504.51037600000001</v>
      </c>
      <c r="AA43" s="75">
        <v>504.60919200000001</v>
      </c>
      <c r="AB43" s="75">
        <v>504.09063700000002</v>
      </c>
      <c r="AC43" s="75">
        <v>503.24023399999999</v>
      </c>
      <c r="AD43" s="75">
        <v>503.68398999999999</v>
      </c>
      <c r="AE43" s="75">
        <v>504.540955</v>
      </c>
      <c r="AF43" s="75">
        <v>504.20459</v>
      </c>
      <c r="AG43" s="75">
        <v>504.54315200000002</v>
      </c>
      <c r="AH43" s="75">
        <v>505.44183299999997</v>
      </c>
      <c r="AI43" s="75">
        <v>506.188446</v>
      </c>
      <c r="AJ43" s="75">
        <v>507.372589</v>
      </c>
      <c r="AK43" s="76">
        <v>-7.2599999999999997E-4</v>
      </c>
    </row>
    <row r="44" spans="1:37" ht="15" customHeight="1" x14ac:dyDescent="0.35">
      <c r="A44" s="96" t="s">
        <v>570</v>
      </c>
      <c r="B44" s="63" t="s">
        <v>540</v>
      </c>
      <c r="C44" s="97">
        <v>522.31347700000003</v>
      </c>
      <c r="D44" s="97">
        <v>519.29571499999997</v>
      </c>
      <c r="E44" s="97">
        <v>522.69519000000003</v>
      </c>
      <c r="F44" s="97">
        <v>508.62905899999998</v>
      </c>
      <c r="G44" s="97">
        <v>502.19607500000001</v>
      </c>
      <c r="H44" s="97">
        <v>495.09234600000002</v>
      </c>
      <c r="I44" s="97">
        <v>489.60803199999998</v>
      </c>
      <c r="J44" s="97">
        <v>489.01086400000003</v>
      </c>
      <c r="K44" s="97">
        <v>485.47164900000001</v>
      </c>
      <c r="L44" s="97">
        <v>480.60494999999997</v>
      </c>
      <c r="M44" s="97">
        <v>471.72384599999998</v>
      </c>
      <c r="N44" s="97">
        <v>462.72113000000002</v>
      </c>
      <c r="O44" s="97">
        <v>458.26724200000001</v>
      </c>
      <c r="P44" s="97">
        <v>451.69775399999997</v>
      </c>
      <c r="Q44" s="97">
        <v>439.62548800000002</v>
      </c>
      <c r="R44" s="97">
        <v>427.54873700000002</v>
      </c>
      <c r="S44" s="97">
        <v>417.86636399999998</v>
      </c>
      <c r="T44" s="97">
        <v>405.88204999999999</v>
      </c>
      <c r="U44" s="97">
        <v>396.84536700000001</v>
      </c>
      <c r="V44" s="97">
        <v>388.501282</v>
      </c>
      <c r="W44" s="97">
        <v>379.45471199999997</v>
      </c>
      <c r="X44" s="97">
        <v>371.34112499999998</v>
      </c>
      <c r="Y44" s="97">
        <v>363.33615099999997</v>
      </c>
      <c r="Z44" s="97">
        <v>355.22128300000003</v>
      </c>
      <c r="AA44" s="97">
        <v>347.13797</v>
      </c>
      <c r="AB44" s="97">
        <v>338.82363900000001</v>
      </c>
      <c r="AC44" s="97">
        <v>330.49014299999999</v>
      </c>
      <c r="AD44" s="97">
        <v>323.191101</v>
      </c>
      <c r="AE44" s="97">
        <v>316.312073</v>
      </c>
      <c r="AF44" s="97">
        <v>308.84759500000001</v>
      </c>
      <c r="AG44" s="97">
        <v>301.96307400000001</v>
      </c>
      <c r="AH44" s="97">
        <v>295.55944799999997</v>
      </c>
      <c r="AI44" s="97">
        <v>289.20376599999997</v>
      </c>
      <c r="AJ44" s="97">
        <v>283.22842400000002</v>
      </c>
      <c r="AK44" s="80">
        <v>-1.8766000000000001E-2</v>
      </c>
    </row>
    <row r="45" spans="1:37" ht="15" customHeight="1" x14ac:dyDescent="0.35">
      <c r="A45" s="96" t="s">
        <v>571</v>
      </c>
      <c r="B45" s="63" t="s">
        <v>572</v>
      </c>
      <c r="C45" s="97">
        <v>0</v>
      </c>
      <c r="D45" s="97">
        <v>0</v>
      </c>
      <c r="E45" s="97">
        <v>0</v>
      </c>
      <c r="F45" s="97">
        <v>0</v>
      </c>
      <c r="G45" s="97">
        <v>0</v>
      </c>
      <c r="H45" s="97">
        <v>0</v>
      </c>
      <c r="I45" s="97">
        <v>0</v>
      </c>
      <c r="J45" s="97">
        <v>0</v>
      </c>
      <c r="K45" s="97">
        <v>0</v>
      </c>
      <c r="L45" s="97">
        <v>0</v>
      </c>
      <c r="M45" s="97">
        <v>0</v>
      </c>
      <c r="N45" s="97">
        <v>0</v>
      </c>
      <c r="O45" s="97">
        <v>0</v>
      </c>
      <c r="P45" s="97">
        <v>0</v>
      </c>
      <c r="Q45" s="97">
        <v>0</v>
      </c>
      <c r="R45" s="97">
        <v>0</v>
      </c>
      <c r="S45" s="97">
        <v>0</v>
      </c>
      <c r="T45" s="97">
        <v>0</v>
      </c>
      <c r="U45" s="97">
        <v>0</v>
      </c>
      <c r="V45" s="97">
        <v>0</v>
      </c>
      <c r="W45" s="97">
        <v>0</v>
      </c>
      <c r="X45" s="97">
        <v>0</v>
      </c>
      <c r="Y45" s="97">
        <v>0</v>
      </c>
      <c r="Z45" s="97">
        <v>0</v>
      </c>
      <c r="AA45" s="97">
        <v>0</v>
      </c>
      <c r="AB45" s="97">
        <v>0</v>
      </c>
      <c r="AC45" s="97">
        <v>0</v>
      </c>
      <c r="AD45" s="97">
        <v>0</v>
      </c>
      <c r="AE45" s="97">
        <v>0</v>
      </c>
      <c r="AF45" s="97">
        <v>0</v>
      </c>
      <c r="AG45" s="97">
        <v>0</v>
      </c>
      <c r="AH45" s="97">
        <v>0</v>
      </c>
      <c r="AI45" s="97">
        <v>0</v>
      </c>
      <c r="AJ45" s="97">
        <v>0</v>
      </c>
      <c r="AK45" s="80" t="s">
        <v>446</v>
      </c>
    </row>
    <row r="46" spans="1:37" ht="15" customHeight="1" x14ac:dyDescent="0.35">
      <c r="A46" s="96" t="s">
        <v>573</v>
      </c>
      <c r="B46" s="63" t="s">
        <v>574</v>
      </c>
      <c r="C46" s="97">
        <v>0</v>
      </c>
      <c r="D46" s="97">
        <v>0</v>
      </c>
      <c r="E46" s="97">
        <v>0</v>
      </c>
      <c r="F46" s="97">
        <v>0</v>
      </c>
      <c r="G46" s="97">
        <v>0</v>
      </c>
      <c r="H46" s="97">
        <v>0</v>
      </c>
      <c r="I46" s="97">
        <v>0</v>
      </c>
      <c r="J46" s="97">
        <v>0</v>
      </c>
      <c r="K46" s="97">
        <v>0</v>
      </c>
      <c r="L46" s="97">
        <v>0</v>
      </c>
      <c r="M46" s="97">
        <v>0</v>
      </c>
      <c r="N46" s="97">
        <v>0</v>
      </c>
      <c r="O46" s="97">
        <v>0</v>
      </c>
      <c r="P46" s="97">
        <v>0</v>
      </c>
      <c r="Q46" s="97">
        <v>0</v>
      </c>
      <c r="R46" s="97">
        <v>0</v>
      </c>
      <c r="S46" s="97">
        <v>0</v>
      </c>
      <c r="T46" s="97">
        <v>0</v>
      </c>
      <c r="U46" s="97">
        <v>0</v>
      </c>
      <c r="V46" s="97">
        <v>0</v>
      </c>
      <c r="W46" s="97">
        <v>0</v>
      </c>
      <c r="X46" s="97">
        <v>0</v>
      </c>
      <c r="Y46" s="97">
        <v>0</v>
      </c>
      <c r="Z46" s="97">
        <v>0</v>
      </c>
      <c r="AA46" s="97">
        <v>0</v>
      </c>
      <c r="AB46" s="97">
        <v>0</v>
      </c>
      <c r="AC46" s="97">
        <v>0</v>
      </c>
      <c r="AD46" s="97">
        <v>0</v>
      </c>
      <c r="AE46" s="97">
        <v>0</v>
      </c>
      <c r="AF46" s="97">
        <v>0</v>
      </c>
      <c r="AG46" s="97">
        <v>0</v>
      </c>
      <c r="AH46" s="97">
        <v>0</v>
      </c>
      <c r="AI46" s="97">
        <v>0</v>
      </c>
      <c r="AJ46" s="97">
        <v>0</v>
      </c>
      <c r="AK46" s="80" t="s">
        <v>446</v>
      </c>
    </row>
    <row r="47" spans="1:37" ht="15" customHeight="1" x14ac:dyDescent="0.35">
      <c r="A47" s="96" t="s">
        <v>575</v>
      </c>
      <c r="B47" s="63" t="s">
        <v>576</v>
      </c>
      <c r="C47" s="97">
        <v>0</v>
      </c>
      <c r="D47" s="97">
        <v>0</v>
      </c>
      <c r="E47" s="97">
        <v>0</v>
      </c>
      <c r="F47" s="97">
        <v>0.544906</v>
      </c>
      <c r="G47" s="97">
        <v>1.6163510000000001</v>
      </c>
      <c r="H47" s="97">
        <v>3.1932480000000001</v>
      </c>
      <c r="I47" s="97">
        <v>5.2763299999999997</v>
      </c>
      <c r="J47" s="97">
        <v>7.9289610000000001</v>
      </c>
      <c r="K47" s="97">
        <v>12.270179000000001</v>
      </c>
      <c r="L47" s="97">
        <v>18.295300000000001</v>
      </c>
      <c r="M47" s="97">
        <v>25.823232999999998</v>
      </c>
      <c r="N47" s="97">
        <v>34.933044000000002</v>
      </c>
      <c r="O47" s="97">
        <v>46.087021</v>
      </c>
      <c r="P47" s="97">
        <v>57.033062000000001</v>
      </c>
      <c r="Q47" s="97">
        <v>67.086143000000007</v>
      </c>
      <c r="R47" s="97">
        <v>76.782882999999998</v>
      </c>
      <c r="S47" s="97">
        <v>86.603499999999997</v>
      </c>
      <c r="T47" s="97">
        <v>95.627898999999999</v>
      </c>
      <c r="U47" s="97">
        <v>105.015038</v>
      </c>
      <c r="V47" s="97">
        <v>114.345848</v>
      </c>
      <c r="W47" s="97">
        <v>123.218079</v>
      </c>
      <c r="X47" s="97">
        <v>132.13673399999999</v>
      </c>
      <c r="Y47" s="97">
        <v>140.85803200000001</v>
      </c>
      <c r="Z47" s="97">
        <v>149.28909300000001</v>
      </c>
      <c r="AA47" s="97">
        <v>157.47122200000001</v>
      </c>
      <c r="AB47" s="97">
        <v>165.26701399999999</v>
      </c>
      <c r="AC47" s="97">
        <v>172.750092</v>
      </c>
      <c r="AD47" s="97">
        <v>180.49288899999999</v>
      </c>
      <c r="AE47" s="97">
        <v>188.22886700000001</v>
      </c>
      <c r="AF47" s="97">
        <v>195.356979</v>
      </c>
      <c r="AG47" s="97">
        <v>202.58007799999999</v>
      </c>
      <c r="AH47" s="97">
        <v>209.882385</v>
      </c>
      <c r="AI47" s="97">
        <v>216.98468</v>
      </c>
      <c r="AJ47" s="97">
        <v>224.14416499999999</v>
      </c>
      <c r="AK47" s="80" t="s">
        <v>446</v>
      </c>
    </row>
    <row r="48" spans="1:37" ht="15.75" customHeight="1" x14ac:dyDescent="0.35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</row>
    <row r="49" spans="1:37" ht="15" customHeight="1" x14ac:dyDescent="0.3">
      <c r="A49" s="96" t="s">
        <v>577</v>
      </c>
      <c r="B49" s="66" t="s">
        <v>578</v>
      </c>
      <c r="C49" s="75">
        <v>94.504654000000002</v>
      </c>
      <c r="D49" s="75">
        <v>93.176033000000004</v>
      </c>
      <c r="E49" s="75">
        <v>91.310683999999995</v>
      </c>
      <c r="F49" s="75">
        <v>88.600655000000003</v>
      </c>
      <c r="G49" s="75">
        <v>85.676697000000004</v>
      </c>
      <c r="H49" s="75">
        <v>83.393082000000007</v>
      </c>
      <c r="I49" s="75">
        <v>80.994202000000001</v>
      </c>
      <c r="J49" s="75">
        <v>78.416793999999996</v>
      </c>
      <c r="K49" s="75">
        <v>75.963286999999994</v>
      </c>
      <c r="L49" s="75">
        <v>73.684005999999997</v>
      </c>
      <c r="M49" s="75">
        <v>71.398972000000001</v>
      </c>
      <c r="N49" s="75">
        <v>68.965057000000002</v>
      </c>
      <c r="O49" s="75">
        <v>66.545531999999994</v>
      </c>
      <c r="P49" s="75">
        <v>64.120543999999995</v>
      </c>
      <c r="Q49" s="75">
        <v>62.829025000000001</v>
      </c>
      <c r="R49" s="75">
        <v>61.462147000000002</v>
      </c>
      <c r="S49" s="75">
        <v>60.181702000000001</v>
      </c>
      <c r="T49" s="75">
        <v>58.948166000000001</v>
      </c>
      <c r="U49" s="75">
        <v>57.776997000000001</v>
      </c>
      <c r="V49" s="75">
        <v>56.567588999999998</v>
      </c>
      <c r="W49" s="75">
        <v>55.523350000000001</v>
      </c>
      <c r="X49" s="75">
        <v>54.441166000000003</v>
      </c>
      <c r="Y49" s="75">
        <v>53.333255999999999</v>
      </c>
      <c r="Z49" s="75">
        <v>52.192039000000001</v>
      </c>
      <c r="AA49" s="75">
        <v>51.627144000000001</v>
      </c>
      <c r="AB49" s="75">
        <v>51.063758999999997</v>
      </c>
      <c r="AC49" s="75">
        <v>50.425755000000002</v>
      </c>
      <c r="AD49" s="75">
        <v>49.870196999999997</v>
      </c>
      <c r="AE49" s="75">
        <v>49.323185000000002</v>
      </c>
      <c r="AF49" s="75">
        <v>48.837811000000002</v>
      </c>
      <c r="AG49" s="75">
        <v>48.322043999999998</v>
      </c>
      <c r="AH49" s="75">
        <v>47.877006999999999</v>
      </c>
      <c r="AI49" s="75">
        <v>47.314250999999999</v>
      </c>
      <c r="AJ49" s="75">
        <v>46.826476999999997</v>
      </c>
      <c r="AK49" s="76">
        <v>-2.1271999999999999E-2</v>
      </c>
    </row>
    <row r="50" spans="1:37" ht="15" customHeight="1" x14ac:dyDescent="0.35">
      <c r="A50" s="96" t="s">
        <v>579</v>
      </c>
      <c r="B50" s="63" t="s">
        <v>540</v>
      </c>
      <c r="C50" s="97">
        <v>91.653205999999997</v>
      </c>
      <c r="D50" s="97">
        <v>90.538925000000006</v>
      </c>
      <c r="E50" s="97">
        <v>88.023674</v>
      </c>
      <c r="F50" s="97">
        <v>85.752135999999993</v>
      </c>
      <c r="G50" s="97">
        <v>83.230179000000007</v>
      </c>
      <c r="H50" s="97">
        <v>81.042968999999999</v>
      </c>
      <c r="I50" s="97">
        <v>78.741394</v>
      </c>
      <c r="J50" s="97">
        <v>76.263205999999997</v>
      </c>
      <c r="K50" s="97">
        <v>73.903214000000006</v>
      </c>
      <c r="L50" s="97">
        <v>71.708343999999997</v>
      </c>
      <c r="M50" s="97">
        <v>69.507537999999997</v>
      </c>
      <c r="N50" s="97">
        <v>67.160042000000004</v>
      </c>
      <c r="O50" s="97">
        <v>64.824843999999999</v>
      </c>
      <c r="P50" s="97">
        <v>62.484051000000001</v>
      </c>
      <c r="Q50" s="97">
        <v>61.247570000000003</v>
      </c>
      <c r="R50" s="97">
        <v>59.936171999999999</v>
      </c>
      <c r="S50" s="97">
        <v>58.708778000000002</v>
      </c>
      <c r="T50" s="97">
        <v>57.525630999999997</v>
      </c>
      <c r="U50" s="97">
        <v>56.401947</v>
      </c>
      <c r="V50" s="97">
        <v>55.237507000000001</v>
      </c>
      <c r="W50" s="97">
        <v>54.235290999999997</v>
      </c>
      <c r="X50" s="97">
        <v>53.197944999999997</v>
      </c>
      <c r="Y50" s="97">
        <v>52.136215</v>
      </c>
      <c r="Z50" s="97">
        <v>51.012058000000003</v>
      </c>
      <c r="AA50" s="97">
        <v>50.399712000000001</v>
      </c>
      <c r="AB50" s="97">
        <v>49.786071999999997</v>
      </c>
      <c r="AC50" s="97">
        <v>49.096877999999997</v>
      </c>
      <c r="AD50" s="97">
        <v>48.484997</v>
      </c>
      <c r="AE50" s="97">
        <v>47.878188999999999</v>
      </c>
      <c r="AF50" s="97">
        <v>47.327674999999999</v>
      </c>
      <c r="AG50" s="97">
        <v>46.743977000000001</v>
      </c>
      <c r="AH50" s="97">
        <v>46.224663</v>
      </c>
      <c r="AI50" s="97">
        <v>45.587563000000003</v>
      </c>
      <c r="AJ50" s="97">
        <v>45.018428999999998</v>
      </c>
      <c r="AK50" s="80">
        <v>-2.1597999999999999E-2</v>
      </c>
    </row>
    <row r="51" spans="1:37" ht="15" customHeight="1" x14ac:dyDescent="0.35">
      <c r="A51" s="96" t="s">
        <v>580</v>
      </c>
      <c r="B51" s="63" t="s">
        <v>581</v>
      </c>
      <c r="C51" s="97">
        <v>2.5443410000000002</v>
      </c>
      <c r="D51" s="97">
        <v>2.271792</v>
      </c>
      <c r="E51" s="97">
        <v>2.8706550000000002</v>
      </c>
      <c r="F51" s="97">
        <v>2.3861240000000001</v>
      </c>
      <c r="G51" s="97">
        <v>1.9438960000000001</v>
      </c>
      <c r="H51" s="97">
        <v>1.809858</v>
      </c>
      <c r="I51" s="97">
        <v>1.6794629999999999</v>
      </c>
      <c r="J51" s="97">
        <v>1.553509</v>
      </c>
      <c r="K51" s="97">
        <v>1.4358820000000001</v>
      </c>
      <c r="L51" s="97">
        <v>1.3331900000000001</v>
      </c>
      <c r="M51" s="97">
        <v>1.2310399999999999</v>
      </c>
      <c r="N51" s="97">
        <v>1.131057</v>
      </c>
      <c r="O51" s="97">
        <v>1.0357799999999999</v>
      </c>
      <c r="P51" s="97">
        <v>0.94113199999999997</v>
      </c>
      <c r="Q51" s="97">
        <v>0.86363000000000001</v>
      </c>
      <c r="R51" s="97">
        <v>0.78897600000000001</v>
      </c>
      <c r="S51" s="97">
        <v>0.71611899999999995</v>
      </c>
      <c r="T51" s="97">
        <v>0.64781699999999998</v>
      </c>
      <c r="U51" s="97">
        <v>0.58395200000000003</v>
      </c>
      <c r="V51" s="97">
        <v>0.52879500000000002</v>
      </c>
      <c r="W51" s="97">
        <v>0.47258699999999998</v>
      </c>
      <c r="X51" s="97">
        <v>0.41093299999999999</v>
      </c>
      <c r="Y51" s="97">
        <v>0.347049</v>
      </c>
      <c r="Z51" s="97">
        <v>0.29088999999999998</v>
      </c>
      <c r="AA51" s="97">
        <v>0.28772700000000001</v>
      </c>
      <c r="AB51" s="97">
        <v>0.28458099999999997</v>
      </c>
      <c r="AC51" s="97">
        <v>0.28101199999999998</v>
      </c>
      <c r="AD51" s="97">
        <v>0.27790500000000001</v>
      </c>
      <c r="AE51" s="97">
        <v>0.27484199999999998</v>
      </c>
      <c r="AF51" s="97">
        <v>0.27213900000000002</v>
      </c>
      <c r="AG51" s="97">
        <v>0.269256</v>
      </c>
      <c r="AH51" s="97">
        <v>0.26677299999999998</v>
      </c>
      <c r="AI51" s="97">
        <v>0.26362200000000002</v>
      </c>
      <c r="AJ51" s="97">
        <v>0.26089600000000002</v>
      </c>
      <c r="AK51" s="80">
        <v>-6.5394999999999995E-2</v>
      </c>
    </row>
    <row r="52" spans="1:37" ht="15" customHeight="1" x14ac:dyDescent="0.35">
      <c r="A52" s="96" t="s">
        <v>582</v>
      </c>
      <c r="B52" s="63" t="s">
        <v>574</v>
      </c>
      <c r="C52" s="97">
        <v>0</v>
      </c>
      <c r="D52" s="97">
        <v>0</v>
      </c>
      <c r="E52" s="97">
        <v>0</v>
      </c>
      <c r="F52" s="97">
        <v>0</v>
      </c>
      <c r="G52" s="97">
        <v>0</v>
      </c>
      <c r="H52" s="97">
        <v>0</v>
      </c>
      <c r="I52" s="97">
        <v>0</v>
      </c>
      <c r="J52" s="97">
        <v>0</v>
      </c>
      <c r="K52" s="97">
        <v>0</v>
      </c>
      <c r="L52" s="97">
        <v>0</v>
      </c>
      <c r="M52" s="97">
        <v>0</v>
      </c>
      <c r="N52" s="97">
        <v>0</v>
      </c>
      <c r="O52" s="97">
        <v>0</v>
      </c>
      <c r="P52" s="97">
        <v>0</v>
      </c>
      <c r="Q52" s="97">
        <v>0</v>
      </c>
      <c r="R52" s="97">
        <v>0</v>
      </c>
      <c r="S52" s="97">
        <v>0</v>
      </c>
      <c r="T52" s="97">
        <v>0</v>
      </c>
      <c r="U52" s="97">
        <v>0</v>
      </c>
      <c r="V52" s="97">
        <v>0</v>
      </c>
      <c r="W52" s="97">
        <v>0</v>
      </c>
      <c r="X52" s="97">
        <v>0</v>
      </c>
      <c r="Y52" s="97">
        <v>0</v>
      </c>
      <c r="Z52" s="97">
        <v>0</v>
      </c>
      <c r="AA52" s="97">
        <v>0</v>
      </c>
      <c r="AB52" s="97">
        <v>0</v>
      </c>
      <c r="AC52" s="97">
        <v>0</v>
      </c>
      <c r="AD52" s="97">
        <v>0</v>
      </c>
      <c r="AE52" s="97">
        <v>0</v>
      </c>
      <c r="AF52" s="97">
        <v>0</v>
      </c>
      <c r="AG52" s="97">
        <v>0</v>
      </c>
      <c r="AH52" s="97">
        <v>0</v>
      </c>
      <c r="AI52" s="97">
        <v>0</v>
      </c>
      <c r="AJ52" s="97">
        <v>0</v>
      </c>
      <c r="AK52" s="80" t="s">
        <v>446</v>
      </c>
    </row>
    <row r="53" spans="1:37" ht="15" customHeight="1" x14ac:dyDescent="0.35">
      <c r="A53" s="96" t="s">
        <v>583</v>
      </c>
      <c r="B53" s="63" t="s">
        <v>576</v>
      </c>
      <c r="C53" s="97">
        <v>0.30710300000000001</v>
      </c>
      <c r="D53" s="97">
        <v>0.365315</v>
      </c>
      <c r="E53" s="97">
        <v>0.416356</v>
      </c>
      <c r="F53" s="97">
        <v>0.46239799999999998</v>
      </c>
      <c r="G53" s="97">
        <v>0.50262099999999998</v>
      </c>
      <c r="H53" s="97">
        <v>0.54025599999999996</v>
      </c>
      <c r="I53" s="97">
        <v>0.57334200000000002</v>
      </c>
      <c r="J53" s="97">
        <v>0.60007500000000003</v>
      </c>
      <c r="K53" s="97">
        <v>0.62419500000000006</v>
      </c>
      <c r="L53" s="97">
        <v>0.64247299999999996</v>
      </c>
      <c r="M53" s="97">
        <v>0.66039300000000001</v>
      </c>
      <c r="N53" s="97">
        <v>0.67395499999999997</v>
      </c>
      <c r="O53" s="97">
        <v>0.68490799999999996</v>
      </c>
      <c r="P53" s="97">
        <v>0.69536299999999995</v>
      </c>
      <c r="Q53" s="97">
        <v>0.71782500000000005</v>
      </c>
      <c r="R53" s="97">
        <v>0.73700100000000002</v>
      </c>
      <c r="S53" s="97">
        <v>0.75680400000000003</v>
      </c>
      <c r="T53" s="97">
        <v>0.77471900000000005</v>
      </c>
      <c r="U53" s="97">
        <v>0.79109499999999999</v>
      </c>
      <c r="V53" s="97">
        <v>0.80128299999999997</v>
      </c>
      <c r="W53" s="97">
        <v>0.81547199999999997</v>
      </c>
      <c r="X53" s="97">
        <v>0.83228800000000003</v>
      </c>
      <c r="Y53" s="97">
        <v>0.84999199999999997</v>
      </c>
      <c r="Z53" s="97">
        <v>0.88909300000000002</v>
      </c>
      <c r="AA53" s="97">
        <v>0.93970299999999995</v>
      </c>
      <c r="AB53" s="97">
        <v>0.99310500000000002</v>
      </c>
      <c r="AC53" s="97">
        <v>1.0478639999999999</v>
      </c>
      <c r="AD53" s="97">
        <v>1.1072960000000001</v>
      </c>
      <c r="AE53" s="97">
        <v>1.170156</v>
      </c>
      <c r="AF53" s="97">
        <v>1.237994</v>
      </c>
      <c r="AG53" s="97">
        <v>1.308813</v>
      </c>
      <c r="AH53" s="97">
        <v>1.385572</v>
      </c>
      <c r="AI53" s="97">
        <v>1.4630669999999999</v>
      </c>
      <c r="AJ53" s="97">
        <v>1.5471550000000001</v>
      </c>
      <c r="AK53" s="80">
        <v>4.6138999999999999E-2</v>
      </c>
    </row>
    <row r="54" spans="1:37" ht="15.75" customHeight="1" x14ac:dyDescent="0.35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</row>
    <row r="55" spans="1:37" ht="15" customHeight="1" x14ac:dyDescent="0.3">
      <c r="A55" s="96" t="s">
        <v>584</v>
      </c>
      <c r="B55" s="66" t="s">
        <v>585</v>
      </c>
      <c r="C55" s="75">
        <v>960.14685099999997</v>
      </c>
      <c r="D55" s="75">
        <v>917.64831500000003</v>
      </c>
      <c r="E55" s="75">
        <v>1039.9399410000001</v>
      </c>
      <c r="F55" s="75">
        <v>861.38769500000001</v>
      </c>
      <c r="G55" s="75">
        <v>864.63275099999998</v>
      </c>
      <c r="H55" s="75">
        <v>921.43585199999995</v>
      </c>
      <c r="I55" s="75">
        <v>932.80645800000002</v>
      </c>
      <c r="J55" s="75">
        <v>938.77172900000005</v>
      </c>
      <c r="K55" s="75">
        <v>944.17797900000005</v>
      </c>
      <c r="L55" s="75">
        <v>940.25952099999995</v>
      </c>
      <c r="M55" s="75">
        <v>937.01995799999997</v>
      </c>
      <c r="N55" s="75">
        <v>935.38958700000001</v>
      </c>
      <c r="O55" s="75">
        <v>937.24493399999994</v>
      </c>
      <c r="P55" s="75">
        <v>929.83154300000001</v>
      </c>
      <c r="Q55" s="75">
        <v>929.154358</v>
      </c>
      <c r="R55" s="75">
        <v>928.99780299999998</v>
      </c>
      <c r="S55" s="75">
        <v>929.02294900000004</v>
      </c>
      <c r="T55" s="75">
        <v>928.19122300000004</v>
      </c>
      <c r="U55" s="75">
        <v>914.26904300000001</v>
      </c>
      <c r="V55" s="75">
        <v>913.76849400000003</v>
      </c>
      <c r="W55" s="75">
        <v>910.80358899999999</v>
      </c>
      <c r="X55" s="75">
        <v>910.24292000000003</v>
      </c>
      <c r="Y55" s="75">
        <v>909.77551300000005</v>
      </c>
      <c r="Z55" s="75">
        <v>909.51110800000004</v>
      </c>
      <c r="AA55" s="75">
        <v>908.90014599999995</v>
      </c>
      <c r="AB55" s="75">
        <v>907.31933600000002</v>
      </c>
      <c r="AC55" s="75">
        <v>914.15081799999996</v>
      </c>
      <c r="AD55" s="75">
        <v>907.85168499999997</v>
      </c>
      <c r="AE55" s="75">
        <v>908.36199999999997</v>
      </c>
      <c r="AF55" s="75">
        <v>905.30816700000003</v>
      </c>
      <c r="AG55" s="75">
        <v>905.43853799999999</v>
      </c>
      <c r="AH55" s="75">
        <v>905.90100099999995</v>
      </c>
      <c r="AI55" s="75">
        <v>907.053406</v>
      </c>
      <c r="AJ55" s="75">
        <v>907.21014400000001</v>
      </c>
      <c r="AK55" s="76">
        <v>-3.57E-4</v>
      </c>
    </row>
    <row r="56" spans="1:37" ht="15" customHeight="1" x14ac:dyDescent="0.35">
      <c r="A56" s="96" t="s">
        <v>586</v>
      </c>
      <c r="B56" s="63" t="s">
        <v>540</v>
      </c>
      <c r="C56" s="97">
        <v>285.263306</v>
      </c>
      <c r="D56" s="97">
        <v>284.82601899999997</v>
      </c>
      <c r="E56" s="97">
        <v>373.96890300000001</v>
      </c>
      <c r="F56" s="97">
        <v>494.09884599999998</v>
      </c>
      <c r="G56" s="97">
        <v>391.50769000000003</v>
      </c>
      <c r="H56" s="97">
        <v>314.95715300000001</v>
      </c>
      <c r="I56" s="97">
        <v>296.20208700000001</v>
      </c>
      <c r="J56" s="97">
        <v>285.24069200000002</v>
      </c>
      <c r="K56" s="97">
        <v>278.031769</v>
      </c>
      <c r="L56" s="97">
        <v>281.650757</v>
      </c>
      <c r="M56" s="97">
        <v>280.631348</v>
      </c>
      <c r="N56" s="97">
        <v>281.71130399999998</v>
      </c>
      <c r="O56" s="97">
        <v>280.30639600000001</v>
      </c>
      <c r="P56" s="97">
        <v>288.04791299999999</v>
      </c>
      <c r="Q56" s="97">
        <v>286.99865699999998</v>
      </c>
      <c r="R56" s="97">
        <v>286.33151199999998</v>
      </c>
      <c r="S56" s="97">
        <v>286.49920700000001</v>
      </c>
      <c r="T56" s="97">
        <v>287.07067899999998</v>
      </c>
      <c r="U56" s="97">
        <v>301.24890099999999</v>
      </c>
      <c r="V56" s="97">
        <v>300.15228300000001</v>
      </c>
      <c r="W56" s="97">
        <v>303.86437999999998</v>
      </c>
      <c r="X56" s="97">
        <v>303.56253099999998</v>
      </c>
      <c r="Y56" s="97">
        <v>302.87805200000003</v>
      </c>
      <c r="Z56" s="97">
        <v>303.27157599999998</v>
      </c>
      <c r="AA56" s="97">
        <v>303.63647500000002</v>
      </c>
      <c r="AB56" s="97">
        <v>303.445312</v>
      </c>
      <c r="AC56" s="97">
        <v>298.36987299999998</v>
      </c>
      <c r="AD56" s="97">
        <v>307.66924999999998</v>
      </c>
      <c r="AE56" s="97">
        <v>309.144409</v>
      </c>
      <c r="AF56" s="97">
        <v>315.045593</v>
      </c>
      <c r="AG56" s="97">
        <v>317.74377399999997</v>
      </c>
      <c r="AH56" s="97">
        <v>321.20062300000001</v>
      </c>
      <c r="AI56" s="97">
        <v>323.933899</v>
      </c>
      <c r="AJ56" s="97">
        <v>326.75662199999999</v>
      </c>
      <c r="AK56" s="80">
        <v>4.3010000000000001E-3</v>
      </c>
    </row>
    <row r="57" spans="1:37" ht="15" customHeight="1" x14ac:dyDescent="0.35">
      <c r="A57" s="96" t="s">
        <v>587</v>
      </c>
      <c r="B57" s="63" t="s">
        <v>581</v>
      </c>
      <c r="C57" s="97">
        <v>674.88354500000003</v>
      </c>
      <c r="D57" s="97">
        <v>625.86169400000006</v>
      </c>
      <c r="E57" s="97">
        <v>652.02740500000004</v>
      </c>
      <c r="F57" s="97">
        <v>349.82702599999999</v>
      </c>
      <c r="G57" s="97">
        <v>422.30859400000003</v>
      </c>
      <c r="H57" s="97">
        <v>564.66162099999997</v>
      </c>
      <c r="I57" s="97">
        <v>591.87237500000003</v>
      </c>
      <c r="J57" s="97">
        <v>605.63671899999997</v>
      </c>
      <c r="K57" s="97">
        <v>618.08343500000001</v>
      </c>
      <c r="L57" s="97">
        <v>607.13555899999994</v>
      </c>
      <c r="M57" s="97">
        <v>597.92907700000001</v>
      </c>
      <c r="N57" s="97">
        <v>592.59442100000001</v>
      </c>
      <c r="O57" s="97">
        <v>596.05401600000005</v>
      </c>
      <c r="P57" s="97">
        <v>575.94140600000003</v>
      </c>
      <c r="Q57" s="97">
        <v>572.93042000000003</v>
      </c>
      <c r="R57" s="97">
        <v>571.26422100000002</v>
      </c>
      <c r="S57" s="97">
        <v>570.04894999999999</v>
      </c>
      <c r="T57" s="97">
        <v>566.61694299999999</v>
      </c>
      <c r="U57" s="97">
        <v>530.089111</v>
      </c>
      <c r="V57" s="97">
        <v>527.55548099999999</v>
      </c>
      <c r="W57" s="97">
        <v>518.73828100000003</v>
      </c>
      <c r="X57" s="97">
        <v>516.01593000000003</v>
      </c>
      <c r="Y57" s="97">
        <v>513.54736300000002</v>
      </c>
      <c r="Z57" s="97">
        <v>511.546967</v>
      </c>
      <c r="AA57" s="97">
        <v>508.67346199999997</v>
      </c>
      <c r="AB57" s="97">
        <v>503.50537100000003</v>
      </c>
      <c r="AC57" s="97">
        <v>519.27526899999998</v>
      </c>
      <c r="AD57" s="97">
        <v>502.11007699999999</v>
      </c>
      <c r="AE57" s="97">
        <v>501.87503099999998</v>
      </c>
      <c r="AF57" s="97">
        <v>492.98715199999998</v>
      </c>
      <c r="AG57" s="97">
        <v>492.03060900000003</v>
      </c>
      <c r="AH57" s="97">
        <v>491.98278800000003</v>
      </c>
      <c r="AI57" s="97">
        <v>493.63382000000001</v>
      </c>
      <c r="AJ57" s="97">
        <v>492.72683699999999</v>
      </c>
      <c r="AK57" s="80">
        <v>-7.4460000000000004E-3</v>
      </c>
    </row>
    <row r="58" spans="1:37" ht="15" customHeight="1" x14ac:dyDescent="0.35">
      <c r="A58" s="96" t="s">
        <v>588</v>
      </c>
      <c r="B58" s="63" t="s">
        <v>574</v>
      </c>
      <c r="C58" s="97">
        <v>0</v>
      </c>
      <c r="D58" s="97">
        <v>0</v>
      </c>
      <c r="E58" s="97">
        <v>0</v>
      </c>
      <c r="F58" s="97">
        <v>0</v>
      </c>
      <c r="G58" s="97">
        <v>0</v>
      </c>
      <c r="H58" s="97">
        <v>0</v>
      </c>
      <c r="I58" s="97">
        <v>0</v>
      </c>
      <c r="J58" s="97">
        <v>0</v>
      </c>
      <c r="K58" s="97">
        <v>0</v>
      </c>
      <c r="L58" s="97">
        <v>0</v>
      </c>
      <c r="M58" s="97">
        <v>0</v>
      </c>
      <c r="N58" s="97">
        <v>0</v>
      </c>
      <c r="O58" s="97">
        <v>0</v>
      </c>
      <c r="P58" s="97">
        <v>0</v>
      </c>
      <c r="Q58" s="97">
        <v>0</v>
      </c>
      <c r="R58" s="97">
        <v>0</v>
      </c>
      <c r="S58" s="97">
        <v>0</v>
      </c>
      <c r="T58" s="97">
        <v>0</v>
      </c>
      <c r="U58" s="97">
        <v>0</v>
      </c>
      <c r="V58" s="97">
        <v>0</v>
      </c>
      <c r="W58" s="97">
        <v>0</v>
      </c>
      <c r="X58" s="97">
        <v>0</v>
      </c>
      <c r="Y58" s="97">
        <v>0</v>
      </c>
      <c r="Z58" s="97">
        <v>0</v>
      </c>
      <c r="AA58" s="97">
        <v>0</v>
      </c>
      <c r="AB58" s="97">
        <v>0</v>
      </c>
      <c r="AC58" s="97">
        <v>0</v>
      </c>
      <c r="AD58" s="97">
        <v>0</v>
      </c>
      <c r="AE58" s="97">
        <v>0</v>
      </c>
      <c r="AF58" s="97">
        <v>0</v>
      </c>
      <c r="AG58" s="97">
        <v>0</v>
      </c>
      <c r="AH58" s="97">
        <v>0</v>
      </c>
      <c r="AI58" s="97">
        <v>0</v>
      </c>
      <c r="AJ58" s="97">
        <v>0</v>
      </c>
      <c r="AK58" s="80" t="s">
        <v>446</v>
      </c>
    </row>
    <row r="59" spans="1:37" ht="15" customHeight="1" x14ac:dyDescent="0.35">
      <c r="A59" s="96" t="s">
        <v>589</v>
      </c>
      <c r="B59" s="63" t="s">
        <v>576</v>
      </c>
      <c r="C59" s="97">
        <v>0</v>
      </c>
      <c r="D59" s="97">
        <v>6.9605560000000004</v>
      </c>
      <c r="E59" s="97">
        <v>13.943656000000001</v>
      </c>
      <c r="F59" s="97">
        <v>17.461791999999999</v>
      </c>
      <c r="G59" s="97">
        <v>50.816451999999998</v>
      </c>
      <c r="H59" s="97">
        <v>41.817055000000003</v>
      </c>
      <c r="I59" s="97">
        <v>44.731971999999999</v>
      </c>
      <c r="J59" s="97">
        <v>47.894317999999998</v>
      </c>
      <c r="K59" s="97">
        <v>48.062716999999999</v>
      </c>
      <c r="L59" s="97">
        <v>51.473216999999998</v>
      </c>
      <c r="M59" s="97">
        <v>58.459518000000003</v>
      </c>
      <c r="N59" s="97">
        <v>61.083857999999999</v>
      </c>
      <c r="O59" s="97">
        <v>60.884529000000001</v>
      </c>
      <c r="P59" s="97">
        <v>65.842254999999994</v>
      </c>
      <c r="Q59" s="97">
        <v>69.225288000000006</v>
      </c>
      <c r="R59" s="97">
        <v>71.402107000000001</v>
      </c>
      <c r="S59" s="97">
        <v>72.474823000000001</v>
      </c>
      <c r="T59" s="97">
        <v>74.503608999999997</v>
      </c>
      <c r="U59" s="97">
        <v>82.931045999999995</v>
      </c>
      <c r="V59" s="97">
        <v>86.060730000000007</v>
      </c>
      <c r="W59" s="97">
        <v>88.200905000000006</v>
      </c>
      <c r="X59" s="97">
        <v>90.664412999999996</v>
      </c>
      <c r="Y59" s="97">
        <v>93.350127999999998</v>
      </c>
      <c r="Z59" s="97">
        <v>94.692588999999998</v>
      </c>
      <c r="AA59" s="97">
        <v>96.590179000000006</v>
      </c>
      <c r="AB59" s="97">
        <v>100.36863700000001</v>
      </c>
      <c r="AC59" s="97">
        <v>96.505661000000003</v>
      </c>
      <c r="AD59" s="97">
        <v>98.072402999999994</v>
      </c>
      <c r="AE59" s="97">
        <v>97.342567000000003</v>
      </c>
      <c r="AF59" s="97">
        <v>97.275435999999999</v>
      </c>
      <c r="AG59" s="97">
        <v>95.664139000000006</v>
      </c>
      <c r="AH59" s="97">
        <v>92.717597999999995</v>
      </c>
      <c r="AI59" s="97">
        <v>89.485657000000003</v>
      </c>
      <c r="AJ59" s="97">
        <v>87.726692</v>
      </c>
      <c r="AK59" s="80">
        <v>8.2405999999999993E-2</v>
      </c>
    </row>
    <row r="60" spans="1:37" ht="15.75" customHeight="1" x14ac:dyDescent="0.35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</row>
    <row r="61" spans="1:37" ht="15" customHeight="1" x14ac:dyDescent="0.3">
      <c r="A61" s="96" t="s">
        <v>590</v>
      </c>
      <c r="B61" s="66" t="s">
        <v>591</v>
      </c>
      <c r="C61" s="75">
        <v>2523.8835450000001</v>
      </c>
      <c r="D61" s="75">
        <v>2543.4819339999999</v>
      </c>
      <c r="E61" s="75">
        <v>2581.4345699999999</v>
      </c>
      <c r="F61" s="75">
        <v>2614.51001</v>
      </c>
      <c r="G61" s="75">
        <v>2639.6379390000002</v>
      </c>
      <c r="H61" s="75">
        <v>2662.8723140000002</v>
      </c>
      <c r="I61" s="75">
        <v>2688.826172</v>
      </c>
      <c r="J61" s="75">
        <v>2716.3872070000002</v>
      </c>
      <c r="K61" s="75">
        <v>2747.7563479999999</v>
      </c>
      <c r="L61" s="75">
        <v>2778.9208979999999</v>
      </c>
      <c r="M61" s="75">
        <v>2807.338135</v>
      </c>
      <c r="N61" s="75">
        <v>2845.0900879999999</v>
      </c>
      <c r="O61" s="75">
        <v>2875.0952149999998</v>
      </c>
      <c r="P61" s="75">
        <v>2905.7216800000001</v>
      </c>
      <c r="Q61" s="75">
        <v>2937.7036130000001</v>
      </c>
      <c r="R61" s="75">
        <v>2968.9704590000001</v>
      </c>
      <c r="S61" s="75">
        <v>3000.345703</v>
      </c>
      <c r="T61" s="75">
        <v>3033.1635740000002</v>
      </c>
      <c r="U61" s="75">
        <v>3065.0688479999999</v>
      </c>
      <c r="V61" s="75">
        <v>3096.1477049999999</v>
      </c>
      <c r="W61" s="75">
        <v>3127.6625979999999</v>
      </c>
      <c r="X61" s="75">
        <v>3159.907471</v>
      </c>
      <c r="Y61" s="75">
        <v>3191.2871089999999</v>
      </c>
      <c r="Z61" s="75">
        <v>3223.0402829999998</v>
      </c>
      <c r="AA61" s="75">
        <v>3254.7138669999999</v>
      </c>
      <c r="AB61" s="75">
        <v>3286.7016600000002</v>
      </c>
      <c r="AC61" s="75">
        <v>3321.4682619999999</v>
      </c>
      <c r="AD61" s="75">
        <v>3356.641846</v>
      </c>
      <c r="AE61" s="75">
        <v>3394.1916500000002</v>
      </c>
      <c r="AF61" s="75">
        <v>3431.6545409999999</v>
      </c>
      <c r="AG61" s="75">
        <v>3470.7895509999998</v>
      </c>
      <c r="AH61" s="75">
        <v>3509.7302249999998</v>
      </c>
      <c r="AI61" s="75">
        <v>3548.4204100000002</v>
      </c>
      <c r="AJ61" s="75">
        <v>3586.2966310000002</v>
      </c>
      <c r="AK61" s="76">
        <v>1.0795000000000001E-2</v>
      </c>
    </row>
    <row r="62" spans="1:37" ht="15" customHeight="1" x14ac:dyDescent="0.35">
      <c r="A62" s="96" t="s">
        <v>592</v>
      </c>
      <c r="B62" s="63" t="s">
        <v>593</v>
      </c>
      <c r="C62" s="97">
        <v>2501.3615719999998</v>
      </c>
      <c r="D62" s="97">
        <v>2520.9882809999999</v>
      </c>
      <c r="E62" s="97">
        <v>2558.9643550000001</v>
      </c>
      <c r="F62" s="97">
        <v>2592.0590820000002</v>
      </c>
      <c r="G62" s="97">
        <v>2617.203125</v>
      </c>
      <c r="H62" s="97">
        <v>2640.4506839999999</v>
      </c>
      <c r="I62" s="97">
        <v>2666.4155270000001</v>
      </c>
      <c r="J62" s="97">
        <v>2693.985596</v>
      </c>
      <c r="K62" s="97">
        <v>2725.3623050000001</v>
      </c>
      <c r="L62" s="97">
        <v>2756.533203</v>
      </c>
      <c r="M62" s="97">
        <v>2784.9555660000001</v>
      </c>
      <c r="N62" s="97">
        <v>2822.7116700000001</v>
      </c>
      <c r="O62" s="97">
        <v>2852.7202149999998</v>
      </c>
      <c r="P62" s="97">
        <v>2883.3496089999999</v>
      </c>
      <c r="Q62" s="97">
        <v>2915.3339839999999</v>
      </c>
      <c r="R62" s="97">
        <v>2946.6027829999998</v>
      </c>
      <c r="S62" s="97">
        <v>2977.9797359999998</v>
      </c>
      <c r="T62" s="97">
        <v>3010.7990719999998</v>
      </c>
      <c r="U62" s="97">
        <v>3042.7053219999998</v>
      </c>
      <c r="V62" s="97">
        <v>3073.7851559999999</v>
      </c>
      <c r="W62" s="97">
        <v>3105.3007809999999</v>
      </c>
      <c r="X62" s="97">
        <v>3137.5463869999999</v>
      </c>
      <c r="Y62" s="97">
        <v>3168.9265140000002</v>
      </c>
      <c r="Z62" s="97">
        <v>3200.6801759999998</v>
      </c>
      <c r="AA62" s="97">
        <v>3232.3542480000001</v>
      </c>
      <c r="AB62" s="97">
        <v>3264.3422850000002</v>
      </c>
      <c r="AC62" s="97">
        <v>3299.1091310000002</v>
      </c>
      <c r="AD62" s="97">
        <v>3334.2829590000001</v>
      </c>
      <c r="AE62" s="97">
        <v>3371.8327640000002</v>
      </c>
      <c r="AF62" s="97">
        <v>3409.2958979999999</v>
      </c>
      <c r="AG62" s="97">
        <v>3448.4309079999998</v>
      </c>
      <c r="AH62" s="97">
        <v>3487.3718260000001</v>
      </c>
      <c r="AI62" s="97">
        <v>3526.0620119999999</v>
      </c>
      <c r="AJ62" s="97">
        <v>3563.938232</v>
      </c>
      <c r="AK62" s="80">
        <v>1.0878000000000001E-2</v>
      </c>
    </row>
    <row r="63" spans="1:37" ht="15" customHeight="1" x14ac:dyDescent="0.35">
      <c r="A63" s="96" t="s">
        <v>594</v>
      </c>
      <c r="B63" s="63" t="s">
        <v>595</v>
      </c>
      <c r="C63" s="97">
        <v>22.522085000000001</v>
      </c>
      <c r="D63" s="97">
        <v>22.493759000000001</v>
      </c>
      <c r="E63" s="97">
        <v>22.470324000000002</v>
      </c>
      <c r="F63" s="97">
        <v>22.450932999999999</v>
      </c>
      <c r="G63" s="97">
        <v>22.434891</v>
      </c>
      <c r="H63" s="97">
        <v>22.421617999999999</v>
      </c>
      <c r="I63" s="97">
        <v>22.410634999999999</v>
      </c>
      <c r="J63" s="97">
        <v>22.401547999999998</v>
      </c>
      <c r="K63" s="97">
        <v>22.394031999999999</v>
      </c>
      <c r="L63" s="97">
        <v>22.387812</v>
      </c>
      <c r="M63" s="97">
        <v>22.382666</v>
      </c>
      <c r="N63" s="97">
        <v>22.378406999999999</v>
      </c>
      <c r="O63" s="97">
        <v>22.374884000000002</v>
      </c>
      <c r="P63" s="97">
        <v>22.371969</v>
      </c>
      <c r="Q63" s="97">
        <v>22.369558000000001</v>
      </c>
      <c r="R63" s="97">
        <v>22.367563000000001</v>
      </c>
      <c r="S63" s="97">
        <v>22.365911000000001</v>
      </c>
      <c r="T63" s="97">
        <v>22.364546000000001</v>
      </c>
      <c r="U63" s="97">
        <v>22.363416999999998</v>
      </c>
      <c r="V63" s="97">
        <v>22.362480000000001</v>
      </c>
      <c r="W63" s="97">
        <v>22.361708</v>
      </c>
      <c r="X63" s="97">
        <v>22.361066999999998</v>
      </c>
      <c r="Y63" s="97">
        <v>22.360537999999998</v>
      </c>
      <c r="Z63" s="97">
        <v>22.360099999999999</v>
      </c>
      <c r="AA63" s="97">
        <v>22.359736999999999</v>
      </c>
      <c r="AB63" s="97">
        <v>22.359438000000001</v>
      </c>
      <c r="AC63" s="97">
        <v>22.359190000000002</v>
      </c>
      <c r="AD63" s="97">
        <v>22.358984</v>
      </c>
      <c r="AE63" s="97">
        <v>22.358813999999999</v>
      </c>
      <c r="AF63" s="97">
        <v>22.358673</v>
      </c>
      <c r="AG63" s="97">
        <v>22.358557000000001</v>
      </c>
      <c r="AH63" s="97">
        <v>22.358460999999998</v>
      </c>
      <c r="AI63" s="97">
        <v>22.358381000000001</v>
      </c>
      <c r="AJ63" s="97">
        <v>22.358315000000001</v>
      </c>
      <c r="AK63" s="80">
        <v>-1.8900000000000001E-4</v>
      </c>
    </row>
    <row r="64" spans="1:37" ht="15.75" customHeight="1" x14ac:dyDescent="0.35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47"/>
      <c r="AH64" s="47"/>
      <c r="AI64" s="47"/>
      <c r="AJ64" s="47"/>
      <c r="AK64" s="47"/>
    </row>
    <row r="65" spans="1:37" ht="15" customHeight="1" x14ac:dyDescent="0.3">
      <c r="A65" s="96" t="s">
        <v>596</v>
      </c>
      <c r="B65" s="66" t="s">
        <v>597</v>
      </c>
      <c r="C65" s="75">
        <v>535.69592299999999</v>
      </c>
      <c r="D65" s="75">
        <v>557.78417999999999</v>
      </c>
      <c r="E65" s="75">
        <v>587.65661599999999</v>
      </c>
      <c r="F65" s="75">
        <v>589.98644999999999</v>
      </c>
      <c r="G65" s="75">
        <v>581.88269000000003</v>
      </c>
      <c r="H65" s="75">
        <v>575.97540300000003</v>
      </c>
      <c r="I65" s="75">
        <v>559.00671399999999</v>
      </c>
      <c r="J65" s="75">
        <v>548.074524</v>
      </c>
      <c r="K65" s="75">
        <v>546.87756300000001</v>
      </c>
      <c r="L65" s="75">
        <v>545.98315400000001</v>
      </c>
      <c r="M65" s="75">
        <v>546.44183299999997</v>
      </c>
      <c r="N65" s="75">
        <v>550.221497</v>
      </c>
      <c r="O65" s="75">
        <v>551.22302200000001</v>
      </c>
      <c r="P65" s="75">
        <v>551.82995600000004</v>
      </c>
      <c r="Q65" s="75">
        <v>552.40789800000005</v>
      </c>
      <c r="R65" s="75">
        <v>552.957764</v>
      </c>
      <c r="S65" s="75">
        <v>553.48303199999998</v>
      </c>
      <c r="T65" s="75">
        <v>553.98565699999995</v>
      </c>
      <c r="U65" s="75">
        <v>554.464966</v>
      </c>
      <c r="V65" s="75">
        <v>554.93469200000004</v>
      </c>
      <c r="W65" s="75">
        <v>555.39172399999995</v>
      </c>
      <c r="X65" s="75">
        <v>555.83734100000004</v>
      </c>
      <c r="Y65" s="75">
        <v>556.27050799999995</v>
      </c>
      <c r="Z65" s="75">
        <v>556.69116199999996</v>
      </c>
      <c r="AA65" s="75">
        <v>557.09832800000004</v>
      </c>
      <c r="AB65" s="75">
        <v>557.49182099999996</v>
      </c>
      <c r="AC65" s="75">
        <v>557.87426800000003</v>
      </c>
      <c r="AD65" s="75">
        <v>558.23791500000004</v>
      </c>
      <c r="AE65" s="75">
        <v>558.589294</v>
      </c>
      <c r="AF65" s="75">
        <v>558.92456100000004</v>
      </c>
      <c r="AG65" s="75">
        <v>559.245361</v>
      </c>
      <c r="AH65" s="75">
        <v>559.550659</v>
      </c>
      <c r="AI65" s="75">
        <v>559.27002000000005</v>
      </c>
      <c r="AJ65" s="75">
        <v>559.03436299999998</v>
      </c>
      <c r="AK65" s="76">
        <v>6.9999999999999994E-5</v>
      </c>
    </row>
    <row r="66" spans="1:37" ht="15" customHeight="1" x14ac:dyDescent="0.35">
      <c r="A66" s="96" t="s">
        <v>598</v>
      </c>
      <c r="B66" s="63" t="s">
        <v>599</v>
      </c>
      <c r="C66" s="97">
        <v>12.67597</v>
      </c>
      <c r="D66" s="97">
        <v>12.596270000000001</v>
      </c>
      <c r="E66" s="97">
        <v>12.528269999999999</v>
      </c>
      <c r="F66" s="97">
        <v>12.509209999999999</v>
      </c>
      <c r="G66" s="97">
        <v>12.49916</v>
      </c>
      <c r="H66" s="97">
        <v>12.51793</v>
      </c>
      <c r="I66" s="97">
        <v>12.547459999999999</v>
      </c>
      <c r="J66" s="97">
        <v>12.576420000000001</v>
      </c>
      <c r="K66" s="97">
        <v>12.60651</v>
      </c>
      <c r="L66" s="97">
        <v>12.63837</v>
      </c>
      <c r="M66" s="97">
        <v>12.72334</v>
      </c>
      <c r="N66" s="97">
        <v>12.86622</v>
      </c>
      <c r="O66" s="97">
        <v>13.014659999999999</v>
      </c>
      <c r="P66" s="97">
        <v>13.16859</v>
      </c>
      <c r="Q66" s="97">
        <v>13.32732</v>
      </c>
      <c r="R66" s="97">
        <v>13.49212</v>
      </c>
      <c r="S66" s="97">
        <v>13.662050000000001</v>
      </c>
      <c r="T66" s="97">
        <v>13.837770000000001</v>
      </c>
      <c r="U66" s="97">
        <v>14.01914</v>
      </c>
      <c r="V66" s="97">
        <v>14.2052</v>
      </c>
      <c r="W66" s="97">
        <v>14.39789</v>
      </c>
      <c r="X66" s="97">
        <v>14.59534</v>
      </c>
      <c r="Y66" s="97">
        <v>14.79748</v>
      </c>
      <c r="Z66" s="97">
        <v>15.00428</v>
      </c>
      <c r="AA66" s="97">
        <v>15.21529</v>
      </c>
      <c r="AB66" s="97">
        <v>15.429790000000001</v>
      </c>
      <c r="AC66" s="97">
        <v>15.647690000000001</v>
      </c>
      <c r="AD66" s="97">
        <v>15.8691</v>
      </c>
      <c r="AE66" s="97">
        <v>16.093589999999999</v>
      </c>
      <c r="AF66" s="97">
        <v>16.319479999999999</v>
      </c>
      <c r="AG66" s="97">
        <v>16.548850000000002</v>
      </c>
      <c r="AH66" s="97">
        <v>16.78199</v>
      </c>
      <c r="AI66" s="97">
        <v>17.017900000000001</v>
      </c>
      <c r="AJ66" s="97">
        <v>17.256540000000001</v>
      </c>
      <c r="AK66" s="80">
        <v>3.0000000000000001E-6</v>
      </c>
    </row>
    <row r="67" spans="1:37" ht="15" customHeight="1" x14ac:dyDescent="0.35">
      <c r="A67" s="96" t="s">
        <v>600</v>
      </c>
      <c r="B67" s="63" t="s">
        <v>572</v>
      </c>
      <c r="C67" s="97">
        <v>0.87078999999999995</v>
      </c>
      <c r="D67" s="97">
        <v>0.85645000000000004</v>
      </c>
      <c r="E67" s="97">
        <v>0.84296000000000004</v>
      </c>
      <c r="F67" s="97">
        <v>0.83362999999999998</v>
      </c>
      <c r="G67" s="97">
        <v>0.83252000000000004</v>
      </c>
      <c r="H67" s="97">
        <v>0.83323000000000003</v>
      </c>
      <c r="I67" s="97">
        <v>0.83484999999999998</v>
      </c>
      <c r="J67" s="97">
        <v>0.83638999999999997</v>
      </c>
      <c r="K67" s="97">
        <v>0.83787999999999996</v>
      </c>
      <c r="L67" s="97">
        <v>0.83984000000000003</v>
      </c>
      <c r="M67" s="97">
        <v>0.84528000000000003</v>
      </c>
      <c r="N67" s="97">
        <v>0.85433000000000003</v>
      </c>
      <c r="O67" s="97">
        <v>0.86368</v>
      </c>
      <c r="P67" s="97">
        <v>0.87358000000000002</v>
      </c>
      <c r="Q67" s="97">
        <v>0.88370000000000004</v>
      </c>
      <c r="R67" s="97">
        <v>0.89427999999999996</v>
      </c>
      <c r="S67" s="97">
        <v>0.90522999999999998</v>
      </c>
      <c r="T67" s="97">
        <v>0.91649999999999998</v>
      </c>
      <c r="U67" s="97">
        <v>0.92818000000000001</v>
      </c>
      <c r="V67" s="97">
        <v>0.94003000000000003</v>
      </c>
      <c r="W67" s="97">
        <v>0.95235999999999998</v>
      </c>
      <c r="X67" s="97">
        <v>0.96494000000000002</v>
      </c>
      <c r="Y67" s="97">
        <v>0.97794000000000003</v>
      </c>
      <c r="Z67" s="97">
        <v>0.99133000000000004</v>
      </c>
      <c r="AA67" s="97">
        <v>1.00488</v>
      </c>
      <c r="AB67" s="97">
        <v>1.0187200000000001</v>
      </c>
      <c r="AC67" s="97">
        <v>1.0327299999999999</v>
      </c>
      <c r="AD67" s="97">
        <v>1.0470299999999999</v>
      </c>
      <c r="AE67" s="97">
        <v>1.06152</v>
      </c>
      <c r="AF67" s="97">
        <v>1.07599</v>
      </c>
      <c r="AG67" s="97">
        <v>1.0907800000000001</v>
      </c>
      <c r="AH67" s="97">
        <v>1.1057999999999999</v>
      </c>
      <c r="AI67" s="97">
        <v>1.1209800000000001</v>
      </c>
      <c r="AJ67" s="97">
        <v>1.13636</v>
      </c>
      <c r="AK67" s="80">
        <v>1.9289999999999999E-3</v>
      </c>
    </row>
    <row r="68" spans="1:37" ht="15" customHeight="1" x14ac:dyDescent="0.35">
      <c r="A68" s="96" t="s">
        <v>601</v>
      </c>
      <c r="B68" s="63" t="s">
        <v>602</v>
      </c>
      <c r="C68" s="97">
        <v>3.3220800000000001</v>
      </c>
      <c r="D68" s="97">
        <v>3.30118</v>
      </c>
      <c r="E68" s="97">
        <v>3.28335</v>
      </c>
      <c r="F68" s="97">
        <v>3.2783500000000001</v>
      </c>
      <c r="G68" s="97">
        <v>3.2757299999999998</v>
      </c>
      <c r="H68" s="97">
        <v>3.2806500000000001</v>
      </c>
      <c r="I68" s="97">
        <v>3.2883800000000001</v>
      </c>
      <c r="J68" s="97">
        <v>3.2959700000000001</v>
      </c>
      <c r="K68" s="97">
        <v>3.3038500000000002</v>
      </c>
      <c r="L68" s="97">
        <v>3.3121999999999998</v>
      </c>
      <c r="M68" s="97">
        <v>3.3344900000000002</v>
      </c>
      <c r="N68" s="97">
        <v>3.3719299999999999</v>
      </c>
      <c r="O68" s="97">
        <v>3.4108399999999999</v>
      </c>
      <c r="P68" s="97">
        <v>3.4511599999999998</v>
      </c>
      <c r="Q68" s="97">
        <v>3.4927700000000002</v>
      </c>
      <c r="R68" s="97">
        <v>3.5359699999999998</v>
      </c>
      <c r="S68" s="97">
        <v>3.5804800000000001</v>
      </c>
      <c r="T68" s="97">
        <v>3.6265399999999999</v>
      </c>
      <c r="U68" s="97">
        <v>3.6740900000000001</v>
      </c>
      <c r="V68" s="97">
        <v>3.7228400000000001</v>
      </c>
      <c r="W68" s="97">
        <v>3.7733500000000002</v>
      </c>
      <c r="X68" s="97">
        <v>3.8250899999999999</v>
      </c>
      <c r="Y68" s="97">
        <v>3.8780600000000001</v>
      </c>
      <c r="Z68" s="97">
        <v>3.9322599999999999</v>
      </c>
      <c r="AA68" s="97">
        <v>3.9875600000000002</v>
      </c>
      <c r="AB68" s="97">
        <v>4.0437799999999999</v>
      </c>
      <c r="AC68" s="97">
        <v>4.1008800000000001</v>
      </c>
      <c r="AD68" s="97">
        <v>4.1589099999999997</v>
      </c>
      <c r="AE68" s="97">
        <v>4.21774</v>
      </c>
      <c r="AF68" s="97">
        <v>4.2769399999999997</v>
      </c>
      <c r="AG68" s="97">
        <v>4.3370600000000001</v>
      </c>
      <c r="AH68" s="97">
        <v>4.3981500000000002</v>
      </c>
      <c r="AI68" s="97">
        <v>4.4599900000000003</v>
      </c>
      <c r="AJ68" s="97">
        <v>4.5225200000000001</v>
      </c>
      <c r="AK68" s="80">
        <v>3.0000000000000001E-6</v>
      </c>
    </row>
    <row r="69" spans="1:37" ht="15.75" customHeight="1" x14ac:dyDescent="0.35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</row>
    <row r="70" spans="1:37" ht="15" customHeight="1" x14ac:dyDescent="0.3">
      <c r="A70" s="96" t="s">
        <v>603</v>
      </c>
      <c r="B70" s="66" t="s">
        <v>604</v>
      </c>
      <c r="C70" s="75">
        <v>236.25900300000001</v>
      </c>
      <c r="D70" s="75">
        <v>237.060562</v>
      </c>
      <c r="E70" s="75">
        <v>237.76503</v>
      </c>
      <c r="F70" s="75">
        <v>238.43888899999999</v>
      </c>
      <c r="G70" s="75">
        <v>239.09854100000001</v>
      </c>
      <c r="H70" s="75">
        <v>239.711578</v>
      </c>
      <c r="I70" s="75">
        <v>240.24525499999999</v>
      </c>
      <c r="J70" s="75">
        <v>240.77427700000001</v>
      </c>
      <c r="K70" s="75">
        <v>241.35845900000001</v>
      </c>
      <c r="L70" s="75">
        <v>241.871948</v>
      </c>
      <c r="M70" s="75">
        <v>242.303009</v>
      </c>
      <c r="N70" s="75">
        <v>242.66445899999999</v>
      </c>
      <c r="O70" s="75">
        <v>242.87593100000001</v>
      </c>
      <c r="P70" s="75">
        <v>242.82252500000001</v>
      </c>
      <c r="Q70" s="75">
        <v>242.45755</v>
      </c>
      <c r="R70" s="75">
        <v>241.58320599999999</v>
      </c>
      <c r="S70" s="75">
        <v>239.52969400000001</v>
      </c>
      <c r="T70" s="75">
        <v>238.89334099999999</v>
      </c>
      <c r="U70" s="75">
        <v>239.29054300000001</v>
      </c>
      <c r="V70" s="75">
        <v>239.64343299999999</v>
      </c>
      <c r="W70" s="75">
        <v>239.95526100000001</v>
      </c>
      <c r="X70" s="75">
        <v>240.22555500000001</v>
      </c>
      <c r="Y70" s="75">
        <v>240.45410200000001</v>
      </c>
      <c r="Z70" s="75">
        <v>240.64004499999999</v>
      </c>
      <c r="AA70" s="75">
        <v>240.77984599999999</v>
      </c>
      <c r="AB70" s="75">
        <v>240.87922699999999</v>
      </c>
      <c r="AC70" s="75">
        <v>240.942139</v>
      </c>
      <c r="AD70" s="75">
        <v>240.973816</v>
      </c>
      <c r="AE70" s="75">
        <v>240.986816</v>
      </c>
      <c r="AF70" s="75">
        <v>240.99580399999999</v>
      </c>
      <c r="AG70" s="75">
        <v>241.02160599999999</v>
      </c>
      <c r="AH70" s="75">
        <v>241.08538799999999</v>
      </c>
      <c r="AI70" s="75">
        <v>241.20442199999999</v>
      </c>
      <c r="AJ70" s="75">
        <v>241.39595</v>
      </c>
      <c r="AK70" s="76">
        <v>5.6599999999999999E-4</v>
      </c>
    </row>
    <row r="71" spans="1:37" ht="15" customHeight="1" x14ac:dyDescent="0.35">
      <c r="A71" s="96" t="s">
        <v>605</v>
      </c>
      <c r="B71" s="63" t="s">
        <v>606</v>
      </c>
      <c r="C71" s="97">
        <v>99.369827000000001</v>
      </c>
      <c r="D71" s="97">
        <v>99.438713000000007</v>
      </c>
      <c r="E71" s="97">
        <v>99.472228999999999</v>
      </c>
      <c r="F71" s="97">
        <v>99.505584999999996</v>
      </c>
      <c r="G71" s="97">
        <v>99.526343999999995</v>
      </c>
      <c r="H71" s="97">
        <v>99.541695000000004</v>
      </c>
      <c r="I71" s="97">
        <v>99.557747000000006</v>
      </c>
      <c r="J71" s="97">
        <v>99.547966000000002</v>
      </c>
      <c r="K71" s="97">
        <v>99.476646000000002</v>
      </c>
      <c r="L71" s="97">
        <v>99.396361999999996</v>
      </c>
      <c r="M71" s="97">
        <v>99.302657999999994</v>
      </c>
      <c r="N71" s="97">
        <v>99.182693</v>
      </c>
      <c r="O71" s="97">
        <v>99.048500000000004</v>
      </c>
      <c r="P71" s="97">
        <v>98.863533000000004</v>
      </c>
      <c r="Q71" s="97">
        <v>98.658394000000001</v>
      </c>
      <c r="R71" s="97">
        <v>98.430015999999995</v>
      </c>
      <c r="S71" s="97">
        <v>98.194892999999993</v>
      </c>
      <c r="T71" s="97">
        <v>97.939284999999998</v>
      </c>
      <c r="U71" s="97">
        <v>97.662361000000004</v>
      </c>
      <c r="V71" s="97">
        <v>97.363181999999995</v>
      </c>
      <c r="W71" s="97">
        <v>97.038230999999996</v>
      </c>
      <c r="X71" s="97">
        <v>96.680710000000005</v>
      </c>
      <c r="Y71" s="97">
        <v>96.284087999999997</v>
      </c>
      <c r="Z71" s="97">
        <v>95.842406999999994</v>
      </c>
      <c r="AA71" s="97">
        <v>95.347617999999997</v>
      </c>
      <c r="AB71" s="97">
        <v>94.802689000000001</v>
      </c>
      <c r="AC71" s="97">
        <v>94.208138000000005</v>
      </c>
      <c r="AD71" s="97">
        <v>93.565513999999993</v>
      </c>
      <c r="AE71" s="97">
        <v>92.884490999999997</v>
      </c>
      <c r="AF71" s="97">
        <v>92.177802999999997</v>
      </c>
      <c r="AG71" s="97">
        <v>91.466164000000006</v>
      </c>
      <c r="AH71" s="97">
        <v>90.772598000000002</v>
      </c>
      <c r="AI71" s="97">
        <v>90.117621999999997</v>
      </c>
      <c r="AJ71" s="97">
        <v>89.522925999999998</v>
      </c>
      <c r="AK71" s="80">
        <v>-3.277E-3</v>
      </c>
    </row>
    <row r="72" spans="1:37" ht="15" customHeight="1" x14ac:dyDescent="0.35">
      <c r="A72" s="96" t="s">
        <v>607</v>
      </c>
      <c r="B72" s="63" t="s">
        <v>608</v>
      </c>
      <c r="C72" s="97">
        <v>11.445287</v>
      </c>
      <c r="D72" s="97">
        <v>11.466092</v>
      </c>
      <c r="E72" s="97">
        <v>11.482542</v>
      </c>
      <c r="F72" s="97">
        <v>11.498786000000001</v>
      </c>
      <c r="G72" s="97">
        <v>11.513481000000001</v>
      </c>
      <c r="H72" s="97">
        <v>11.527476</v>
      </c>
      <c r="I72" s="97">
        <v>11.541475</v>
      </c>
      <c r="J72" s="97">
        <v>11.552413</v>
      </c>
      <c r="K72" s="97">
        <v>11.556156</v>
      </c>
      <c r="L72" s="97">
        <v>11.558802999999999</v>
      </c>
      <c r="M72" s="97">
        <v>11.55983</v>
      </c>
      <c r="N72" s="97">
        <v>11.557747000000001</v>
      </c>
      <c r="O72" s="97">
        <v>11.553972999999999</v>
      </c>
      <c r="P72" s="97">
        <v>11.544259</v>
      </c>
      <c r="Q72" s="97">
        <v>11.532173999999999</v>
      </c>
      <c r="R72" s="97">
        <v>11.517338000000001</v>
      </c>
      <c r="S72" s="97">
        <v>11.501655</v>
      </c>
      <c r="T72" s="97">
        <v>11.483509</v>
      </c>
      <c r="U72" s="97">
        <v>11.4628</v>
      </c>
      <c r="V72" s="97">
        <v>11.439425999999999</v>
      </c>
      <c r="W72" s="97">
        <v>11.412993999999999</v>
      </c>
      <c r="X72" s="97">
        <v>11.382687000000001</v>
      </c>
      <c r="Y72" s="97">
        <v>11.347727000000001</v>
      </c>
      <c r="Z72" s="97">
        <v>11.307388</v>
      </c>
      <c r="AA72" s="97">
        <v>11.260698</v>
      </c>
      <c r="AB72" s="97">
        <v>11.207986999999999</v>
      </c>
      <c r="AC72" s="97">
        <v>11.149298</v>
      </c>
      <c r="AD72" s="97">
        <v>11.084787</v>
      </c>
      <c r="AE72" s="97">
        <v>11.015580999999999</v>
      </c>
      <c r="AF72" s="97">
        <v>10.943103000000001</v>
      </c>
      <c r="AG72" s="97">
        <v>10.869602</v>
      </c>
      <c r="AH72" s="97">
        <v>10.797935000000001</v>
      </c>
      <c r="AI72" s="97">
        <v>10.730744</v>
      </c>
      <c r="AJ72" s="97">
        <v>10.670596</v>
      </c>
      <c r="AK72" s="80">
        <v>-2.2439999999999999E-3</v>
      </c>
    </row>
    <row r="73" spans="1:37" ht="15" customHeight="1" x14ac:dyDescent="0.35">
      <c r="A73" s="96" t="s">
        <v>609</v>
      </c>
      <c r="B73" s="63" t="s">
        <v>610</v>
      </c>
      <c r="C73" s="97">
        <v>1.4615E-2</v>
      </c>
      <c r="D73" s="97">
        <v>1.4637000000000001E-2</v>
      </c>
      <c r="E73" s="97">
        <v>1.4656000000000001E-2</v>
      </c>
      <c r="F73" s="97">
        <v>1.4678E-2</v>
      </c>
      <c r="G73" s="97">
        <v>1.4699E-2</v>
      </c>
      <c r="H73" s="97">
        <v>1.472E-2</v>
      </c>
      <c r="I73" s="97">
        <v>1.4742E-2</v>
      </c>
      <c r="J73" s="97">
        <v>1.4761E-2</v>
      </c>
      <c r="K73" s="97">
        <v>1.477E-2</v>
      </c>
      <c r="L73" s="97">
        <v>1.4777999999999999E-2</v>
      </c>
      <c r="M73" s="97">
        <v>1.4784E-2</v>
      </c>
      <c r="N73" s="97">
        <v>1.4785E-2</v>
      </c>
      <c r="O73" s="97">
        <v>1.4782999999999999E-2</v>
      </c>
      <c r="P73" s="97">
        <v>1.4774000000000001E-2</v>
      </c>
      <c r="Q73" s="97">
        <v>1.4761E-2</v>
      </c>
      <c r="R73" s="97">
        <v>1.4744E-2</v>
      </c>
      <c r="S73" s="97">
        <v>1.4725E-2</v>
      </c>
      <c r="T73" s="97">
        <v>1.4703000000000001E-2</v>
      </c>
      <c r="U73" s="97">
        <v>1.4677000000000001E-2</v>
      </c>
      <c r="V73" s="97">
        <v>1.4647E-2</v>
      </c>
      <c r="W73" s="97">
        <v>1.4612999999999999E-2</v>
      </c>
      <c r="X73" s="97">
        <v>1.4574E-2</v>
      </c>
      <c r="Y73" s="97">
        <v>1.4527999999999999E-2</v>
      </c>
      <c r="Z73" s="97">
        <v>1.4474000000000001E-2</v>
      </c>
      <c r="AA73" s="97">
        <v>1.4411999999999999E-2</v>
      </c>
      <c r="AB73" s="97">
        <v>1.4341E-2</v>
      </c>
      <c r="AC73" s="97">
        <v>1.4262E-2</v>
      </c>
      <c r="AD73" s="97">
        <v>1.4175E-2</v>
      </c>
      <c r="AE73" s="97">
        <v>1.4081E-2</v>
      </c>
      <c r="AF73" s="97">
        <v>1.3983000000000001E-2</v>
      </c>
      <c r="AG73" s="97">
        <v>1.3886000000000001E-2</v>
      </c>
      <c r="AH73" s="97">
        <v>1.3792E-2</v>
      </c>
      <c r="AI73" s="97">
        <v>1.3705E-2</v>
      </c>
      <c r="AJ73" s="97">
        <v>1.3627999999999999E-2</v>
      </c>
      <c r="AK73" s="80">
        <v>-2.2290000000000001E-3</v>
      </c>
    </row>
    <row r="74" spans="1:37" ht="15" customHeight="1" x14ac:dyDescent="0.35">
      <c r="A74" s="96" t="s">
        <v>611</v>
      </c>
      <c r="B74" s="63" t="s">
        <v>612</v>
      </c>
      <c r="C74" s="97">
        <v>63.032871</v>
      </c>
      <c r="D74" s="97">
        <v>62.981273999999999</v>
      </c>
      <c r="E74" s="97">
        <v>62.897621000000001</v>
      </c>
      <c r="F74" s="97">
        <v>62.801979000000003</v>
      </c>
      <c r="G74" s="97">
        <v>62.683661999999998</v>
      </c>
      <c r="H74" s="97">
        <v>62.542931000000003</v>
      </c>
      <c r="I74" s="97">
        <v>62.378132000000001</v>
      </c>
      <c r="J74" s="97">
        <v>62.165900999999998</v>
      </c>
      <c r="K74" s="97">
        <v>61.875275000000002</v>
      </c>
      <c r="L74" s="97">
        <v>61.527450999999999</v>
      </c>
      <c r="M74" s="97">
        <v>61.103484999999999</v>
      </c>
      <c r="N74" s="97">
        <v>60.572758</v>
      </c>
      <c r="O74" s="97">
        <v>59.908130999999997</v>
      </c>
      <c r="P74" s="97">
        <v>59.032299000000002</v>
      </c>
      <c r="Q74" s="97">
        <v>57.865509000000003</v>
      </c>
      <c r="R74" s="97">
        <v>56.198985999999998</v>
      </c>
      <c r="S74" s="97">
        <v>53.456135000000003</v>
      </c>
      <c r="T74" s="97">
        <v>52.173183000000002</v>
      </c>
      <c r="U74" s="97">
        <v>51.962135000000004</v>
      </c>
      <c r="V74" s="97">
        <v>51.739505999999999</v>
      </c>
      <c r="W74" s="97">
        <v>51.502856999999999</v>
      </c>
      <c r="X74" s="97">
        <v>51.248618999999998</v>
      </c>
      <c r="Y74" s="97">
        <v>50.973309</v>
      </c>
      <c r="Z74" s="97">
        <v>50.673667999999999</v>
      </c>
      <c r="AA74" s="97">
        <v>50.345627</v>
      </c>
      <c r="AB74" s="97">
        <v>49.990929000000001</v>
      </c>
      <c r="AC74" s="97">
        <v>49.610050000000001</v>
      </c>
      <c r="AD74" s="97">
        <v>49.204002000000003</v>
      </c>
      <c r="AE74" s="97">
        <v>48.778145000000002</v>
      </c>
      <c r="AF74" s="97">
        <v>48.340107000000003</v>
      </c>
      <c r="AG74" s="97">
        <v>47.902363000000001</v>
      </c>
      <c r="AH74" s="97">
        <v>47.477080999999998</v>
      </c>
      <c r="AI74" s="97">
        <v>47.073569999999997</v>
      </c>
      <c r="AJ74" s="97">
        <v>46.701732999999997</v>
      </c>
      <c r="AK74" s="80">
        <v>-9.3019999999999995E-3</v>
      </c>
    </row>
    <row r="75" spans="1:37" ht="15" customHeight="1" x14ac:dyDescent="0.35">
      <c r="A75" s="96" t="s">
        <v>613</v>
      </c>
      <c r="B75" s="63" t="s">
        <v>614</v>
      </c>
      <c r="C75" s="97">
        <v>22.909573000000002</v>
      </c>
      <c r="D75" s="97">
        <v>22.948392999999999</v>
      </c>
      <c r="E75" s="97">
        <v>22.977685999999999</v>
      </c>
      <c r="F75" s="97">
        <v>23.005244999999999</v>
      </c>
      <c r="G75" s="97">
        <v>23.027850999999998</v>
      </c>
      <c r="H75" s="97">
        <v>23.047478000000002</v>
      </c>
      <c r="I75" s="97">
        <v>23.065909999999999</v>
      </c>
      <c r="J75" s="97">
        <v>23.077224999999999</v>
      </c>
      <c r="K75" s="97">
        <v>23.073387</v>
      </c>
      <c r="L75" s="97">
        <v>23.066811000000001</v>
      </c>
      <c r="M75" s="97">
        <v>23.056746</v>
      </c>
      <c r="N75" s="97">
        <v>23.040264000000001</v>
      </c>
      <c r="O75" s="97">
        <v>23.020389999999999</v>
      </c>
      <c r="P75" s="97">
        <v>22.988669999999999</v>
      </c>
      <c r="Q75" s="97">
        <v>22.952103000000001</v>
      </c>
      <c r="R75" s="97">
        <v>22.909908000000001</v>
      </c>
      <c r="S75" s="97">
        <v>22.865794999999999</v>
      </c>
      <c r="T75" s="97">
        <v>22.816597000000002</v>
      </c>
      <c r="U75" s="97">
        <v>22.762229999999999</v>
      </c>
      <c r="V75" s="97">
        <v>22.702724</v>
      </c>
      <c r="W75" s="97">
        <v>22.637530999999999</v>
      </c>
      <c r="X75" s="97">
        <v>22.565052000000001</v>
      </c>
      <c r="Y75" s="97">
        <v>22.483809999999998</v>
      </c>
      <c r="Z75" s="97">
        <v>22.392496000000001</v>
      </c>
      <c r="AA75" s="97">
        <v>22.289165000000001</v>
      </c>
      <c r="AB75" s="97">
        <v>22.174461000000001</v>
      </c>
      <c r="AC75" s="97">
        <v>22.048438999999998</v>
      </c>
      <c r="AD75" s="97">
        <v>21.911407000000001</v>
      </c>
      <c r="AE75" s="97">
        <v>21.765518</v>
      </c>
      <c r="AF75" s="97">
        <v>21.613475999999999</v>
      </c>
      <c r="AG75" s="97">
        <v>21.45956</v>
      </c>
      <c r="AH75" s="97">
        <v>21.308823</v>
      </c>
      <c r="AI75" s="97">
        <v>21.166450999999999</v>
      </c>
      <c r="AJ75" s="97">
        <v>21.038235</v>
      </c>
      <c r="AK75" s="80">
        <v>-2.712E-3</v>
      </c>
    </row>
    <row r="76" spans="1:37" ht="15" customHeight="1" x14ac:dyDescent="0.35">
      <c r="A76" s="96" t="s">
        <v>615</v>
      </c>
      <c r="B76" s="63" t="s">
        <v>616</v>
      </c>
      <c r="C76" s="97">
        <v>1.462669</v>
      </c>
      <c r="D76" s="97">
        <v>1.4672320000000001</v>
      </c>
      <c r="E76" s="97">
        <v>1.4711719999999999</v>
      </c>
      <c r="F76" s="97">
        <v>1.474985</v>
      </c>
      <c r="G76" s="97">
        <v>1.478472</v>
      </c>
      <c r="H76" s="97">
        <v>1.481765</v>
      </c>
      <c r="I76" s="97">
        <v>1.484974</v>
      </c>
      <c r="J76" s="97">
        <v>1.4877100000000001</v>
      </c>
      <c r="K76" s="97">
        <v>1.489452</v>
      </c>
      <c r="L76" s="97">
        <v>1.4910000000000001</v>
      </c>
      <c r="M76" s="97">
        <v>1.492302</v>
      </c>
      <c r="N76" s="97">
        <v>1.493169</v>
      </c>
      <c r="O76" s="97">
        <v>1.4937929999999999</v>
      </c>
      <c r="P76" s="97">
        <v>1.4936259999999999</v>
      </c>
      <c r="Q76" s="97">
        <v>1.4931209999999999</v>
      </c>
      <c r="R76" s="97">
        <v>1.4922260000000001</v>
      </c>
      <c r="S76" s="97">
        <v>1.4911779999999999</v>
      </c>
      <c r="T76" s="97">
        <v>1.489771</v>
      </c>
      <c r="U76" s="97">
        <v>1.488</v>
      </c>
      <c r="V76" s="97">
        <v>1.4858659999999999</v>
      </c>
      <c r="W76" s="97">
        <v>1.4833400000000001</v>
      </c>
      <c r="X76" s="97">
        <v>1.4803170000000001</v>
      </c>
      <c r="Y76" s="97">
        <v>1.4766999999999999</v>
      </c>
      <c r="Z76" s="97">
        <v>1.472399</v>
      </c>
      <c r="AA76" s="97">
        <v>1.467285</v>
      </c>
      <c r="AB76" s="97">
        <v>1.4613959999999999</v>
      </c>
      <c r="AC76" s="97">
        <v>1.454731</v>
      </c>
      <c r="AD76" s="97">
        <v>1.4473069999999999</v>
      </c>
      <c r="AE76" s="97">
        <v>1.4392640000000001</v>
      </c>
      <c r="AF76" s="97">
        <v>1.430741</v>
      </c>
      <c r="AG76" s="97">
        <v>1.4219539999999999</v>
      </c>
      <c r="AH76" s="97">
        <v>1.413276</v>
      </c>
      <c r="AI76" s="97">
        <v>1.405116</v>
      </c>
      <c r="AJ76" s="97">
        <v>1.3978870000000001</v>
      </c>
      <c r="AK76" s="80">
        <v>-1.5120000000000001E-3</v>
      </c>
    </row>
    <row r="77" spans="1:37" ht="15" customHeight="1" x14ac:dyDescent="0.35">
      <c r="A77" s="96" t="s">
        <v>617</v>
      </c>
      <c r="B77" s="63" t="s">
        <v>618</v>
      </c>
      <c r="C77" s="97">
        <v>0.49046699999999999</v>
      </c>
      <c r="D77" s="97">
        <v>0.54665799999999998</v>
      </c>
      <c r="E77" s="97">
        <v>0.61404999999999998</v>
      </c>
      <c r="F77" s="97">
        <v>0.69532799999999995</v>
      </c>
      <c r="G77" s="97">
        <v>0.793516</v>
      </c>
      <c r="H77" s="97">
        <v>0.91260799999999997</v>
      </c>
      <c r="I77" s="97">
        <v>1.057723</v>
      </c>
      <c r="J77" s="97">
        <v>1.2351000000000001</v>
      </c>
      <c r="K77" s="97">
        <v>1.4527060000000001</v>
      </c>
      <c r="L77" s="97">
        <v>1.7225729999999999</v>
      </c>
      <c r="M77" s="97">
        <v>2.060505</v>
      </c>
      <c r="N77" s="97">
        <v>2.4889230000000002</v>
      </c>
      <c r="O77" s="97">
        <v>3.0423460000000002</v>
      </c>
      <c r="P77" s="97">
        <v>3.7747869999999999</v>
      </c>
      <c r="Q77" s="97">
        <v>4.7855939999999997</v>
      </c>
      <c r="R77" s="97">
        <v>6.2816559999999999</v>
      </c>
      <c r="S77" s="97">
        <v>8.8502270000000003</v>
      </c>
      <c r="T77" s="97">
        <v>9.9463259999999991</v>
      </c>
      <c r="U77" s="97">
        <v>9.9573160000000005</v>
      </c>
      <c r="V77" s="97">
        <v>9.9657990000000005</v>
      </c>
      <c r="W77" s="97">
        <v>9.9716830000000005</v>
      </c>
      <c r="X77" s="97">
        <v>9.9742409999999992</v>
      </c>
      <c r="Y77" s="97">
        <v>9.9728019999999997</v>
      </c>
      <c r="Z77" s="97">
        <v>9.9667870000000001</v>
      </c>
      <c r="AA77" s="97">
        <v>9.9552619999999994</v>
      </c>
      <c r="AB77" s="97">
        <v>9.9384370000000004</v>
      </c>
      <c r="AC77" s="97">
        <v>9.9162520000000001</v>
      </c>
      <c r="AD77" s="97">
        <v>9.8887789999999995</v>
      </c>
      <c r="AE77" s="97">
        <v>9.8569019999999998</v>
      </c>
      <c r="AF77" s="97">
        <v>9.8214330000000007</v>
      </c>
      <c r="AG77" s="97">
        <v>9.7839189999999991</v>
      </c>
      <c r="AH77" s="97">
        <v>9.7468699999999995</v>
      </c>
      <c r="AI77" s="97">
        <v>9.7132710000000007</v>
      </c>
      <c r="AJ77" s="97">
        <v>9.6861160000000002</v>
      </c>
      <c r="AK77" s="80">
        <v>9.3991000000000005E-2</v>
      </c>
    </row>
    <row r="78" spans="1:37" ht="15" customHeight="1" x14ac:dyDescent="0.35">
      <c r="A78" s="96" t="s">
        <v>619</v>
      </c>
      <c r="B78" s="63" t="s">
        <v>620</v>
      </c>
      <c r="C78" s="97">
        <v>1.4345E-2</v>
      </c>
      <c r="D78" s="97">
        <v>1.4429000000000001E-2</v>
      </c>
      <c r="E78" s="97">
        <v>1.4507000000000001E-2</v>
      </c>
      <c r="F78" s="97">
        <v>1.4583E-2</v>
      </c>
      <c r="G78" s="97">
        <v>1.4655E-2</v>
      </c>
      <c r="H78" s="97">
        <v>1.4723999999999999E-2</v>
      </c>
      <c r="I78" s="97">
        <v>1.4792E-2</v>
      </c>
      <c r="J78" s="97">
        <v>1.4853999999999999E-2</v>
      </c>
      <c r="K78" s="97">
        <v>1.4905E-2</v>
      </c>
      <c r="L78" s="97">
        <v>1.4954E-2</v>
      </c>
      <c r="M78" s="97">
        <v>1.4999999999999999E-2</v>
      </c>
      <c r="N78" s="97">
        <v>1.5041000000000001E-2</v>
      </c>
      <c r="O78" s="97">
        <v>1.508E-2</v>
      </c>
      <c r="P78" s="97">
        <v>1.511E-2</v>
      </c>
      <c r="Q78" s="97">
        <v>1.5136999999999999E-2</v>
      </c>
      <c r="R78" s="97">
        <v>1.516E-2</v>
      </c>
      <c r="S78" s="97">
        <v>1.5180000000000001E-2</v>
      </c>
      <c r="T78" s="97">
        <v>1.5195999999999999E-2</v>
      </c>
      <c r="U78" s="97">
        <v>1.5209E-2</v>
      </c>
      <c r="V78" s="97">
        <v>1.5217E-2</v>
      </c>
      <c r="W78" s="97">
        <v>1.5221E-2</v>
      </c>
      <c r="X78" s="97">
        <v>1.5221E-2</v>
      </c>
      <c r="Y78" s="97">
        <v>1.5214E-2</v>
      </c>
      <c r="Z78" s="97">
        <v>1.52E-2</v>
      </c>
      <c r="AA78" s="97">
        <v>1.5178000000000001E-2</v>
      </c>
      <c r="AB78" s="97">
        <v>1.5148E-2</v>
      </c>
      <c r="AC78" s="97">
        <v>1.5108999999999999E-2</v>
      </c>
      <c r="AD78" s="97">
        <v>1.5063E-2</v>
      </c>
      <c r="AE78" s="97">
        <v>1.5009E-2</v>
      </c>
      <c r="AF78" s="97">
        <v>1.4951000000000001E-2</v>
      </c>
      <c r="AG78" s="97">
        <v>1.4888999999999999E-2</v>
      </c>
      <c r="AH78" s="97">
        <v>1.4827E-2</v>
      </c>
      <c r="AI78" s="97">
        <v>1.4770999999999999E-2</v>
      </c>
      <c r="AJ78" s="97">
        <v>1.4725E-2</v>
      </c>
      <c r="AK78" s="80">
        <v>6.3500000000000004E-4</v>
      </c>
    </row>
    <row r="79" spans="1:37" ht="15" customHeight="1" x14ac:dyDescent="0.35">
      <c r="A79" s="96" t="s">
        <v>621</v>
      </c>
      <c r="B79" s="63" t="s">
        <v>622</v>
      </c>
      <c r="C79" s="97">
        <v>32.039715000000001</v>
      </c>
      <c r="D79" s="97">
        <v>32.314650999999998</v>
      </c>
      <c r="E79" s="97">
        <v>32.579014000000001</v>
      </c>
      <c r="F79" s="97">
        <v>32.846046000000001</v>
      </c>
      <c r="G79" s="97">
        <v>33.110317000000002</v>
      </c>
      <c r="H79" s="97">
        <v>33.374206999999998</v>
      </c>
      <c r="I79" s="97">
        <v>33.639603000000001</v>
      </c>
      <c r="J79" s="97">
        <v>33.897376999999999</v>
      </c>
      <c r="K79" s="97">
        <v>34.139076000000003</v>
      </c>
      <c r="L79" s="97">
        <v>34.378258000000002</v>
      </c>
      <c r="M79" s="97">
        <v>34.613281000000001</v>
      </c>
      <c r="N79" s="97">
        <v>34.839770999999999</v>
      </c>
      <c r="O79" s="97">
        <v>35.061768000000001</v>
      </c>
      <c r="P79" s="97">
        <v>35.280872000000002</v>
      </c>
      <c r="Q79" s="97">
        <v>35.495044999999998</v>
      </c>
      <c r="R79" s="97">
        <v>35.703170999999998</v>
      </c>
      <c r="S79" s="97">
        <v>35.912951999999997</v>
      </c>
      <c r="T79" s="97">
        <v>36.119307999999997</v>
      </c>
      <c r="U79" s="97">
        <v>36.321995000000001</v>
      </c>
      <c r="V79" s="97">
        <v>36.520729000000003</v>
      </c>
      <c r="W79" s="97">
        <v>36.715229000000001</v>
      </c>
      <c r="X79" s="97">
        <v>36.905312000000002</v>
      </c>
      <c r="Y79" s="97">
        <v>37.090851000000001</v>
      </c>
      <c r="Z79" s="97">
        <v>37.271832000000003</v>
      </c>
      <c r="AA79" s="97">
        <v>37.44838</v>
      </c>
      <c r="AB79" s="97">
        <v>37.620724000000003</v>
      </c>
      <c r="AC79" s="97">
        <v>37.789070000000002</v>
      </c>
      <c r="AD79" s="97">
        <v>37.953735000000002</v>
      </c>
      <c r="AE79" s="97">
        <v>38.115043999999997</v>
      </c>
      <c r="AF79" s="97">
        <v>38.273403000000002</v>
      </c>
      <c r="AG79" s="97">
        <v>38.429110999999999</v>
      </c>
      <c r="AH79" s="97">
        <v>38.582664000000001</v>
      </c>
      <c r="AI79" s="97">
        <v>38.734631</v>
      </c>
      <c r="AJ79" s="97">
        <v>38.885581999999999</v>
      </c>
      <c r="AK79" s="80">
        <v>5.8009999999999997E-3</v>
      </c>
    </row>
    <row r="80" spans="1:37" ht="15" customHeight="1" x14ac:dyDescent="0.35">
      <c r="A80" s="96" t="s">
        <v>623</v>
      </c>
      <c r="B80" s="63" t="s">
        <v>608</v>
      </c>
      <c r="C80" s="97">
        <v>0</v>
      </c>
      <c r="D80" s="97">
        <v>0</v>
      </c>
      <c r="E80" s="97">
        <v>0</v>
      </c>
      <c r="F80" s="97">
        <v>0</v>
      </c>
      <c r="G80" s="97">
        <v>0</v>
      </c>
      <c r="H80" s="97">
        <v>0</v>
      </c>
      <c r="I80" s="97">
        <v>0</v>
      </c>
      <c r="J80" s="97">
        <v>0</v>
      </c>
      <c r="K80" s="97">
        <v>0</v>
      </c>
      <c r="L80" s="97">
        <v>0</v>
      </c>
      <c r="M80" s="97">
        <v>0</v>
      </c>
      <c r="N80" s="97">
        <v>0</v>
      </c>
      <c r="O80" s="97">
        <v>0</v>
      </c>
      <c r="P80" s="97">
        <v>0</v>
      </c>
      <c r="Q80" s="97">
        <v>0</v>
      </c>
      <c r="R80" s="97">
        <v>0</v>
      </c>
      <c r="S80" s="97">
        <v>0</v>
      </c>
      <c r="T80" s="97">
        <v>0</v>
      </c>
      <c r="U80" s="97">
        <v>0</v>
      </c>
      <c r="V80" s="97">
        <v>0</v>
      </c>
      <c r="W80" s="97">
        <v>0</v>
      </c>
      <c r="X80" s="97">
        <v>0</v>
      </c>
      <c r="Y80" s="97">
        <v>0</v>
      </c>
      <c r="Z80" s="97">
        <v>0</v>
      </c>
      <c r="AA80" s="97">
        <v>0</v>
      </c>
      <c r="AB80" s="97">
        <v>0</v>
      </c>
      <c r="AC80" s="97">
        <v>0</v>
      </c>
      <c r="AD80" s="97">
        <v>0</v>
      </c>
      <c r="AE80" s="97">
        <v>0</v>
      </c>
      <c r="AF80" s="97">
        <v>0</v>
      </c>
      <c r="AG80" s="97">
        <v>0</v>
      </c>
      <c r="AH80" s="97">
        <v>0</v>
      </c>
      <c r="AI80" s="97">
        <v>0</v>
      </c>
      <c r="AJ80" s="97">
        <v>0</v>
      </c>
      <c r="AK80" s="80" t="s">
        <v>446</v>
      </c>
    </row>
    <row r="81" spans="1:37" ht="15" customHeight="1" x14ac:dyDescent="0.35">
      <c r="A81" s="96" t="s">
        <v>624</v>
      </c>
      <c r="B81" s="63" t="s">
        <v>610</v>
      </c>
      <c r="C81" s="97">
        <v>0</v>
      </c>
      <c r="D81" s="97">
        <v>0</v>
      </c>
      <c r="E81" s="97">
        <v>0</v>
      </c>
      <c r="F81" s="97">
        <v>0</v>
      </c>
      <c r="G81" s="97">
        <v>0</v>
      </c>
      <c r="H81" s="97">
        <v>0</v>
      </c>
      <c r="I81" s="97">
        <v>0</v>
      </c>
      <c r="J81" s="97">
        <v>0</v>
      </c>
      <c r="K81" s="97">
        <v>0</v>
      </c>
      <c r="L81" s="97">
        <v>0</v>
      </c>
      <c r="M81" s="97">
        <v>0</v>
      </c>
      <c r="N81" s="97">
        <v>0</v>
      </c>
      <c r="O81" s="97">
        <v>0</v>
      </c>
      <c r="P81" s="97">
        <v>0</v>
      </c>
      <c r="Q81" s="97">
        <v>0</v>
      </c>
      <c r="R81" s="97">
        <v>0</v>
      </c>
      <c r="S81" s="97">
        <v>0</v>
      </c>
      <c r="T81" s="97">
        <v>0</v>
      </c>
      <c r="U81" s="97">
        <v>0</v>
      </c>
      <c r="V81" s="97">
        <v>0</v>
      </c>
      <c r="W81" s="97">
        <v>0</v>
      </c>
      <c r="X81" s="97">
        <v>0</v>
      </c>
      <c r="Y81" s="97">
        <v>0</v>
      </c>
      <c r="Z81" s="97">
        <v>0</v>
      </c>
      <c r="AA81" s="97">
        <v>0</v>
      </c>
      <c r="AB81" s="97">
        <v>0</v>
      </c>
      <c r="AC81" s="97">
        <v>0</v>
      </c>
      <c r="AD81" s="97">
        <v>0</v>
      </c>
      <c r="AE81" s="97">
        <v>0</v>
      </c>
      <c r="AF81" s="97">
        <v>0</v>
      </c>
      <c r="AG81" s="97">
        <v>0</v>
      </c>
      <c r="AH81" s="97">
        <v>0</v>
      </c>
      <c r="AI81" s="97">
        <v>0</v>
      </c>
      <c r="AJ81" s="97">
        <v>0</v>
      </c>
      <c r="AK81" s="80" t="s">
        <v>446</v>
      </c>
    </row>
    <row r="82" spans="1:37" ht="15" customHeight="1" x14ac:dyDescent="0.35">
      <c r="A82" s="96" t="s">
        <v>625</v>
      </c>
      <c r="B82" s="63" t="s">
        <v>612</v>
      </c>
      <c r="C82" s="97">
        <v>32.039715000000001</v>
      </c>
      <c r="D82" s="97">
        <v>32.314650999999998</v>
      </c>
      <c r="E82" s="97">
        <v>32.579014000000001</v>
      </c>
      <c r="F82" s="97">
        <v>32.846046000000001</v>
      </c>
      <c r="G82" s="97">
        <v>33.110317000000002</v>
      </c>
      <c r="H82" s="97">
        <v>33.374206999999998</v>
      </c>
      <c r="I82" s="97">
        <v>33.639603000000001</v>
      </c>
      <c r="J82" s="97">
        <v>33.897376999999999</v>
      </c>
      <c r="K82" s="97">
        <v>34.139076000000003</v>
      </c>
      <c r="L82" s="97">
        <v>34.378258000000002</v>
      </c>
      <c r="M82" s="97">
        <v>34.613281000000001</v>
      </c>
      <c r="N82" s="97">
        <v>34.839770999999999</v>
      </c>
      <c r="O82" s="97">
        <v>35.061768000000001</v>
      </c>
      <c r="P82" s="97">
        <v>35.280872000000002</v>
      </c>
      <c r="Q82" s="97">
        <v>35.495044999999998</v>
      </c>
      <c r="R82" s="97">
        <v>35.703170999999998</v>
      </c>
      <c r="S82" s="97">
        <v>35.912951999999997</v>
      </c>
      <c r="T82" s="97">
        <v>36.119307999999997</v>
      </c>
      <c r="U82" s="97">
        <v>36.321995000000001</v>
      </c>
      <c r="V82" s="97">
        <v>36.520729000000003</v>
      </c>
      <c r="W82" s="97">
        <v>36.715229000000001</v>
      </c>
      <c r="X82" s="97">
        <v>36.905312000000002</v>
      </c>
      <c r="Y82" s="97">
        <v>37.090851000000001</v>
      </c>
      <c r="Z82" s="97">
        <v>37.271832000000003</v>
      </c>
      <c r="AA82" s="97">
        <v>37.44838</v>
      </c>
      <c r="AB82" s="97">
        <v>37.620724000000003</v>
      </c>
      <c r="AC82" s="97">
        <v>37.789070000000002</v>
      </c>
      <c r="AD82" s="97">
        <v>37.953735000000002</v>
      </c>
      <c r="AE82" s="97">
        <v>38.115043999999997</v>
      </c>
      <c r="AF82" s="97">
        <v>38.273403000000002</v>
      </c>
      <c r="AG82" s="97">
        <v>38.429110999999999</v>
      </c>
      <c r="AH82" s="97">
        <v>38.582664000000001</v>
      </c>
      <c r="AI82" s="97">
        <v>38.734631</v>
      </c>
      <c r="AJ82" s="97">
        <v>38.885581999999999</v>
      </c>
      <c r="AK82" s="80">
        <v>5.8009999999999997E-3</v>
      </c>
    </row>
    <row r="83" spans="1:37" ht="15" customHeight="1" x14ac:dyDescent="0.35">
      <c r="A83" s="96" t="s">
        <v>626</v>
      </c>
      <c r="B83" s="63" t="s">
        <v>614</v>
      </c>
      <c r="C83" s="97">
        <v>0</v>
      </c>
      <c r="D83" s="97">
        <v>0</v>
      </c>
      <c r="E83" s="97">
        <v>0</v>
      </c>
      <c r="F83" s="97">
        <v>0</v>
      </c>
      <c r="G83" s="97">
        <v>0</v>
      </c>
      <c r="H83" s="97">
        <v>0</v>
      </c>
      <c r="I83" s="97">
        <v>0</v>
      </c>
      <c r="J83" s="97">
        <v>0</v>
      </c>
      <c r="K83" s="97">
        <v>0</v>
      </c>
      <c r="L83" s="97">
        <v>0</v>
      </c>
      <c r="M83" s="97">
        <v>0</v>
      </c>
      <c r="N83" s="97">
        <v>0</v>
      </c>
      <c r="O83" s="97">
        <v>0</v>
      </c>
      <c r="P83" s="97">
        <v>0</v>
      </c>
      <c r="Q83" s="97">
        <v>0</v>
      </c>
      <c r="R83" s="97">
        <v>0</v>
      </c>
      <c r="S83" s="97">
        <v>0</v>
      </c>
      <c r="T83" s="97">
        <v>0</v>
      </c>
      <c r="U83" s="97">
        <v>0</v>
      </c>
      <c r="V83" s="97">
        <v>0</v>
      </c>
      <c r="W83" s="97">
        <v>0</v>
      </c>
      <c r="X83" s="97">
        <v>0</v>
      </c>
      <c r="Y83" s="97">
        <v>0</v>
      </c>
      <c r="Z83" s="97">
        <v>0</v>
      </c>
      <c r="AA83" s="97">
        <v>0</v>
      </c>
      <c r="AB83" s="97">
        <v>0</v>
      </c>
      <c r="AC83" s="97">
        <v>0</v>
      </c>
      <c r="AD83" s="97">
        <v>0</v>
      </c>
      <c r="AE83" s="97">
        <v>0</v>
      </c>
      <c r="AF83" s="97">
        <v>0</v>
      </c>
      <c r="AG83" s="97">
        <v>0</v>
      </c>
      <c r="AH83" s="97">
        <v>0</v>
      </c>
      <c r="AI83" s="97">
        <v>0</v>
      </c>
      <c r="AJ83" s="97">
        <v>0</v>
      </c>
      <c r="AK83" s="80" t="s">
        <v>446</v>
      </c>
    </row>
    <row r="84" spans="1:37" ht="15" customHeight="1" x14ac:dyDescent="0.35">
      <c r="A84" s="96" t="s">
        <v>627</v>
      </c>
      <c r="B84" s="63" t="s">
        <v>616</v>
      </c>
      <c r="C84" s="97">
        <v>0</v>
      </c>
      <c r="D84" s="97">
        <v>0</v>
      </c>
      <c r="E84" s="97">
        <v>0</v>
      </c>
      <c r="F84" s="97">
        <v>0</v>
      </c>
      <c r="G84" s="97">
        <v>0</v>
      </c>
      <c r="H84" s="97">
        <v>0</v>
      </c>
      <c r="I84" s="97">
        <v>0</v>
      </c>
      <c r="J84" s="97">
        <v>0</v>
      </c>
      <c r="K84" s="97">
        <v>0</v>
      </c>
      <c r="L84" s="97">
        <v>0</v>
      </c>
      <c r="M84" s="97">
        <v>0</v>
      </c>
      <c r="N84" s="97">
        <v>0</v>
      </c>
      <c r="O84" s="97">
        <v>0</v>
      </c>
      <c r="P84" s="97">
        <v>0</v>
      </c>
      <c r="Q84" s="97">
        <v>0</v>
      </c>
      <c r="R84" s="97">
        <v>0</v>
      </c>
      <c r="S84" s="97">
        <v>0</v>
      </c>
      <c r="T84" s="97">
        <v>0</v>
      </c>
      <c r="U84" s="97">
        <v>0</v>
      </c>
      <c r="V84" s="97">
        <v>0</v>
      </c>
      <c r="W84" s="97">
        <v>0</v>
      </c>
      <c r="X84" s="97">
        <v>0</v>
      </c>
      <c r="Y84" s="97">
        <v>0</v>
      </c>
      <c r="Z84" s="97">
        <v>0</v>
      </c>
      <c r="AA84" s="97">
        <v>0</v>
      </c>
      <c r="AB84" s="97">
        <v>0</v>
      </c>
      <c r="AC84" s="97">
        <v>0</v>
      </c>
      <c r="AD84" s="97">
        <v>0</v>
      </c>
      <c r="AE84" s="97">
        <v>0</v>
      </c>
      <c r="AF84" s="97">
        <v>0</v>
      </c>
      <c r="AG84" s="97">
        <v>0</v>
      </c>
      <c r="AH84" s="97">
        <v>0</v>
      </c>
      <c r="AI84" s="97">
        <v>0</v>
      </c>
      <c r="AJ84" s="97">
        <v>0</v>
      </c>
      <c r="AK84" s="80" t="s">
        <v>446</v>
      </c>
    </row>
    <row r="85" spans="1:37" ht="15" customHeight="1" x14ac:dyDescent="0.35">
      <c r="A85" s="96" t="s">
        <v>628</v>
      </c>
      <c r="B85" s="63" t="s">
        <v>618</v>
      </c>
      <c r="C85" s="97">
        <v>0</v>
      </c>
      <c r="D85" s="97">
        <v>0</v>
      </c>
      <c r="E85" s="97">
        <v>0</v>
      </c>
      <c r="F85" s="97">
        <v>0</v>
      </c>
      <c r="G85" s="97">
        <v>0</v>
      </c>
      <c r="H85" s="97">
        <v>0</v>
      </c>
      <c r="I85" s="97">
        <v>0</v>
      </c>
      <c r="J85" s="97">
        <v>0</v>
      </c>
      <c r="K85" s="97">
        <v>0</v>
      </c>
      <c r="L85" s="97">
        <v>0</v>
      </c>
      <c r="M85" s="97">
        <v>0</v>
      </c>
      <c r="N85" s="97">
        <v>0</v>
      </c>
      <c r="O85" s="97">
        <v>0</v>
      </c>
      <c r="P85" s="97">
        <v>0</v>
      </c>
      <c r="Q85" s="97">
        <v>0</v>
      </c>
      <c r="R85" s="97">
        <v>0</v>
      </c>
      <c r="S85" s="97">
        <v>0</v>
      </c>
      <c r="T85" s="97">
        <v>0</v>
      </c>
      <c r="U85" s="97">
        <v>0</v>
      </c>
      <c r="V85" s="97">
        <v>0</v>
      </c>
      <c r="W85" s="97">
        <v>0</v>
      </c>
      <c r="X85" s="97">
        <v>0</v>
      </c>
      <c r="Y85" s="97">
        <v>0</v>
      </c>
      <c r="Z85" s="97">
        <v>0</v>
      </c>
      <c r="AA85" s="97">
        <v>0</v>
      </c>
      <c r="AB85" s="97">
        <v>0</v>
      </c>
      <c r="AC85" s="97">
        <v>0</v>
      </c>
      <c r="AD85" s="97">
        <v>0</v>
      </c>
      <c r="AE85" s="97">
        <v>0</v>
      </c>
      <c r="AF85" s="97">
        <v>0</v>
      </c>
      <c r="AG85" s="97">
        <v>0</v>
      </c>
      <c r="AH85" s="97">
        <v>0</v>
      </c>
      <c r="AI85" s="97">
        <v>0</v>
      </c>
      <c r="AJ85" s="97">
        <v>0</v>
      </c>
      <c r="AK85" s="80" t="s">
        <v>446</v>
      </c>
    </row>
    <row r="86" spans="1:37" ht="15" customHeight="1" x14ac:dyDescent="0.35">
      <c r="A86" s="96" t="s">
        <v>629</v>
      </c>
      <c r="B86" s="63" t="s">
        <v>620</v>
      </c>
      <c r="C86" s="97">
        <v>0</v>
      </c>
      <c r="D86" s="97">
        <v>0</v>
      </c>
      <c r="E86" s="97">
        <v>0</v>
      </c>
      <c r="F86" s="97">
        <v>0</v>
      </c>
      <c r="G86" s="97">
        <v>0</v>
      </c>
      <c r="H86" s="97">
        <v>0</v>
      </c>
      <c r="I86" s="97">
        <v>0</v>
      </c>
      <c r="J86" s="97">
        <v>0</v>
      </c>
      <c r="K86" s="97">
        <v>0</v>
      </c>
      <c r="L86" s="97">
        <v>0</v>
      </c>
      <c r="M86" s="97">
        <v>0</v>
      </c>
      <c r="N86" s="97">
        <v>0</v>
      </c>
      <c r="O86" s="97">
        <v>0</v>
      </c>
      <c r="P86" s="97">
        <v>0</v>
      </c>
      <c r="Q86" s="97">
        <v>0</v>
      </c>
      <c r="R86" s="97">
        <v>0</v>
      </c>
      <c r="S86" s="97">
        <v>0</v>
      </c>
      <c r="T86" s="97">
        <v>0</v>
      </c>
      <c r="U86" s="97">
        <v>0</v>
      </c>
      <c r="V86" s="97">
        <v>0</v>
      </c>
      <c r="W86" s="97">
        <v>0</v>
      </c>
      <c r="X86" s="97">
        <v>0</v>
      </c>
      <c r="Y86" s="97">
        <v>0</v>
      </c>
      <c r="Z86" s="97">
        <v>0</v>
      </c>
      <c r="AA86" s="97">
        <v>0</v>
      </c>
      <c r="AB86" s="97">
        <v>0</v>
      </c>
      <c r="AC86" s="97">
        <v>0</v>
      </c>
      <c r="AD86" s="97">
        <v>0</v>
      </c>
      <c r="AE86" s="97">
        <v>0</v>
      </c>
      <c r="AF86" s="97">
        <v>0</v>
      </c>
      <c r="AG86" s="97">
        <v>0</v>
      </c>
      <c r="AH86" s="97">
        <v>0</v>
      </c>
      <c r="AI86" s="97">
        <v>0</v>
      </c>
      <c r="AJ86" s="97">
        <v>0</v>
      </c>
      <c r="AK86" s="80" t="s">
        <v>446</v>
      </c>
    </row>
    <row r="87" spans="1:37" ht="15" customHeight="1" x14ac:dyDescent="0.35">
      <c r="A87" s="96" t="s">
        <v>630</v>
      </c>
      <c r="B87" s="63" t="s">
        <v>631</v>
      </c>
      <c r="C87" s="97">
        <v>105.36889600000001</v>
      </c>
      <c r="D87" s="97">
        <v>105.882927</v>
      </c>
      <c r="E87" s="97">
        <v>106.356987</v>
      </c>
      <c r="F87" s="97">
        <v>106.811852</v>
      </c>
      <c r="G87" s="97">
        <v>107.284744</v>
      </c>
      <c r="H87" s="97">
        <v>107.73774</v>
      </c>
      <c r="I87" s="97">
        <v>108.135147</v>
      </c>
      <c r="J87" s="97">
        <v>108.59365099999999</v>
      </c>
      <c r="K87" s="97">
        <v>109.225121</v>
      </c>
      <c r="L87" s="97">
        <v>109.849632</v>
      </c>
      <c r="M87" s="97">
        <v>110.47736399999999</v>
      </c>
      <c r="N87" s="97">
        <v>111.160736</v>
      </c>
      <c r="O87" s="97">
        <v>111.83788300000001</v>
      </c>
      <c r="P87" s="97">
        <v>112.48278000000001</v>
      </c>
      <c r="Q87" s="97">
        <v>113.11958300000001</v>
      </c>
      <c r="R87" s="97">
        <v>113.761589</v>
      </c>
      <c r="S87" s="97">
        <v>114.301987</v>
      </c>
      <c r="T87" s="97">
        <v>114.810982</v>
      </c>
      <c r="U87" s="97">
        <v>115.29338799999999</v>
      </c>
      <c r="V87" s="97">
        <v>115.75518</v>
      </c>
      <c r="W87" s="97">
        <v>116.203316</v>
      </c>
      <c r="X87" s="97">
        <v>116.64357</v>
      </c>
      <c r="Y87" s="97">
        <v>117.081703</v>
      </c>
      <c r="Z87" s="97">
        <v>117.522255</v>
      </c>
      <c r="AA87" s="97">
        <v>117.968689</v>
      </c>
      <c r="AB87" s="97">
        <v>118.42372899999999</v>
      </c>
      <c r="AC87" s="97">
        <v>118.890556</v>
      </c>
      <c r="AD87" s="97">
        <v>119.372574</v>
      </c>
      <c r="AE87" s="97">
        <v>119.87326</v>
      </c>
      <c r="AF87" s="97">
        <v>120.394981</v>
      </c>
      <c r="AG87" s="97">
        <v>120.93901099999999</v>
      </c>
      <c r="AH87" s="97">
        <v>121.5056</v>
      </c>
      <c r="AI87" s="97">
        <v>122.093918</v>
      </c>
      <c r="AJ87" s="97">
        <v>122.70192</v>
      </c>
      <c r="AK87" s="80">
        <v>4.6179999999999997E-3</v>
      </c>
    </row>
    <row r="88" spans="1:37" ht="15" customHeight="1" x14ac:dyDescent="0.35">
      <c r="A88" s="96" t="s">
        <v>632</v>
      </c>
      <c r="B88" s="63" t="s">
        <v>608</v>
      </c>
      <c r="C88" s="97">
        <v>11.694694</v>
      </c>
      <c r="D88" s="97">
        <v>11.751745</v>
      </c>
      <c r="E88" s="97">
        <v>11.804358000000001</v>
      </c>
      <c r="F88" s="97">
        <v>11.854843000000001</v>
      </c>
      <c r="G88" s="97">
        <v>11.90733</v>
      </c>
      <c r="H88" s="97">
        <v>11.957606</v>
      </c>
      <c r="I88" s="97">
        <v>12.001713000000001</v>
      </c>
      <c r="J88" s="97">
        <v>12.052602</v>
      </c>
      <c r="K88" s="97">
        <v>12.122687000000001</v>
      </c>
      <c r="L88" s="97">
        <v>12.192</v>
      </c>
      <c r="M88" s="97">
        <v>12.261673</v>
      </c>
      <c r="N88" s="97">
        <v>12.337517</v>
      </c>
      <c r="O88" s="97">
        <v>12.412673</v>
      </c>
      <c r="P88" s="97">
        <v>12.484251</v>
      </c>
      <c r="Q88" s="97">
        <v>12.554926999999999</v>
      </c>
      <c r="R88" s="97">
        <v>12.626182</v>
      </c>
      <c r="S88" s="97">
        <v>12.686161</v>
      </c>
      <c r="T88" s="97">
        <v>12.742651</v>
      </c>
      <c r="U88" s="97">
        <v>12.796194</v>
      </c>
      <c r="V88" s="97">
        <v>12.847446</v>
      </c>
      <c r="W88" s="97">
        <v>12.897185</v>
      </c>
      <c r="X88" s="97">
        <v>12.946047</v>
      </c>
      <c r="Y88" s="97">
        <v>12.994674</v>
      </c>
      <c r="Z88" s="97">
        <v>13.043573</v>
      </c>
      <c r="AA88" s="97">
        <v>13.093121</v>
      </c>
      <c r="AB88" s="97">
        <v>13.143623</v>
      </c>
      <c r="AC88" s="97">
        <v>13.195437</v>
      </c>
      <c r="AD88" s="97">
        <v>13.248934999999999</v>
      </c>
      <c r="AE88" s="97">
        <v>13.304506</v>
      </c>
      <c r="AF88" s="97">
        <v>13.362410000000001</v>
      </c>
      <c r="AG88" s="97">
        <v>13.422791</v>
      </c>
      <c r="AH88" s="97">
        <v>13.485676</v>
      </c>
      <c r="AI88" s="97">
        <v>13.550972</v>
      </c>
      <c r="AJ88" s="97">
        <v>13.618452</v>
      </c>
      <c r="AK88" s="80">
        <v>4.6179999999999997E-3</v>
      </c>
    </row>
    <row r="89" spans="1:37" ht="15" customHeight="1" x14ac:dyDescent="0.35">
      <c r="A89" s="96" t="s">
        <v>633</v>
      </c>
      <c r="B89" s="63" t="s">
        <v>610</v>
      </c>
      <c r="C89" s="97">
        <v>0</v>
      </c>
      <c r="D89" s="97">
        <v>0</v>
      </c>
      <c r="E89" s="97">
        <v>0</v>
      </c>
      <c r="F89" s="97">
        <v>0</v>
      </c>
      <c r="G89" s="97">
        <v>0</v>
      </c>
      <c r="H89" s="97">
        <v>0</v>
      </c>
      <c r="I89" s="97">
        <v>0</v>
      </c>
      <c r="J89" s="97">
        <v>0</v>
      </c>
      <c r="K89" s="97">
        <v>0</v>
      </c>
      <c r="L89" s="97">
        <v>0</v>
      </c>
      <c r="M89" s="97">
        <v>0</v>
      </c>
      <c r="N89" s="97">
        <v>0</v>
      </c>
      <c r="O89" s="97">
        <v>0</v>
      </c>
      <c r="P89" s="97">
        <v>0</v>
      </c>
      <c r="Q89" s="97">
        <v>0</v>
      </c>
      <c r="R89" s="97">
        <v>0</v>
      </c>
      <c r="S89" s="97">
        <v>0</v>
      </c>
      <c r="T89" s="97">
        <v>0</v>
      </c>
      <c r="U89" s="97">
        <v>0</v>
      </c>
      <c r="V89" s="97">
        <v>0</v>
      </c>
      <c r="W89" s="97">
        <v>0</v>
      </c>
      <c r="X89" s="97">
        <v>0</v>
      </c>
      <c r="Y89" s="97">
        <v>0</v>
      </c>
      <c r="Z89" s="97">
        <v>0</v>
      </c>
      <c r="AA89" s="97">
        <v>0</v>
      </c>
      <c r="AB89" s="97">
        <v>0</v>
      </c>
      <c r="AC89" s="97">
        <v>0</v>
      </c>
      <c r="AD89" s="97">
        <v>0</v>
      </c>
      <c r="AE89" s="97">
        <v>0</v>
      </c>
      <c r="AF89" s="97">
        <v>0</v>
      </c>
      <c r="AG89" s="97">
        <v>0</v>
      </c>
      <c r="AH89" s="97">
        <v>0</v>
      </c>
      <c r="AI89" s="97">
        <v>0</v>
      </c>
      <c r="AJ89" s="97">
        <v>0</v>
      </c>
      <c r="AK89" s="80" t="s">
        <v>446</v>
      </c>
    </row>
    <row r="90" spans="1:37" ht="15" customHeight="1" x14ac:dyDescent="0.35">
      <c r="A90" s="96" t="s">
        <v>634</v>
      </c>
      <c r="B90" s="63" t="s">
        <v>612</v>
      </c>
      <c r="C90" s="97">
        <v>92.708397000000005</v>
      </c>
      <c r="D90" s="97">
        <v>93.138869999999997</v>
      </c>
      <c r="E90" s="97">
        <v>93.535438999999997</v>
      </c>
      <c r="F90" s="97">
        <v>93.910033999999996</v>
      </c>
      <c r="G90" s="97">
        <v>94.299271000000005</v>
      </c>
      <c r="H90" s="97">
        <v>94.670967000000005</v>
      </c>
      <c r="I90" s="97">
        <v>94.992751999999996</v>
      </c>
      <c r="J90" s="97">
        <v>95.366325000000003</v>
      </c>
      <c r="K90" s="97">
        <v>95.890761999999995</v>
      </c>
      <c r="L90" s="97">
        <v>96.408051</v>
      </c>
      <c r="M90" s="97">
        <v>96.925147999999993</v>
      </c>
      <c r="N90" s="97">
        <v>97.489684999999994</v>
      </c>
      <c r="O90" s="97">
        <v>98.050026000000003</v>
      </c>
      <c r="P90" s="97">
        <v>98.580726999999996</v>
      </c>
      <c r="Q90" s="97">
        <v>99.103240999999997</v>
      </c>
      <c r="R90" s="97">
        <v>99.628829999999994</v>
      </c>
      <c r="S90" s="97">
        <v>100.06416299999999</v>
      </c>
      <c r="T90" s="97">
        <v>100.471107</v>
      </c>
      <c r="U90" s="97">
        <v>100.85348500000001</v>
      </c>
      <c r="V90" s="97">
        <v>101.216263</v>
      </c>
      <c r="W90" s="97">
        <v>101.566948</v>
      </c>
      <c r="X90" s="97">
        <v>101.909584</v>
      </c>
      <c r="Y90" s="97">
        <v>102.24928300000001</v>
      </c>
      <c r="Z90" s="97">
        <v>102.590256</v>
      </c>
      <c r="AA90" s="97">
        <v>102.93573000000001</v>
      </c>
      <c r="AB90" s="97">
        <v>103.28775</v>
      </c>
      <c r="AC90" s="97">
        <v>103.64975</v>
      </c>
      <c r="AD90" s="97">
        <v>104.02514600000001</v>
      </c>
      <c r="AE90" s="97">
        <v>104.416489</v>
      </c>
      <c r="AF90" s="97">
        <v>104.826347</v>
      </c>
      <c r="AG90" s="97">
        <v>105.255989</v>
      </c>
      <c r="AH90" s="97">
        <v>105.704948</v>
      </c>
      <c r="AI90" s="97">
        <v>106.173073</v>
      </c>
      <c r="AJ90" s="97">
        <v>106.658134</v>
      </c>
      <c r="AK90" s="80">
        <v>4.2449999999999996E-3</v>
      </c>
    </row>
    <row r="91" spans="1:37" ht="15" customHeight="1" x14ac:dyDescent="0.35">
      <c r="A91" s="96" t="s">
        <v>635</v>
      </c>
      <c r="B91" s="63" t="s">
        <v>614</v>
      </c>
      <c r="C91" s="97">
        <v>0.875552</v>
      </c>
      <c r="D91" s="97">
        <v>0.90161800000000003</v>
      </c>
      <c r="E91" s="97">
        <v>0.92608699999999999</v>
      </c>
      <c r="F91" s="97">
        <v>0.95548200000000005</v>
      </c>
      <c r="G91" s="97">
        <v>0.98624800000000001</v>
      </c>
      <c r="H91" s="97">
        <v>1.0168809999999999</v>
      </c>
      <c r="I91" s="97">
        <v>1.048062</v>
      </c>
      <c r="J91" s="97">
        <v>1.081704</v>
      </c>
      <c r="K91" s="97">
        <v>1.1181099999999999</v>
      </c>
      <c r="L91" s="97">
        <v>1.1554880000000001</v>
      </c>
      <c r="M91" s="97">
        <v>1.1959169999999999</v>
      </c>
      <c r="N91" s="97">
        <v>1.238321</v>
      </c>
      <c r="O91" s="97">
        <v>1.279385</v>
      </c>
      <c r="P91" s="97">
        <v>1.3214600000000001</v>
      </c>
      <c r="Q91" s="97">
        <v>1.364525</v>
      </c>
      <c r="R91" s="97">
        <v>1.4091359999999999</v>
      </c>
      <c r="S91" s="97">
        <v>1.4537599999999999</v>
      </c>
      <c r="T91" s="97">
        <v>1.498877</v>
      </c>
      <c r="U91" s="97">
        <v>1.5449550000000001</v>
      </c>
      <c r="V91" s="97">
        <v>1.59232</v>
      </c>
      <c r="W91" s="97">
        <v>1.639645</v>
      </c>
      <c r="X91" s="97">
        <v>1.6880310000000001</v>
      </c>
      <c r="Y91" s="97">
        <v>1.7374540000000001</v>
      </c>
      <c r="Z91" s="97">
        <v>1.787768</v>
      </c>
      <c r="AA91" s="97">
        <v>1.838789</v>
      </c>
      <c r="AB91" s="97">
        <v>1.8909260000000001</v>
      </c>
      <c r="AC91" s="97">
        <v>1.943532</v>
      </c>
      <c r="AD91" s="97">
        <v>1.9962500000000001</v>
      </c>
      <c r="AE91" s="97">
        <v>2.0495920000000001</v>
      </c>
      <c r="AF91" s="97">
        <v>2.1030989999999998</v>
      </c>
      <c r="AG91" s="97">
        <v>2.1566429999999999</v>
      </c>
      <c r="AH91" s="97">
        <v>2.2109000000000001</v>
      </c>
      <c r="AI91" s="97">
        <v>2.265298</v>
      </c>
      <c r="AJ91" s="97">
        <v>2.320227</v>
      </c>
      <c r="AK91" s="80">
        <v>2.9978999999999999E-2</v>
      </c>
    </row>
    <row r="92" spans="1:37" ht="15" customHeight="1" x14ac:dyDescent="0.35">
      <c r="A92" s="96" t="s">
        <v>636</v>
      </c>
      <c r="B92" s="63" t="s">
        <v>616</v>
      </c>
      <c r="C92" s="97">
        <v>9.0253E-2</v>
      </c>
      <c r="D92" s="97">
        <v>9.0692999999999996E-2</v>
      </c>
      <c r="E92" s="97">
        <v>9.1098999999999999E-2</v>
      </c>
      <c r="F92" s="97">
        <v>9.1489000000000001E-2</v>
      </c>
      <c r="G92" s="97">
        <v>9.1894000000000003E-2</v>
      </c>
      <c r="H92" s="97">
        <v>9.2282000000000003E-2</v>
      </c>
      <c r="I92" s="97">
        <v>9.2621999999999996E-2</v>
      </c>
      <c r="J92" s="97">
        <v>9.3015E-2</v>
      </c>
      <c r="K92" s="97">
        <v>9.3556E-2</v>
      </c>
      <c r="L92" s="97">
        <v>9.4090999999999994E-2</v>
      </c>
      <c r="M92" s="97">
        <v>9.4629000000000005E-2</v>
      </c>
      <c r="N92" s="97">
        <v>9.5213999999999993E-2</v>
      </c>
      <c r="O92" s="97">
        <v>9.5794000000000004E-2</v>
      </c>
      <c r="P92" s="97">
        <v>9.6346000000000001E-2</v>
      </c>
      <c r="Q92" s="97">
        <v>9.6892000000000006E-2</v>
      </c>
      <c r="R92" s="97">
        <v>9.7442000000000001E-2</v>
      </c>
      <c r="S92" s="97">
        <v>9.7905000000000006E-2</v>
      </c>
      <c r="T92" s="97">
        <v>9.8340999999999998E-2</v>
      </c>
      <c r="U92" s="97">
        <v>9.8753999999999995E-2</v>
      </c>
      <c r="V92" s="97">
        <v>9.9149000000000001E-2</v>
      </c>
      <c r="W92" s="97">
        <v>9.9532999999999996E-2</v>
      </c>
      <c r="X92" s="97">
        <v>9.9909999999999999E-2</v>
      </c>
      <c r="Y92" s="97">
        <v>0.100286</v>
      </c>
      <c r="Z92" s="97">
        <v>0.100663</v>
      </c>
      <c r="AA92" s="97">
        <v>0.101045</v>
      </c>
      <c r="AB92" s="97">
        <v>0.101435</v>
      </c>
      <c r="AC92" s="97">
        <v>0.10183499999999999</v>
      </c>
      <c r="AD92" s="97">
        <v>0.10224800000000001</v>
      </c>
      <c r="AE92" s="97">
        <v>0.102677</v>
      </c>
      <c r="AF92" s="97">
        <v>0.10312399999999999</v>
      </c>
      <c r="AG92" s="97">
        <v>0.10359</v>
      </c>
      <c r="AH92" s="97">
        <v>0.104075</v>
      </c>
      <c r="AI92" s="97">
        <v>0.10457900000000001</v>
      </c>
      <c r="AJ92" s="97">
        <v>0.105099</v>
      </c>
      <c r="AK92" s="80">
        <v>4.6179999999999997E-3</v>
      </c>
    </row>
    <row r="93" spans="1:37" ht="15" customHeight="1" x14ac:dyDescent="0.35">
      <c r="A93" s="96" t="s">
        <v>637</v>
      </c>
      <c r="B93" s="63" t="s">
        <v>618</v>
      </c>
      <c r="C93" s="97">
        <v>0</v>
      </c>
      <c r="D93" s="97">
        <v>0</v>
      </c>
      <c r="E93" s="97">
        <v>0</v>
      </c>
      <c r="F93" s="97">
        <v>0</v>
      </c>
      <c r="G93" s="97">
        <v>0</v>
      </c>
      <c r="H93" s="97">
        <v>0</v>
      </c>
      <c r="I93" s="97">
        <v>0</v>
      </c>
      <c r="J93" s="97">
        <v>0</v>
      </c>
      <c r="K93" s="97">
        <v>0</v>
      </c>
      <c r="L93" s="97">
        <v>0</v>
      </c>
      <c r="M93" s="97">
        <v>0</v>
      </c>
      <c r="N93" s="97">
        <v>0</v>
      </c>
      <c r="O93" s="97">
        <v>0</v>
      </c>
      <c r="P93" s="97">
        <v>0</v>
      </c>
      <c r="Q93" s="97">
        <v>0</v>
      </c>
      <c r="R93" s="97">
        <v>0</v>
      </c>
      <c r="S93" s="97">
        <v>0</v>
      </c>
      <c r="T93" s="97">
        <v>0</v>
      </c>
      <c r="U93" s="97">
        <v>0</v>
      </c>
      <c r="V93" s="97">
        <v>0</v>
      </c>
      <c r="W93" s="97">
        <v>0</v>
      </c>
      <c r="X93" s="97">
        <v>0</v>
      </c>
      <c r="Y93" s="97">
        <v>0</v>
      </c>
      <c r="Z93" s="97">
        <v>0</v>
      </c>
      <c r="AA93" s="97">
        <v>0</v>
      </c>
      <c r="AB93" s="97">
        <v>0</v>
      </c>
      <c r="AC93" s="97">
        <v>0</v>
      </c>
      <c r="AD93" s="97">
        <v>0</v>
      </c>
      <c r="AE93" s="97">
        <v>0</v>
      </c>
      <c r="AF93" s="97">
        <v>0</v>
      </c>
      <c r="AG93" s="97">
        <v>0</v>
      </c>
      <c r="AH93" s="97">
        <v>0</v>
      </c>
      <c r="AI93" s="97">
        <v>0</v>
      </c>
      <c r="AJ93" s="97">
        <v>0</v>
      </c>
      <c r="AK93" s="80" t="s">
        <v>446</v>
      </c>
    </row>
    <row r="94" spans="1:37" ht="15" customHeight="1" x14ac:dyDescent="0.35">
      <c r="A94" s="96" t="s">
        <v>638</v>
      </c>
      <c r="B94" s="63" t="s">
        <v>620</v>
      </c>
      <c r="C94" s="97">
        <v>0</v>
      </c>
      <c r="D94" s="97">
        <v>0</v>
      </c>
      <c r="E94" s="97">
        <v>0</v>
      </c>
      <c r="F94" s="97">
        <v>0</v>
      </c>
      <c r="G94" s="97">
        <v>0</v>
      </c>
      <c r="H94" s="97">
        <v>0</v>
      </c>
      <c r="I94" s="97">
        <v>0</v>
      </c>
      <c r="J94" s="97">
        <v>0</v>
      </c>
      <c r="K94" s="97">
        <v>0</v>
      </c>
      <c r="L94" s="97">
        <v>0</v>
      </c>
      <c r="M94" s="97">
        <v>0</v>
      </c>
      <c r="N94" s="97">
        <v>0</v>
      </c>
      <c r="O94" s="97">
        <v>0</v>
      </c>
      <c r="P94" s="97">
        <v>0</v>
      </c>
      <c r="Q94" s="97">
        <v>0</v>
      </c>
      <c r="R94" s="97">
        <v>0</v>
      </c>
      <c r="S94" s="97">
        <v>0</v>
      </c>
      <c r="T94" s="97">
        <v>0</v>
      </c>
      <c r="U94" s="97">
        <v>0</v>
      </c>
      <c r="V94" s="97">
        <v>0</v>
      </c>
      <c r="W94" s="97">
        <v>0</v>
      </c>
      <c r="X94" s="97">
        <v>0</v>
      </c>
      <c r="Y94" s="97">
        <v>0</v>
      </c>
      <c r="Z94" s="97">
        <v>0</v>
      </c>
      <c r="AA94" s="97">
        <v>0</v>
      </c>
      <c r="AB94" s="97">
        <v>0</v>
      </c>
      <c r="AC94" s="97">
        <v>0</v>
      </c>
      <c r="AD94" s="97">
        <v>0</v>
      </c>
      <c r="AE94" s="97">
        <v>0</v>
      </c>
      <c r="AF94" s="97">
        <v>0</v>
      </c>
      <c r="AG94" s="97">
        <v>0</v>
      </c>
      <c r="AH94" s="97">
        <v>0</v>
      </c>
      <c r="AI94" s="97">
        <v>0</v>
      </c>
      <c r="AJ94" s="97">
        <v>0</v>
      </c>
      <c r="AK94" s="80" t="s">
        <v>446</v>
      </c>
    </row>
    <row r="95" spans="1:37" ht="15" customHeight="1" x14ac:dyDescent="0.3">
      <c r="A95" s="96" t="s">
        <v>639</v>
      </c>
      <c r="B95" s="66" t="s">
        <v>640</v>
      </c>
      <c r="C95" s="75">
        <v>46.543182000000002</v>
      </c>
      <c r="D95" s="75">
        <v>46.795616000000003</v>
      </c>
      <c r="E95" s="75">
        <v>47.529716000000001</v>
      </c>
      <c r="F95" s="75">
        <v>48.111797000000003</v>
      </c>
      <c r="G95" s="75">
        <v>48.721862999999999</v>
      </c>
      <c r="H95" s="75">
        <v>49.294060000000002</v>
      </c>
      <c r="I95" s="75">
        <v>49.853828</v>
      </c>
      <c r="J95" s="75">
        <v>50.421309999999998</v>
      </c>
      <c r="K95" s="75">
        <v>51.025573999999999</v>
      </c>
      <c r="L95" s="75">
        <v>51.643791</v>
      </c>
      <c r="M95" s="75">
        <v>52.195735999999997</v>
      </c>
      <c r="N95" s="75">
        <v>52.874577000000002</v>
      </c>
      <c r="O95" s="75">
        <v>53.353012</v>
      </c>
      <c r="P95" s="75">
        <v>53.960861000000001</v>
      </c>
      <c r="Q95" s="75">
        <v>54.52364</v>
      </c>
      <c r="R95" s="75">
        <v>55.095329</v>
      </c>
      <c r="S95" s="75">
        <v>55.691116000000001</v>
      </c>
      <c r="T95" s="75">
        <v>56.268394000000001</v>
      </c>
      <c r="U95" s="75">
        <v>56.838782999999999</v>
      </c>
      <c r="V95" s="75">
        <v>57.379852</v>
      </c>
      <c r="W95" s="75">
        <v>57.961891000000001</v>
      </c>
      <c r="X95" s="75">
        <v>58.514735999999999</v>
      </c>
      <c r="Y95" s="75">
        <v>59.055999999999997</v>
      </c>
      <c r="Z95" s="75">
        <v>59.589581000000003</v>
      </c>
      <c r="AA95" s="75">
        <v>60.132506999999997</v>
      </c>
      <c r="AB95" s="75">
        <v>60.652596000000003</v>
      </c>
      <c r="AC95" s="75">
        <v>61.198776000000002</v>
      </c>
      <c r="AD95" s="75">
        <v>61.744979999999998</v>
      </c>
      <c r="AE95" s="75">
        <v>62.277622000000001</v>
      </c>
      <c r="AF95" s="75">
        <v>62.803744999999999</v>
      </c>
      <c r="AG95" s="75">
        <v>63.347011999999999</v>
      </c>
      <c r="AH95" s="75">
        <v>63.862675000000003</v>
      </c>
      <c r="AI95" s="75">
        <v>64.386002000000005</v>
      </c>
      <c r="AJ95" s="75">
        <v>64.878013999999993</v>
      </c>
      <c r="AK95" s="76">
        <v>1.0262E-2</v>
      </c>
    </row>
    <row r="96" spans="1:37" ht="15" customHeight="1" x14ac:dyDescent="0.35">
      <c r="A96" s="96" t="s">
        <v>641</v>
      </c>
      <c r="B96" s="63" t="s">
        <v>642</v>
      </c>
      <c r="C96" s="97">
        <v>10.186204</v>
      </c>
      <c r="D96" s="97">
        <v>10.297212999999999</v>
      </c>
      <c r="E96" s="97">
        <v>10.405301</v>
      </c>
      <c r="F96" s="97">
        <v>10.514687</v>
      </c>
      <c r="G96" s="97">
        <v>10.623635</v>
      </c>
      <c r="H96" s="97">
        <v>10.732908999999999</v>
      </c>
      <c r="I96" s="97">
        <v>10.843113000000001</v>
      </c>
      <c r="J96" s="97">
        <v>10.951307</v>
      </c>
      <c r="K96" s="97">
        <v>11.054736999999999</v>
      </c>
      <c r="L96" s="97">
        <v>11.157768000000001</v>
      </c>
      <c r="M96" s="97">
        <v>11.25986</v>
      </c>
      <c r="N96" s="97">
        <v>11.359583000000001</v>
      </c>
      <c r="O96" s="97">
        <v>11.458235999999999</v>
      </c>
      <c r="P96" s="97">
        <v>11.556338</v>
      </c>
      <c r="Q96" s="97">
        <v>11.653212</v>
      </c>
      <c r="R96" s="97">
        <v>11.748480000000001</v>
      </c>
      <c r="S96" s="97">
        <v>11.844671999999999</v>
      </c>
      <c r="T96" s="97">
        <v>11.940115</v>
      </c>
      <c r="U96" s="97">
        <v>12.034717000000001</v>
      </c>
      <c r="V96" s="97">
        <v>12.128380999999999</v>
      </c>
      <c r="W96" s="97">
        <v>12.221003</v>
      </c>
      <c r="X96" s="97">
        <v>12.312512999999999</v>
      </c>
      <c r="Y96" s="97">
        <v>12.40286</v>
      </c>
      <c r="Z96" s="97">
        <v>12.492032999999999</v>
      </c>
      <c r="AA96" s="97">
        <v>12.580064</v>
      </c>
      <c r="AB96" s="97">
        <v>12.667017</v>
      </c>
      <c r="AC96" s="97">
        <v>12.752957</v>
      </c>
      <c r="AD96" s="97">
        <v>12.837978</v>
      </c>
      <c r="AE96" s="97">
        <v>12.922190000000001</v>
      </c>
      <c r="AF96" s="97">
        <v>13.005718999999999</v>
      </c>
      <c r="AG96" s="97">
        <v>13.088661</v>
      </c>
      <c r="AH96" s="97">
        <v>13.171181000000001</v>
      </c>
      <c r="AI96" s="97">
        <v>13.25347</v>
      </c>
      <c r="AJ96" s="97">
        <v>13.335722000000001</v>
      </c>
      <c r="AK96" s="80">
        <v>8.1130000000000004E-3</v>
      </c>
    </row>
    <row r="97" spans="1:37" ht="15" customHeight="1" x14ac:dyDescent="0.35">
      <c r="A97" s="96" t="s">
        <v>643</v>
      </c>
      <c r="B97" s="63" t="s">
        <v>618</v>
      </c>
      <c r="C97" s="97">
        <v>1.679244</v>
      </c>
      <c r="D97" s="97">
        <v>1.6975439999999999</v>
      </c>
      <c r="E97" s="97">
        <v>1.7153640000000001</v>
      </c>
      <c r="F97" s="97">
        <v>1.7333970000000001</v>
      </c>
      <c r="G97" s="97">
        <v>1.7513570000000001</v>
      </c>
      <c r="H97" s="97">
        <v>1.769371</v>
      </c>
      <c r="I97" s="97">
        <v>1.787539</v>
      </c>
      <c r="J97" s="97">
        <v>1.805375</v>
      </c>
      <c r="K97" s="97">
        <v>1.8224260000000001</v>
      </c>
      <c r="L97" s="97">
        <v>1.839412</v>
      </c>
      <c r="M97" s="97">
        <v>1.856241</v>
      </c>
      <c r="N97" s="97">
        <v>1.872682</v>
      </c>
      <c r="O97" s="97">
        <v>1.8889450000000001</v>
      </c>
      <c r="P97" s="97">
        <v>1.9051169999999999</v>
      </c>
      <c r="Q97" s="97">
        <v>1.921087</v>
      </c>
      <c r="R97" s="97">
        <v>1.936793</v>
      </c>
      <c r="S97" s="97">
        <v>1.9526509999999999</v>
      </c>
      <c r="T97" s="97">
        <v>1.9683850000000001</v>
      </c>
      <c r="U97" s="97">
        <v>1.9839800000000001</v>
      </c>
      <c r="V97" s="97">
        <v>1.9994209999999999</v>
      </c>
      <c r="W97" s="97">
        <v>2.0146899999999999</v>
      </c>
      <c r="X97" s="97">
        <v>2.0297770000000002</v>
      </c>
      <c r="Y97" s="97">
        <v>2.04467</v>
      </c>
      <c r="Z97" s="97">
        <v>2.0593710000000001</v>
      </c>
      <c r="AA97" s="97">
        <v>2.0738829999999999</v>
      </c>
      <c r="AB97" s="97">
        <v>2.0882179999999999</v>
      </c>
      <c r="AC97" s="97">
        <v>2.1023860000000001</v>
      </c>
      <c r="AD97" s="97">
        <v>2.1164019999999999</v>
      </c>
      <c r="AE97" s="97">
        <v>2.1302840000000001</v>
      </c>
      <c r="AF97" s="97">
        <v>2.1440540000000001</v>
      </c>
      <c r="AG97" s="97">
        <v>2.1577280000000001</v>
      </c>
      <c r="AH97" s="97">
        <v>2.171332</v>
      </c>
      <c r="AI97" s="97">
        <v>2.1848969999999999</v>
      </c>
      <c r="AJ97" s="97">
        <v>2.198458</v>
      </c>
      <c r="AK97" s="80">
        <v>8.1130000000000004E-3</v>
      </c>
    </row>
    <row r="98" spans="1:37" ht="15" customHeight="1" x14ac:dyDescent="0.35">
      <c r="A98" s="96" t="s">
        <v>644</v>
      </c>
      <c r="B98" s="63" t="s">
        <v>645</v>
      </c>
      <c r="C98" s="97">
        <v>8.5069599999999994</v>
      </c>
      <c r="D98" s="97">
        <v>8.5996690000000005</v>
      </c>
      <c r="E98" s="97">
        <v>8.6899379999999997</v>
      </c>
      <c r="F98" s="97">
        <v>8.7812900000000003</v>
      </c>
      <c r="G98" s="97">
        <v>8.8722779999999997</v>
      </c>
      <c r="H98" s="97">
        <v>8.9635379999999998</v>
      </c>
      <c r="I98" s="97">
        <v>9.055574</v>
      </c>
      <c r="J98" s="97">
        <v>9.1459320000000002</v>
      </c>
      <c r="K98" s="97">
        <v>9.2323109999999993</v>
      </c>
      <c r="L98" s="97">
        <v>9.3183570000000007</v>
      </c>
      <c r="M98" s="97">
        <v>9.4036190000000008</v>
      </c>
      <c r="N98" s="97">
        <v>9.4869009999999996</v>
      </c>
      <c r="O98" s="97">
        <v>9.5692909999999998</v>
      </c>
      <c r="P98" s="97">
        <v>9.6512209999999996</v>
      </c>
      <c r="Q98" s="97">
        <v>9.7321240000000007</v>
      </c>
      <c r="R98" s="97">
        <v>9.8116869999999992</v>
      </c>
      <c r="S98" s="97">
        <v>9.8920209999999997</v>
      </c>
      <c r="T98" s="97">
        <v>9.9717300000000009</v>
      </c>
      <c r="U98" s="97">
        <v>10.050736000000001</v>
      </c>
      <c r="V98" s="97">
        <v>10.128959999999999</v>
      </c>
      <c r="W98" s="97">
        <v>10.206312</v>
      </c>
      <c r="X98" s="97">
        <v>10.282736999999999</v>
      </c>
      <c r="Y98" s="97">
        <v>10.35819</v>
      </c>
      <c r="Z98" s="97">
        <v>10.432662000000001</v>
      </c>
      <c r="AA98" s="97">
        <v>10.506181</v>
      </c>
      <c r="AB98" s="97">
        <v>10.578799</v>
      </c>
      <c r="AC98" s="97">
        <v>10.650572</v>
      </c>
      <c r="AD98" s="97">
        <v>10.721577</v>
      </c>
      <c r="AE98" s="97">
        <v>10.791905</v>
      </c>
      <c r="AF98" s="97">
        <v>10.861665</v>
      </c>
      <c r="AG98" s="97">
        <v>10.930933</v>
      </c>
      <c r="AH98" s="97">
        <v>10.999848</v>
      </c>
      <c r="AI98" s="97">
        <v>11.068573000000001</v>
      </c>
      <c r="AJ98" s="97">
        <v>11.137264</v>
      </c>
      <c r="AK98" s="80">
        <v>8.1130000000000004E-3</v>
      </c>
    </row>
    <row r="99" spans="1:37" ht="15" customHeight="1" x14ac:dyDescent="0.35">
      <c r="A99" s="96" t="s">
        <v>646</v>
      </c>
      <c r="B99" s="63" t="s">
        <v>647</v>
      </c>
      <c r="C99" s="97">
        <v>0</v>
      </c>
      <c r="D99" s="97">
        <v>0</v>
      </c>
      <c r="E99" s="97">
        <v>0</v>
      </c>
      <c r="F99" s="97">
        <v>0</v>
      </c>
      <c r="G99" s="97">
        <v>0</v>
      </c>
      <c r="H99" s="97">
        <v>0</v>
      </c>
      <c r="I99" s="97">
        <v>0</v>
      </c>
      <c r="J99" s="97">
        <v>0</v>
      </c>
      <c r="K99" s="97">
        <v>0</v>
      </c>
      <c r="L99" s="97">
        <v>0</v>
      </c>
      <c r="M99" s="97">
        <v>0</v>
      </c>
      <c r="N99" s="97">
        <v>0</v>
      </c>
      <c r="O99" s="97">
        <v>0</v>
      </c>
      <c r="P99" s="97">
        <v>0</v>
      </c>
      <c r="Q99" s="97">
        <v>0</v>
      </c>
      <c r="R99" s="97">
        <v>0</v>
      </c>
      <c r="S99" s="97">
        <v>0</v>
      </c>
      <c r="T99" s="97">
        <v>0</v>
      </c>
      <c r="U99" s="97">
        <v>0</v>
      </c>
      <c r="V99" s="97">
        <v>0</v>
      </c>
      <c r="W99" s="97">
        <v>0</v>
      </c>
      <c r="X99" s="97">
        <v>0</v>
      </c>
      <c r="Y99" s="97">
        <v>0</v>
      </c>
      <c r="Z99" s="97">
        <v>0</v>
      </c>
      <c r="AA99" s="97">
        <v>0</v>
      </c>
      <c r="AB99" s="97">
        <v>0</v>
      </c>
      <c r="AC99" s="97">
        <v>0</v>
      </c>
      <c r="AD99" s="97">
        <v>0</v>
      </c>
      <c r="AE99" s="97">
        <v>0</v>
      </c>
      <c r="AF99" s="97">
        <v>0</v>
      </c>
      <c r="AG99" s="97">
        <v>0</v>
      </c>
      <c r="AH99" s="97">
        <v>0</v>
      </c>
      <c r="AI99" s="97">
        <v>0</v>
      </c>
      <c r="AJ99" s="97">
        <v>0</v>
      </c>
      <c r="AK99" s="80" t="s">
        <v>446</v>
      </c>
    </row>
    <row r="100" spans="1:37" ht="15" customHeight="1" x14ac:dyDescent="0.35">
      <c r="A100" s="96" t="s">
        <v>648</v>
      </c>
      <c r="B100" s="63" t="s">
        <v>649</v>
      </c>
      <c r="C100" s="97">
        <v>0</v>
      </c>
      <c r="D100" s="97">
        <v>0</v>
      </c>
      <c r="E100" s="97">
        <v>0</v>
      </c>
      <c r="F100" s="97">
        <v>0</v>
      </c>
      <c r="G100" s="97">
        <v>0</v>
      </c>
      <c r="H100" s="97">
        <v>0</v>
      </c>
      <c r="I100" s="97">
        <v>0</v>
      </c>
      <c r="J100" s="97">
        <v>0</v>
      </c>
      <c r="K100" s="97">
        <v>0</v>
      </c>
      <c r="L100" s="97">
        <v>0</v>
      </c>
      <c r="M100" s="97">
        <v>0</v>
      </c>
      <c r="N100" s="97">
        <v>0</v>
      </c>
      <c r="O100" s="97">
        <v>0</v>
      </c>
      <c r="P100" s="97">
        <v>0</v>
      </c>
      <c r="Q100" s="97">
        <v>0</v>
      </c>
      <c r="R100" s="97">
        <v>0</v>
      </c>
      <c r="S100" s="97">
        <v>0</v>
      </c>
      <c r="T100" s="97">
        <v>0</v>
      </c>
      <c r="U100" s="97">
        <v>0</v>
      </c>
      <c r="V100" s="97">
        <v>0</v>
      </c>
      <c r="W100" s="97">
        <v>0</v>
      </c>
      <c r="X100" s="97">
        <v>0</v>
      </c>
      <c r="Y100" s="97">
        <v>0</v>
      </c>
      <c r="Z100" s="97">
        <v>0</v>
      </c>
      <c r="AA100" s="97">
        <v>0</v>
      </c>
      <c r="AB100" s="97">
        <v>0</v>
      </c>
      <c r="AC100" s="97">
        <v>0</v>
      </c>
      <c r="AD100" s="97">
        <v>0</v>
      </c>
      <c r="AE100" s="97">
        <v>0</v>
      </c>
      <c r="AF100" s="97">
        <v>0</v>
      </c>
      <c r="AG100" s="97">
        <v>0</v>
      </c>
      <c r="AH100" s="97">
        <v>0</v>
      </c>
      <c r="AI100" s="97">
        <v>0</v>
      </c>
      <c r="AJ100" s="97">
        <v>0</v>
      </c>
      <c r="AK100" s="80" t="s">
        <v>446</v>
      </c>
    </row>
    <row r="101" spans="1:37" ht="15" customHeight="1" x14ac:dyDescent="0.35">
      <c r="A101" s="96" t="s">
        <v>650</v>
      </c>
      <c r="B101" s="63" t="s">
        <v>651</v>
      </c>
      <c r="C101" s="97">
        <v>15.999097000000001</v>
      </c>
      <c r="D101" s="97">
        <v>16.130721999999999</v>
      </c>
      <c r="E101" s="97">
        <v>16.316534000000001</v>
      </c>
      <c r="F101" s="97">
        <v>16.481345999999998</v>
      </c>
      <c r="G101" s="97">
        <v>16.641085</v>
      </c>
      <c r="H101" s="97">
        <v>16.795180999999999</v>
      </c>
      <c r="I101" s="97">
        <v>16.949228000000002</v>
      </c>
      <c r="J101" s="97">
        <v>17.103591999999999</v>
      </c>
      <c r="K101" s="97">
        <v>17.257421000000001</v>
      </c>
      <c r="L101" s="97">
        <v>17.411604000000001</v>
      </c>
      <c r="M101" s="97">
        <v>17.557075999999999</v>
      </c>
      <c r="N101" s="97">
        <v>17.719833000000001</v>
      </c>
      <c r="O101" s="97">
        <v>17.849571000000001</v>
      </c>
      <c r="P101" s="97">
        <v>17.987839000000001</v>
      </c>
      <c r="Q101" s="97">
        <v>18.116645999999999</v>
      </c>
      <c r="R101" s="97">
        <v>18.243845</v>
      </c>
      <c r="S101" s="97">
        <v>18.372828999999999</v>
      </c>
      <c r="T101" s="97">
        <v>18.497709</v>
      </c>
      <c r="U101" s="97">
        <v>18.617874</v>
      </c>
      <c r="V101" s="97">
        <v>18.729818000000002</v>
      </c>
      <c r="W101" s="97">
        <v>18.843767</v>
      </c>
      <c r="X101" s="97">
        <v>18.949031999999999</v>
      </c>
      <c r="Y101" s="97">
        <v>19.047654999999999</v>
      </c>
      <c r="Z101" s="97">
        <v>19.140422999999998</v>
      </c>
      <c r="AA101" s="97">
        <v>19.225750000000001</v>
      </c>
      <c r="AB101" s="97">
        <v>19.303459</v>
      </c>
      <c r="AC101" s="97">
        <v>19.379301000000002</v>
      </c>
      <c r="AD101" s="97">
        <v>19.451170000000001</v>
      </c>
      <c r="AE101" s="97">
        <v>19.519166999999999</v>
      </c>
      <c r="AF101" s="97">
        <v>19.590423999999999</v>
      </c>
      <c r="AG101" s="97">
        <v>19.670580000000001</v>
      </c>
      <c r="AH101" s="97">
        <v>19.757104999999999</v>
      </c>
      <c r="AI101" s="97">
        <v>19.856714</v>
      </c>
      <c r="AJ101" s="97">
        <v>19.965975</v>
      </c>
      <c r="AK101" s="80">
        <v>6.6880000000000004E-3</v>
      </c>
    </row>
    <row r="102" spans="1:37" ht="15" customHeight="1" x14ac:dyDescent="0.35">
      <c r="A102" s="96" t="s">
        <v>652</v>
      </c>
      <c r="B102" s="63" t="s">
        <v>618</v>
      </c>
      <c r="C102" s="97">
        <v>15.999097000000001</v>
      </c>
      <c r="D102" s="97">
        <v>16.130721999999999</v>
      </c>
      <c r="E102" s="97">
        <v>16.316534000000001</v>
      </c>
      <c r="F102" s="97">
        <v>16.481345999999998</v>
      </c>
      <c r="G102" s="97">
        <v>16.641085</v>
      </c>
      <c r="H102" s="97">
        <v>16.795180999999999</v>
      </c>
      <c r="I102" s="97">
        <v>16.949228000000002</v>
      </c>
      <c r="J102" s="97">
        <v>17.103591999999999</v>
      </c>
      <c r="K102" s="97">
        <v>17.257421000000001</v>
      </c>
      <c r="L102" s="97">
        <v>17.411604000000001</v>
      </c>
      <c r="M102" s="97">
        <v>17.557075999999999</v>
      </c>
      <c r="N102" s="97">
        <v>17.719833000000001</v>
      </c>
      <c r="O102" s="97">
        <v>17.849571000000001</v>
      </c>
      <c r="P102" s="97">
        <v>17.987839000000001</v>
      </c>
      <c r="Q102" s="97">
        <v>18.116645999999999</v>
      </c>
      <c r="R102" s="97">
        <v>18.243845</v>
      </c>
      <c r="S102" s="97">
        <v>18.372828999999999</v>
      </c>
      <c r="T102" s="97">
        <v>18.497709</v>
      </c>
      <c r="U102" s="97">
        <v>18.617874</v>
      </c>
      <c r="V102" s="97">
        <v>18.729818000000002</v>
      </c>
      <c r="W102" s="97">
        <v>18.843767</v>
      </c>
      <c r="X102" s="97">
        <v>18.949031999999999</v>
      </c>
      <c r="Y102" s="97">
        <v>19.047654999999999</v>
      </c>
      <c r="Z102" s="97">
        <v>19.140422999999998</v>
      </c>
      <c r="AA102" s="97">
        <v>19.225750000000001</v>
      </c>
      <c r="AB102" s="97">
        <v>19.303459</v>
      </c>
      <c r="AC102" s="97">
        <v>19.379301000000002</v>
      </c>
      <c r="AD102" s="97">
        <v>19.451170000000001</v>
      </c>
      <c r="AE102" s="97">
        <v>19.519166999999999</v>
      </c>
      <c r="AF102" s="97">
        <v>19.590423999999999</v>
      </c>
      <c r="AG102" s="97">
        <v>19.670580000000001</v>
      </c>
      <c r="AH102" s="97">
        <v>19.757104999999999</v>
      </c>
      <c r="AI102" s="97">
        <v>19.856714</v>
      </c>
      <c r="AJ102" s="97">
        <v>19.965975</v>
      </c>
      <c r="AK102" s="80">
        <v>6.6880000000000004E-3</v>
      </c>
    </row>
    <row r="103" spans="1:37" ht="15" customHeight="1" x14ac:dyDescent="0.35">
      <c r="A103" s="96" t="s">
        <v>653</v>
      </c>
      <c r="B103" s="63" t="s">
        <v>654</v>
      </c>
      <c r="C103" s="97">
        <v>20.357882</v>
      </c>
      <c r="D103" s="97">
        <v>20.36768</v>
      </c>
      <c r="E103" s="97">
        <v>20.807881999999999</v>
      </c>
      <c r="F103" s="97">
        <v>21.115765</v>
      </c>
      <c r="G103" s="97">
        <v>21.457144</v>
      </c>
      <c r="H103" s="97">
        <v>21.765969999999999</v>
      </c>
      <c r="I103" s="97">
        <v>22.061487</v>
      </c>
      <c r="J103" s="97">
        <v>22.366409000000001</v>
      </c>
      <c r="K103" s="97">
        <v>22.713412999999999</v>
      </c>
      <c r="L103" s="97">
        <v>23.074417</v>
      </c>
      <c r="M103" s="97">
        <v>23.378798</v>
      </c>
      <c r="N103" s="97">
        <v>23.795158000000001</v>
      </c>
      <c r="O103" s="97">
        <v>24.045202</v>
      </c>
      <c r="P103" s="97">
        <v>24.416687</v>
      </c>
      <c r="Q103" s="97">
        <v>24.753779999999999</v>
      </c>
      <c r="R103" s="97">
        <v>25.103003999999999</v>
      </c>
      <c r="S103" s="97">
        <v>25.473616</v>
      </c>
      <c r="T103" s="97">
        <v>25.830566000000001</v>
      </c>
      <c r="U103" s="97">
        <v>26.186191999999998</v>
      </c>
      <c r="V103" s="97">
        <v>26.521656</v>
      </c>
      <c r="W103" s="97">
        <v>26.897117999999999</v>
      </c>
      <c r="X103" s="97">
        <v>27.253191000000001</v>
      </c>
      <c r="Y103" s="97">
        <v>27.605484000000001</v>
      </c>
      <c r="Z103" s="97">
        <v>27.957125000000001</v>
      </c>
      <c r="AA103" s="97">
        <v>28.326695999999998</v>
      </c>
      <c r="AB103" s="97">
        <v>28.682119</v>
      </c>
      <c r="AC103" s="97">
        <v>29.066517000000001</v>
      </c>
      <c r="AD103" s="97">
        <v>29.455832000000001</v>
      </c>
      <c r="AE103" s="97">
        <v>29.836265999999998</v>
      </c>
      <c r="AF103" s="97">
        <v>30.207602999999999</v>
      </c>
      <c r="AG103" s="97">
        <v>30.587774</v>
      </c>
      <c r="AH103" s="97">
        <v>30.934388999999999</v>
      </c>
      <c r="AI103" s="97">
        <v>31.275814</v>
      </c>
      <c r="AJ103" s="97">
        <v>31.576312999999999</v>
      </c>
      <c r="AK103" s="80">
        <v>1.3795999999999999E-2</v>
      </c>
    </row>
    <row r="104" spans="1:37" ht="15" customHeight="1" x14ac:dyDescent="0.35">
      <c r="A104" s="96" t="s">
        <v>655</v>
      </c>
      <c r="B104" s="63" t="s">
        <v>618</v>
      </c>
      <c r="C104" s="97">
        <v>6.1437689999999998</v>
      </c>
      <c r="D104" s="97">
        <v>6.1830299999999996</v>
      </c>
      <c r="E104" s="97">
        <v>6.2875100000000002</v>
      </c>
      <c r="F104" s="97">
        <v>6.3673109999999999</v>
      </c>
      <c r="G104" s="97">
        <v>6.4455299999999998</v>
      </c>
      <c r="H104" s="97">
        <v>6.5159200000000004</v>
      </c>
      <c r="I104" s="97">
        <v>6.58683</v>
      </c>
      <c r="J104" s="97">
        <v>6.6612499999999999</v>
      </c>
      <c r="K104" s="97">
        <v>6.7441789999999999</v>
      </c>
      <c r="L104" s="97">
        <v>6.8294620000000004</v>
      </c>
      <c r="M104" s="97">
        <v>6.9060769999999998</v>
      </c>
      <c r="N104" s="97">
        <v>7.0030939999999999</v>
      </c>
      <c r="O104" s="97">
        <v>7.0842109999999998</v>
      </c>
      <c r="P104" s="97">
        <v>7.1679539999999999</v>
      </c>
      <c r="Q104" s="97">
        <v>7.2483979999999999</v>
      </c>
      <c r="R104" s="97">
        <v>7.3287519999999997</v>
      </c>
      <c r="S104" s="97">
        <v>7.411416</v>
      </c>
      <c r="T104" s="97">
        <v>7.4921049999999996</v>
      </c>
      <c r="U104" s="97">
        <v>7.5701780000000003</v>
      </c>
      <c r="V104" s="97">
        <v>7.6451849999999997</v>
      </c>
      <c r="W104" s="97">
        <v>7.7242959999999998</v>
      </c>
      <c r="X104" s="97">
        <v>7.8019730000000003</v>
      </c>
      <c r="Y104" s="97">
        <v>7.8781879999999997</v>
      </c>
      <c r="Z104" s="97">
        <v>7.9546950000000001</v>
      </c>
      <c r="AA104" s="97">
        <v>8.0337180000000004</v>
      </c>
      <c r="AB104" s="97">
        <v>8.1115209999999998</v>
      </c>
      <c r="AC104" s="97">
        <v>8.1914429999999996</v>
      </c>
      <c r="AD104" s="97">
        <v>8.2707499999999996</v>
      </c>
      <c r="AE104" s="97">
        <v>8.3484610000000004</v>
      </c>
      <c r="AF104" s="97">
        <v>8.424042</v>
      </c>
      <c r="AG104" s="97">
        <v>8.5011919999999996</v>
      </c>
      <c r="AH104" s="97">
        <v>8.5732330000000001</v>
      </c>
      <c r="AI104" s="97">
        <v>8.6404800000000002</v>
      </c>
      <c r="AJ104" s="97">
        <v>8.6977449999999994</v>
      </c>
      <c r="AK104" s="80">
        <v>1.0721E-2</v>
      </c>
    </row>
    <row r="105" spans="1:37" ht="15" customHeight="1" x14ac:dyDescent="0.35">
      <c r="A105" s="96" t="s">
        <v>656</v>
      </c>
      <c r="B105" s="63" t="s">
        <v>645</v>
      </c>
      <c r="C105" s="97">
        <v>14.214112</v>
      </c>
      <c r="D105" s="97">
        <v>14.184649</v>
      </c>
      <c r="E105" s="97">
        <v>14.520372</v>
      </c>
      <c r="F105" s="97">
        <v>14.748454000000001</v>
      </c>
      <c r="G105" s="97">
        <v>15.011614</v>
      </c>
      <c r="H105" s="97">
        <v>15.250050999999999</v>
      </c>
      <c r="I105" s="97">
        <v>15.474657000000001</v>
      </c>
      <c r="J105" s="97">
        <v>15.705159999999999</v>
      </c>
      <c r="K105" s="97">
        <v>15.969234</v>
      </c>
      <c r="L105" s="97">
        <v>16.244955000000001</v>
      </c>
      <c r="M105" s="97">
        <v>16.472721</v>
      </c>
      <c r="N105" s="97">
        <v>16.792065000000001</v>
      </c>
      <c r="O105" s="97">
        <v>16.960991</v>
      </c>
      <c r="P105" s="97">
        <v>17.248732</v>
      </c>
      <c r="Q105" s="97">
        <v>17.505382999999998</v>
      </c>
      <c r="R105" s="97">
        <v>17.774252000000001</v>
      </c>
      <c r="S105" s="97">
        <v>18.062201000000002</v>
      </c>
      <c r="T105" s="97">
        <v>18.338460999999999</v>
      </c>
      <c r="U105" s="97">
        <v>18.616014</v>
      </c>
      <c r="V105" s="97">
        <v>18.876470999999999</v>
      </c>
      <c r="W105" s="97">
        <v>19.172823000000001</v>
      </c>
      <c r="X105" s="97">
        <v>19.451218000000001</v>
      </c>
      <c r="Y105" s="97">
        <v>19.727297</v>
      </c>
      <c r="Z105" s="97">
        <v>20.00243</v>
      </c>
      <c r="AA105" s="97">
        <v>20.292978000000002</v>
      </c>
      <c r="AB105" s="97">
        <v>20.570599000000001</v>
      </c>
      <c r="AC105" s="97">
        <v>20.875071999999999</v>
      </c>
      <c r="AD105" s="97">
        <v>21.185081</v>
      </c>
      <c r="AE105" s="97">
        <v>21.487804000000001</v>
      </c>
      <c r="AF105" s="97">
        <v>21.783562</v>
      </c>
      <c r="AG105" s="97">
        <v>22.086582</v>
      </c>
      <c r="AH105" s="97">
        <v>22.361156000000001</v>
      </c>
      <c r="AI105" s="97">
        <v>22.635334</v>
      </c>
      <c r="AJ105" s="97">
        <v>22.878568999999999</v>
      </c>
      <c r="AK105" s="80">
        <v>1.5051E-2</v>
      </c>
    </row>
    <row r="106" spans="1:37" ht="15" customHeight="1" x14ac:dyDescent="0.35">
      <c r="A106" s="96" t="s">
        <v>657</v>
      </c>
      <c r="B106" s="63" t="s">
        <v>647</v>
      </c>
      <c r="C106" s="97">
        <v>0</v>
      </c>
      <c r="D106" s="97">
        <v>0</v>
      </c>
      <c r="E106" s="97">
        <v>0</v>
      </c>
      <c r="F106" s="97">
        <v>0</v>
      </c>
      <c r="G106" s="97">
        <v>0</v>
      </c>
      <c r="H106" s="97">
        <v>0</v>
      </c>
      <c r="I106" s="97">
        <v>0</v>
      </c>
      <c r="J106" s="97">
        <v>0</v>
      </c>
      <c r="K106" s="97">
        <v>0</v>
      </c>
      <c r="L106" s="97">
        <v>0</v>
      </c>
      <c r="M106" s="97">
        <v>0</v>
      </c>
      <c r="N106" s="97">
        <v>0</v>
      </c>
      <c r="O106" s="97">
        <v>0</v>
      </c>
      <c r="P106" s="97">
        <v>0</v>
      </c>
      <c r="Q106" s="97">
        <v>0</v>
      </c>
      <c r="R106" s="97">
        <v>0</v>
      </c>
      <c r="S106" s="97">
        <v>0</v>
      </c>
      <c r="T106" s="97">
        <v>0</v>
      </c>
      <c r="U106" s="97">
        <v>0</v>
      </c>
      <c r="V106" s="97">
        <v>0</v>
      </c>
      <c r="W106" s="97">
        <v>0</v>
      </c>
      <c r="X106" s="97">
        <v>0</v>
      </c>
      <c r="Y106" s="97">
        <v>0</v>
      </c>
      <c r="Z106" s="97">
        <v>0</v>
      </c>
      <c r="AA106" s="97">
        <v>0</v>
      </c>
      <c r="AB106" s="97">
        <v>0</v>
      </c>
      <c r="AC106" s="97">
        <v>0</v>
      </c>
      <c r="AD106" s="97">
        <v>0</v>
      </c>
      <c r="AE106" s="97">
        <v>0</v>
      </c>
      <c r="AF106" s="97">
        <v>0</v>
      </c>
      <c r="AG106" s="97">
        <v>0</v>
      </c>
      <c r="AH106" s="97">
        <v>0</v>
      </c>
      <c r="AI106" s="97">
        <v>0</v>
      </c>
      <c r="AJ106" s="97">
        <v>0</v>
      </c>
      <c r="AK106" s="80" t="s">
        <v>446</v>
      </c>
    </row>
    <row r="107" spans="1:37" ht="15" customHeight="1" x14ac:dyDescent="0.35">
      <c r="A107" s="96" t="s">
        <v>658</v>
      </c>
      <c r="B107" s="63" t="s">
        <v>649</v>
      </c>
      <c r="C107" s="97">
        <v>0</v>
      </c>
      <c r="D107" s="97">
        <v>0</v>
      </c>
      <c r="E107" s="97">
        <v>0</v>
      </c>
      <c r="F107" s="97">
        <v>0</v>
      </c>
      <c r="G107" s="97">
        <v>0</v>
      </c>
      <c r="H107" s="97">
        <v>0</v>
      </c>
      <c r="I107" s="97">
        <v>0</v>
      </c>
      <c r="J107" s="97">
        <v>0</v>
      </c>
      <c r="K107" s="97">
        <v>0</v>
      </c>
      <c r="L107" s="97">
        <v>0</v>
      </c>
      <c r="M107" s="97">
        <v>0</v>
      </c>
      <c r="N107" s="97">
        <v>0</v>
      </c>
      <c r="O107" s="97">
        <v>0</v>
      </c>
      <c r="P107" s="97">
        <v>0</v>
      </c>
      <c r="Q107" s="97">
        <v>0</v>
      </c>
      <c r="R107" s="97">
        <v>0</v>
      </c>
      <c r="S107" s="97">
        <v>0</v>
      </c>
      <c r="T107" s="97">
        <v>0</v>
      </c>
      <c r="U107" s="97">
        <v>0</v>
      </c>
      <c r="V107" s="97">
        <v>0</v>
      </c>
      <c r="W107" s="97">
        <v>0</v>
      </c>
      <c r="X107" s="97">
        <v>0</v>
      </c>
      <c r="Y107" s="97">
        <v>0</v>
      </c>
      <c r="Z107" s="97">
        <v>0</v>
      </c>
      <c r="AA107" s="97">
        <v>0</v>
      </c>
      <c r="AB107" s="97">
        <v>0</v>
      </c>
      <c r="AC107" s="97">
        <v>0</v>
      </c>
      <c r="AD107" s="97">
        <v>0</v>
      </c>
      <c r="AE107" s="97">
        <v>0</v>
      </c>
      <c r="AF107" s="97">
        <v>0</v>
      </c>
      <c r="AG107" s="97">
        <v>0</v>
      </c>
      <c r="AH107" s="97">
        <v>0</v>
      </c>
      <c r="AI107" s="97">
        <v>0</v>
      </c>
      <c r="AJ107" s="97">
        <v>0</v>
      </c>
      <c r="AK107" s="80" t="s">
        <v>446</v>
      </c>
    </row>
    <row r="108" spans="1:37" ht="15.75" customHeight="1" x14ac:dyDescent="0.35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47"/>
      <c r="AG108" s="47"/>
      <c r="AH108" s="47"/>
      <c r="AI108" s="47"/>
      <c r="AJ108" s="47"/>
      <c r="AK108" s="47"/>
    </row>
    <row r="109" spans="1:37" ht="15" customHeight="1" x14ac:dyDescent="0.3">
      <c r="A109" s="96" t="s">
        <v>659</v>
      </c>
      <c r="B109" s="66" t="s">
        <v>660</v>
      </c>
      <c r="C109" s="75">
        <v>242.86506700000001</v>
      </c>
      <c r="D109" s="75">
        <v>242.79818700000001</v>
      </c>
      <c r="E109" s="75">
        <v>243.499268</v>
      </c>
      <c r="F109" s="75">
        <v>243.797821</v>
      </c>
      <c r="G109" s="75">
        <v>244.15794399999999</v>
      </c>
      <c r="H109" s="75">
        <v>244.39501999999999</v>
      </c>
      <c r="I109" s="75">
        <v>244.57638499999999</v>
      </c>
      <c r="J109" s="75">
        <v>244.720505</v>
      </c>
      <c r="K109" s="75">
        <v>244.89648399999999</v>
      </c>
      <c r="L109" s="75">
        <v>245.08663899999999</v>
      </c>
      <c r="M109" s="75">
        <v>245.121307</v>
      </c>
      <c r="N109" s="75">
        <v>245.346497</v>
      </c>
      <c r="O109" s="75">
        <v>245.31044</v>
      </c>
      <c r="P109" s="75">
        <v>245.287949</v>
      </c>
      <c r="Q109" s="75">
        <v>245.21646100000001</v>
      </c>
      <c r="R109" s="75">
        <v>245.07678200000001</v>
      </c>
      <c r="S109" s="75">
        <v>244.892517</v>
      </c>
      <c r="T109" s="75">
        <v>244.69248999999999</v>
      </c>
      <c r="U109" s="75">
        <v>244.41064499999999</v>
      </c>
      <c r="V109" s="75">
        <v>244.05093400000001</v>
      </c>
      <c r="W109" s="75">
        <v>243.70379600000001</v>
      </c>
      <c r="X109" s="75">
        <v>243.28808599999999</v>
      </c>
      <c r="Y109" s="75">
        <v>242.82324199999999</v>
      </c>
      <c r="Z109" s="75">
        <v>242.323669</v>
      </c>
      <c r="AA109" s="75">
        <v>241.79251099999999</v>
      </c>
      <c r="AB109" s="75">
        <v>241.21249399999999</v>
      </c>
      <c r="AC109" s="75">
        <v>240.62974500000001</v>
      </c>
      <c r="AD109" s="75">
        <v>240.037994</v>
      </c>
      <c r="AE109" s="75">
        <v>239.40690599999999</v>
      </c>
      <c r="AF109" s="75">
        <v>238.78274500000001</v>
      </c>
      <c r="AG109" s="75">
        <v>238.14810199999999</v>
      </c>
      <c r="AH109" s="75">
        <v>237.453339</v>
      </c>
      <c r="AI109" s="75">
        <v>236.735229</v>
      </c>
      <c r="AJ109" s="75">
        <v>235.958923</v>
      </c>
      <c r="AK109" s="76">
        <v>-8.9300000000000002E-4</v>
      </c>
    </row>
    <row r="110" spans="1:37" ht="15" customHeight="1" x14ac:dyDescent="0.35">
      <c r="A110" s="96" t="s">
        <v>661</v>
      </c>
      <c r="B110" s="63" t="s">
        <v>662</v>
      </c>
      <c r="C110" s="97">
        <v>191.36454800000001</v>
      </c>
      <c r="D110" s="97">
        <v>190.832367</v>
      </c>
      <c r="E110" s="97">
        <v>190.20715300000001</v>
      </c>
      <c r="F110" s="97">
        <v>189.55967699999999</v>
      </c>
      <c r="G110" s="97">
        <v>188.87768600000001</v>
      </c>
      <c r="H110" s="97">
        <v>188.15933200000001</v>
      </c>
      <c r="I110" s="97">
        <v>187.40133700000001</v>
      </c>
      <c r="J110" s="97">
        <v>186.602295</v>
      </c>
      <c r="K110" s="97">
        <v>185.76179500000001</v>
      </c>
      <c r="L110" s="97">
        <v>184.88085899999999</v>
      </c>
      <c r="M110" s="97">
        <v>183.956131</v>
      </c>
      <c r="N110" s="97">
        <v>182.98594700000001</v>
      </c>
      <c r="O110" s="97">
        <v>181.96875</v>
      </c>
      <c r="P110" s="97">
        <v>180.90400700000001</v>
      </c>
      <c r="Q110" s="97">
        <v>179.79145800000001</v>
      </c>
      <c r="R110" s="97">
        <v>178.63125600000001</v>
      </c>
      <c r="S110" s="97">
        <v>177.424194</v>
      </c>
      <c r="T110" s="97">
        <v>176.17131000000001</v>
      </c>
      <c r="U110" s="97">
        <v>174.87384</v>
      </c>
      <c r="V110" s="97">
        <v>173.53327899999999</v>
      </c>
      <c r="W110" s="97">
        <v>172.15123</v>
      </c>
      <c r="X110" s="97">
        <v>170.729401</v>
      </c>
      <c r="Y110" s="97">
        <v>169.26956200000001</v>
      </c>
      <c r="Z110" s="97">
        <v>167.77354399999999</v>
      </c>
      <c r="AA110" s="97">
        <v>166.24323999999999</v>
      </c>
      <c r="AB110" s="97">
        <v>164.68083200000001</v>
      </c>
      <c r="AC110" s="97">
        <v>163.08828700000001</v>
      </c>
      <c r="AD110" s="97">
        <v>161.46795700000001</v>
      </c>
      <c r="AE110" s="97">
        <v>159.82218900000001</v>
      </c>
      <c r="AF110" s="97">
        <v>158.15313699999999</v>
      </c>
      <c r="AG110" s="97">
        <v>156.46227999999999</v>
      </c>
      <c r="AH110" s="97">
        <v>154.75143399999999</v>
      </c>
      <c r="AI110" s="97">
        <v>153.02230800000001</v>
      </c>
      <c r="AJ110" s="97">
        <v>151.27630600000001</v>
      </c>
      <c r="AK110" s="80">
        <v>-7.2329999999999998E-3</v>
      </c>
    </row>
    <row r="111" spans="1:37" ht="15" customHeight="1" x14ac:dyDescent="0.35">
      <c r="A111" s="96" t="s">
        <v>663</v>
      </c>
      <c r="B111" s="63" t="s">
        <v>540</v>
      </c>
      <c r="C111" s="97">
        <v>51.500518999999997</v>
      </c>
      <c r="D111" s="97">
        <v>51.965815999999997</v>
      </c>
      <c r="E111" s="97">
        <v>53.292121999999999</v>
      </c>
      <c r="F111" s="97">
        <v>54.238151999999999</v>
      </c>
      <c r="G111" s="97">
        <v>55.280253999999999</v>
      </c>
      <c r="H111" s="97">
        <v>56.235686999999999</v>
      </c>
      <c r="I111" s="97">
        <v>57.175052999999998</v>
      </c>
      <c r="J111" s="97">
        <v>58.118209999999998</v>
      </c>
      <c r="K111" s="97">
        <v>59.134692999999999</v>
      </c>
      <c r="L111" s="97">
        <v>60.205787999999998</v>
      </c>
      <c r="M111" s="97">
        <v>61.165173000000003</v>
      </c>
      <c r="N111" s="97">
        <v>62.360554</v>
      </c>
      <c r="O111" s="97">
        <v>63.341693999999997</v>
      </c>
      <c r="P111" s="97">
        <v>64.383942000000005</v>
      </c>
      <c r="Q111" s="97">
        <v>65.425003000000004</v>
      </c>
      <c r="R111" s="97">
        <v>66.445526000000001</v>
      </c>
      <c r="S111" s="97">
        <v>67.468329999999995</v>
      </c>
      <c r="T111" s="97">
        <v>68.521179000000004</v>
      </c>
      <c r="U111" s="97">
        <v>69.536811999999998</v>
      </c>
      <c r="V111" s="97">
        <v>70.517662000000001</v>
      </c>
      <c r="W111" s="97">
        <v>71.552566999999996</v>
      </c>
      <c r="X111" s="97">
        <v>72.558678</v>
      </c>
      <c r="Y111" s="97">
        <v>73.55368</v>
      </c>
      <c r="Z111" s="97">
        <v>74.550117</v>
      </c>
      <c r="AA111" s="97">
        <v>75.549271000000005</v>
      </c>
      <c r="AB111" s="97">
        <v>76.531661999999997</v>
      </c>
      <c r="AC111" s="97">
        <v>77.541458000000006</v>
      </c>
      <c r="AD111" s="97">
        <v>78.570044999999993</v>
      </c>
      <c r="AE111" s="97">
        <v>79.584716999999998</v>
      </c>
      <c r="AF111" s="97">
        <v>80.629600999999994</v>
      </c>
      <c r="AG111" s="97">
        <v>81.685828999999998</v>
      </c>
      <c r="AH111" s="97">
        <v>82.701911999999993</v>
      </c>
      <c r="AI111" s="97">
        <v>83.712913999999998</v>
      </c>
      <c r="AJ111" s="97">
        <v>84.682616999999993</v>
      </c>
      <c r="AK111" s="80">
        <v>1.5377E-2</v>
      </c>
    </row>
    <row r="112" spans="1:37" ht="15.75" customHeight="1" x14ac:dyDescent="0.35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</row>
    <row r="113" spans="1:37" ht="15" customHeight="1" x14ac:dyDescent="0.35">
      <c r="A113" s="96" t="s">
        <v>664</v>
      </c>
      <c r="B113" s="63" t="s">
        <v>665</v>
      </c>
      <c r="C113" s="97">
        <v>135.31770299999999</v>
      </c>
      <c r="D113" s="97">
        <v>134.27882399999999</v>
      </c>
      <c r="E113" s="97">
        <v>133.616714</v>
      </c>
      <c r="F113" s="97">
        <v>133.108994</v>
      </c>
      <c r="G113" s="97">
        <v>132.632172</v>
      </c>
      <c r="H113" s="97">
        <v>131.97607400000001</v>
      </c>
      <c r="I113" s="97">
        <v>131.40249600000001</v>
      </c>
      <c r="J113" s="97">
        <v>130.875092</v>
      </c>
      <c r="K113" s="97">
        <v>130.32766699999999</v>
      </c>
      <c r="L113" s="97">
        <v>129.819489</v>
      </c>
      <c r="M113" s="97">
        <v>129.33656300000001</v>
      </c>
      <c r="N113" s="97">
        <v>128.91828899999999</v>
      </c>
      <c r="O113" s="97">
        <v>128.549362</v>
      </c>
      <c r="P113" s="97">
        <v>128.27327</v>
      </c>
      <c r="Q113" s="97">
        <v>128.137878</v>
      </c>
      <c r="R113" s="97">
        <v>127.990532</v>
      </c>
      <c r="S113" s="97">
        <v>127.88732899999999</v>
      </c>
      <c r="T113" s="97">
        <v>127.90370900000001</v>
      </c>
      <c r="U113" s="97">
        <v>127.907028</v>
      </c>
      <c r="V113" s="97">
        <v>127.89865899999999</v>
      </c>
      <c r="W113" s="97">
        <v>127.921967</v>
      </c>
      <c r="X113" s="97">
        <v>127.96122</v>
      </c>
      <c r="Y113" s="97">
        <v>127.98297100000001</v>
      </c>
      <c r="Z113" s="97">
        <v>128.01707500000001</v>
      </c>
      <c r="AA113" s="97">
        <v>128.05204800000001</v>
      </c>
      <c r="AB113" s="97">
        <v>128.12657200000001</v>
      </c>
      <c r="AC113" s="97">
        <v>128.19894400000001</v>
      </c>
      <c r="AD113" s="97">
        <v>128.31225599999999</v>
      </c>
      <c r="AE113" s="97">
        <v>128.43161000000001</v>
      </c>
      <c r="AF113" s="97">
        <v>128.538681</v>
      </c>
      <c r="AG113" s="97">
        <v>128.60691800000001</v>
      </c>
      <c r="AH113" s="97">
        <v>128.635727</v>
      </c>
      <c r="AI113" s="97">
        <v>128.67669699999999</v>
      </c>
      <c r="AJ113" s="97">
        <v>128.71118200000001</v>
      </c>
      <c r="AK113" s="80">
        <v>-1.323E-3</v>
      </c>
    </row>
    <row r="114" spans="1:37" ht="15" customHeight="1" x14ac:dyDescent="0.35">
      <c r="A114" s="96" t="s">
        <v>666</v>
      </c>
      <c r="B114" s="63" t="s">
        <v>667</v>
      </c>
      <c r="C114" s="97">
        <v>679.153503</v>
      </c>
      <c r="D114" s="97">
        <v>704.263733</v>
      </c>
      <c r="E114" s="97">
        <v>690.70654300000001</v>
      </c>
      <c r="F114" s="97">
        <v>673.19164999999998</v>
      </c>
      <c r="G114" s="97">
        <v>660.01245100000006</v>
      </c>
      <c r="H114" s="97">
        <v>647.85308799999996</v>
      </c>
      <c r="I114" s="97">
        <v>640.444885</v>
      </c>
      <c r="J114" s="97">
        <v>641.46557600000006</v>
      </c>
      <c r="K114" s="97">
        <v>653.29547100000002</v>
      </c>
      <c r="L114" s="97">
        <v>657.33300799999995</v>
      </c>
      <c r="M114" s="97">
        <v>664.64691200000004</v>
      </c>
      <c r="N114" s="97">
        <v>673.61926300000005</v>
      </c>
      <c r="O114" s="97">
        <v>680.86157200000002</v>
      </c>
      <c r="P114" s="97">
        <v>682.96490500000004</v>
      </c>
      <c r="Q114" s="97">
        <v>685.36377000000005</v>
      </c>
      <c r="R114" s="97">
        <v>692.49523899999997</v>
      </c>
      <c r="S114" s="97">
        <v>693.11206100000004</v>
      </c>
      <c r="T114" s="97">
        <v>696.35351600000001</v>
      </c>
      <c r="U114" s="97">
        <v>697.71765100000005</v>
      </c>
      <c r="V114" s="97">
        <v>700.13562000000002</v>
      </c>
      <c r="W114" s="97">
        <v>700.378784</v>
      </c>
      <c r="X114" s="97">
        <v>703.28393600000004</v>
      </c>
      <c r="Y114" s="97">
        <v>706.42126499999995</v>
      </c>
      <c r="Z114" s="97">
        <v>711.11010699999997</v>
      </c>
      <c r="AA114" s="97">
        <v>715.57800299999997</v>
      </c>
      <c r="AB114" s="97">
        <v>721.45178199999998</v>
      </c>
      <c r="AC114" s="97">
        <v>725.307861</v>
      </c>
      <c r="AD114" s="97">
        <v>731.30902100000003</v>
      </c>
      <c r="AE114" s="97">
        <v>736.50280799999996</v>
      </c>
      <c r="AF114" s="97">
        <v>740.35290499999996</v>
      </c>
      <c r="AG114" s="97">
        <v>745.32843000000003</v>
      </c>
      <c r="AH114" s="97">
        <v>751.28027299999997</v>
      </c>
      <c r="AI114" s="97">
        <v>757.93084699999997</v>
      </c>
      <c r="AJ114" s="97">
        <v>764.31817599999999</v>
      </c>
      <c r="AK114" s="80">
        <v>2.5600000000000002E-3</v>
      </c>
    </row>
    <row r="115" spans="1:37" ht="15.75" customHeight="1" x14ac:dyDescent="0.35">
      <c r="A115" s="47"/>
      <c r="B115" s="54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  <c r="AJ115" s="47"/>
      <c r="AK115" s="47"/>
    </row>
    <row r="116" spans="1:37" ht="15" customHeight="1" x14ac:dyDescent="0.3">
      <c r="A116" s="96" t="s">
        <v>668</v>
      </c>
      <c r="B116" s="66" t="s">
        <v>669</v>
      </c>
      <c r="C116" s="75">
        <v>27942.273438</v>
      </c>
      <c r="D116" s="75">
        <v>28028.386718999998</v>
      </c>
      <c r="E116" s="75">
        <v>28231.378906000002</v>
      </c>
      <c r="F116" s="75">
        <v>27907.550781000002</v>
      </c>
      <c r="G116" s="75">
        <v>27649.613281000002</v>
      </c>
      <c r="H116" s="75">
        <v>27413.679688</v>
      </c>
      <c r="I116" s="75">
        <v>27081.539062</v>
      </c>
      <c r="J116" s="75">
        <v>26737.728515999999</v>
      </c>
      <c r="K116" s="75">
        <v>26403.916015999999</v>
      </c>
      <c r="L116" s="75">
        <v>26130.222656000002</v>
      </c>
      <c r="M116" s="75">
        <v>25866.310547000001</v>
      </c>
      <c r="N116" s="75">
        <v>25650.449218999998</v>
      </c>
      <c r="O116" s="75">
        <v>25419.376952999999</v>
      </c>
      <c r="P116" s="75">
        <v>25192.322265999999</v>
      </c>
      <c r="Q116" s="75">
        <v>24995.238281000002</v>
      </c>
      <c r="R116" s="75">
        <v>24816.873047000001</v>
      </c>
      <c r="S116" s="75">
        <v>24656.070312</v>
      </c>
      <c r="T116" s="75">
        <v>24529.458984000001</v>
      </c>
      <c r="U116" s="75">
        <v>24422.037109000001</v>
      </c>
      <c r="V116" s="75">
        <v>24372.001952999999</v>
      </c>
      <c r="W116" s="75">
        <v>24351.914062</v>
      </c>
      <c r="X116" s="75">
        <v>24362.824218999998</v>
      </c>
      <c r="Y116" s="75">
        <v>24386.867188</v>
      </c>
      <c r="Z116" s="75">
        <v>24422.039062</v>
      </c>
      <c r="AA116" s="75">
        <v>24479.832031000002</v>
      </c>
      <c r="AB116" s="75">
        <v>24551.398438</v>
      </c>
      <c r="AC116" s="75">
        <v>24650.125</v>
      </c>
      <c r="AD116" s="75">
        <v>24759.980468999998</v>
      </c>
      <c r="AE116" s="75">
        <v>24889.339843999998</v>
      </c>
      <c r="AF116" s="75">
        <v>25021.359375</v>
      </c>
      <c r="AG116" s="75">
        <v>25169.119140999999</v>
      </c>
      <c r="AH116" s="75">
        <v>25320.494140999999</v>
      </c>
      <c r="AI116" s="75">
        <v>25468.285156000002</v>
      </c>
      <c r="AJ116" s="75">
        <v>25620.25</v>
      </c>
      <c r="AK116" s="76">
        <v>-2.8029999999999999E-3</v>
      </c>
    </row>
    <row r="117" spans="1:37" ht="15" customHeight="1" thickBot="1" x14ac:dyDescent="0.4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  <c r="AJ117" s="47"/>
      <c r="AK117" s="47"/>
    </row>
    <row r="118" spans="1:37" ht="15" customHeight="1" x14ac:dyDescent="0.35">
      <c r="A118" s="47"/>
      <c r="B118" s="134" t="s">
        <v>670</v>
      </c>
      <c r="C118" s="135"/>
      <c r="D118" s="135"/>
      <c r="E118" s="135"/>
      <c r="F118" s="135"/>
      <c r="G118" s="135"/>
      <c r="H118" s="135"/>
      <c r="I118" s="135"/>
      <c r="J118" s="135"/>
      <c r="K118" s="135"/>
      <c r="L118" s="135"/>
      <c r="M118" s="135"/>
      <c r="N118" s="135"/>
      <c r="O118" s="135"/>
      <c r="P118" s="135"/>
      <c r="Q118" s="135"/>
      <c r="R118" s="135"/>
      <c r="S118" s="135"/>
      <c r="T118" s="135"/>
      <c r="U118" s="135"/>
      <c r="V118" s="135"/>
      <c r="W118" s="135"/>
      <c r="X118" s="135"/>
      <c r="Y118" s="135"/>
      <c r="Z118" s="135"/>
      <c r="AA118" s="135"/>
      <c r="AB118" s="135"/>
      <c r="AC118" s="135"/>
      <c r="AD118" s="135"/>
      <c r="AE118" s="135"/>
      <c r="AF118" s="135"/>
      <c r="AG118" s="135"/>
      <c r="AH118" s="135"/>
      <c r="AI118" s="135"/>
      <c r="AJ118" s="135"/>
      <c r="AK118" s="135"/>
    </row>
    <row r="119" spans="1:37" ht="15" customHeight="1" x14ac:dyDescent="0.35">
      <c r="A119" s="47"/>
      <c r="B119" s="98" t="s">
        <v>671</v>
      </c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</row>
    <row r="120" spans="1:37" ht="15" customHeight="1" x14ac:dyDescent="0.35">
      <c r="A120" s="47"/>
      <c r="B120" s="98" t="s">
        <v>672</v>
      </c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  <c r="AJ120" s="47"/>
      <c r="AK120" s="47"/>
    </row>
    <row r="121" spans="1:37" ht="15" customHeight="1" x14ac:dyDescent="0.35">
      <c r="A121" s="47"/>
      <c r="B121" s="98" t="s">
        <v>673</v>
      </c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  <c r="AJ121" s="47"/>
      <c r="AK121" s="47"/>
    </row>
    <row r="122" spans="1:37" ht="15" customHeight="1" x14ac:dyDescent="0.35">
      <c r="A122" s="47"/>
      <c r="B122" s="98" t="s">
        <v>674</v>
      </c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  <c r="AJ122" s="47"/>
      <c r="AK122" s="47"/>
    </row>
    <row r="123" spans="1:37" ht="15" customHeight="1" x14ac:dyDescent="0.35">
      <c r="A123" s="47"/>
      <c r="B123" s="98" t="s">
        <v>675</v>
      </c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  <c r="AJ123" s="47"/>
      <c r="AK123" s="47"/>
    </row>
    <row r="124" spans="1:37" ht="15" customHeight="1" x14ac:dyDescent="0.35">
      <c r="A124" s="47"/>
      <c r="B124" s="98" t="s">
        <v>676</v>
      </c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</row>
    <row r="125" spans="1:37" ht="15" customHeight="1" x14ac:dyDescent="0.35">
      <c r="A125" s="47"/>
      <c r="B125" s="98" t="s">
        <v>677</v>
      </c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</row>
    <row r="126" spans="1:37" ht="15" customHeight="1" x14ac:dyDescent="0.35">
      <c r="A126" s="47"/>
      <c r="B126" s="98" t="s">
        <v>678</v>
      </c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</row>
    <row r="127" spans="1:37" ht="15" customHeight="1" x14ac:dyDescent="0.35">
      <c r="A127" s="47"/>
      <c r="B127" s="98" t="s">
        <v>679</v>
      </c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</row>
    <row r="128" spans="1:37" ht="15" customHeight="1" x14ac:dyDescent="0.35">
      <c r="A128" s="47"/>
      <c r="B128" s="98" t="s">
        <v>680</v>
      </c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47"/>
      <c r="AF128" s="47"/>
      <c r="AG128" s="47"/>
      <c r="AH128" s="47"/>
      <c r="AI128" s="47"/>
      <c r="AJ128" s="47"/>
      <c r="AK128" s="47"/>
    </row>
    <row r="129" spans="1:37" ht="15" customHeight="1" x14ac:dyDescent="0.35">
      <c r="A129" s="47"/>
      <c r="B129" s="98" t="s">
        <v>681</v>
      </c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</row>
    <row r="130" spans="1:37" ht="15" customHeight="1" x14ac:dyDescent="0.35">
      <c r="A130" s="47"/>
      <c r="B130" s="98" t="s">
        <v>682</v>
      </c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</row>
    <row r="131" spans="1:37" ht="15" customHeight="1" x14ac:dyDescent="0.35">
      <c r="A131" s="47"/>
      <c r="B131" s="98" t="s">
        <v>683</v>
      </c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</row>
    <row r="132" spans="1:37" ht="15" customHeight="1" x14ac:dyDescent="0.35">
      <c r="A132" s="47"/>
      <c r="B132" s="98" t="s">
        <v>684</v>
      </c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</row>
    <row r="133" spans="1:37" ht="15.75" customHeight="1" x14ac:dyDescent="0.35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</row>
    <row r="134" spans="1:37" ht="15.75" customHeight="1" x14ac:dyDescent="0.35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</row>
    <row r="135" spans="1:37" ht="15.75" customHeight="1" x14ac:dyDescent="0.35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</row>
    <row r="136" spans="1:37" ht="15.75" customHeight="1" x14ac:dyDescent="0.35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</row>
    <row r="137" spans="1:37" ht="15.75" customHeight="1" x14ac:dyDescent="0.35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</row>
    <row r="138" spans="1:37" ht="15.75" customHeight="1" x14ac:dyDescent="0.35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</row>
    <row r="139" spans="1:37" ht="15.75" customHeight="1" x14ac:dyDescent="0.35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</row>
    <row r="140" spans="1:37" ht="15.75" customHeight="1" x14ac:dyDescent="0.35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</row>
    <row r="141" spans="1:37" ht="15.75" customHeight="1" x14ac:dyDescent="0.35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</row>
    <row r="142" spans="1:37" ht="15.75" customHeight="1" x14ac:dyDescent="0.35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</row>
    <row r="143" spans="1:37" ht="15.75" customHeight="1" x14ac:dyDescent="0.35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</row>
    <row r="144" spans="1:37" ht="15.75" customHeight="1" x14ac:dyDescent="0.35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</row>
    <row r="145" spans="1:37" ht="15.75" customHeight="1" x14ac:dyDescent="0.35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</row>
    <row r="146" spans="1:37" ht="15.75" customHeight="1" x14ac:dyDescent="0.35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</row>
    <row r="147" spans="1:37" ht="15.75" customHeight="1" x14ac:dyDescent="0.35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</row>
    <row r="148" spans="1:37" ht="15.75" customHeight="1" x14ac:dyDescent="0.35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</row>
    <row r="149" spans="1:37" ht="15.75" customHeight="1" x14ac:dyDescent="0.35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</row>
    <row r="150" spans="1:37" ht="15.75" customHeight="1" x14ac:dyDescent="0.35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</row>
    <row r="151" spans="1:37" ht="15.75" customHeight="1" x14ac:dyDescent="0.35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</row>
    <row r="152" spans="1:37" ht="15.75" customHeight="1" x14ac:dyDescent="0.35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</row>
    <row r="153" spans="1:37" ht="15.75" customHeight="1" x14ac:dyDescent="0.35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</row>
    <row r="154" spans="1:37" ht="15.75" customHeight="1" x14ac:dyDescent="0.35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</row>
    <row r="155" spans="1:37" ht="15.75" customHeight="1" x14ac:dyDescent="0.35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</row>
    <row r="156" spans="1:37" ht="15.75" customHeight="1" x14ac:dyDescent="0.35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</row>
    <row r="157" spans="1:37" ht="15.75" customHeight="1" x14ac:dyDescent="0.35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</row>
    <row r="158" spans="1:37" ht="15.75" customHeight="1" x14ac:dyDescent="0.35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</row>
    <row r="159" spans="1:37" ht="15.75" customHeight="1" x14ac:dyDescent="0.35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</row>
    <row r="160" spans="1:37" ht="15.75" customHeight="1" x14ac:dyDescent="0.35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</row>
    <row r="161" spans="1:37" ht="15.75" customHeight="1" x14ac:dyDescent="0.35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  <c r="AK161" s="47"/>
    </row>
    <row r="162" spans="1:37" ht="15.75" customHeight="1" x14ac:dyDescent="0.35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  <c r="AK162" s="47"/>
    </row>
    <row r="163" spans="1:37" ht="15.75" customHeight="1" x14ac:dyDescent="0.35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</row>
    <row r="164" spans="1:37" ht="15.75" customHeight="1" x14ac:dyDescent="0.35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</row>
    <row r="165" spans="1:37" ht="15.75" customHeight="1" x14ac:dyDescent="0.35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</row>
    <row r="166" spans="1:37" ht="15.75" customHeight="1" x14ac:dyDescent="0.35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  <c r="AI166" s="47"/>
      <c r="AJ166" s="47"/>
      <c r="AK166" s="47"/>
    </row>
    <row r="167" spans="1:37" ht="15.75" customHeight="1" x14ac:dyDescent="0.35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  <c r="AI167" s="47"/>
      <c r="AJ167" s="47"/>
      <c r="AK167" s="47"/>
    </row>
    <row r="168" spans="1:37" ht="15.75" customHeight="1" x14ac:dyDescent="0.35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</row>
    <row r="169" spans="1:37" ht="15.75" customHeight="1" x14ac:dyDescent="0.35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</row>
    <row r="170" spans="1:37" ht="15.75" customHeight="1" x14ac:dyDescent="0.35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</row>
    <row r="171" spans="1:37" ht="15.75" customHeight="1" x14ac:dyDescent="0.35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</row>
    <row r="172" spans="1:37" ht="15.75" customHeight="1" x14ac:dyDescent="0.35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</row>
    <row r="173" spans="1:37" ht="15.75" customHeight="1" x14ac:dyDescent="0.35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</row>
    <row r="174" spans="1:37" ht="15.75" customHeight="1" x14ac:dyDescent="0.35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</row>
    <row r="175" spans="1:37" ht="15.75" customHeight="1" x14ac:dyDescent="0.35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</row>
    <row r="176" spans="1:37" ht="15.75" customHeight="1" x14ac:dyDescent="0.35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  <c r="AI176" s="47"/>
      <c r="AJ176" s="47"/>
      <c r="AK176" s="47"/>
    </row>
    <row r="177" spans="1:37" ht="15.75" customHeight="1" x14ac:dyDescent="0.35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  <c r="AG177" s="47"/>
      <c r="AH177" s="47"/>
      <c r="AI177" s="47"/>
      <c r="AJ177" s="47"/>
      <c r="AK177" s="47"/>
    </row>
    <row r="178" spans="1:37" ht="15.75" customHeight="1" x14ac:dyDescent="0.35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</row>
    <row r="179" spans="1:37" ht="15.75" customHeight="1" x14ac:dyDescent="0.35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  <c r="AJ179" s="47"/>
      <c r="AK179" s="47"/>
    </row>
    <row r="180" spans="1:37" ht="15.75" customHeight="1" x14ac:dyDescent="0.35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</row>
    <row r="181" spans="1:37" ht="15.75" customHeight="1" x14ac:dyDescent="0.35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  <c r="AI181" s="47"/>
      <c r="AJ181" s="47"/>
      <c r="AK181" s="47"/>
    </row>
    <row r="182" spans="1:37" ht="15.75" customHeight="1" x14ac:dyDescent="0.35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</row>
    <row r="183" spans="1:37" ht="15.75" customHeight="1" x14ac:dyDescent="0.35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</row>
    <row r="184" spans="1:37" ht="15.75" customHeight="1" x14ac:dyDescent="0.35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</row>
    <row r="185" spans="1:37" ht="15.75" customHeight="1" x14ac:dyDescent="0.35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</row>
    <row r="186" spans="1:37" ht="15.75" customHeight="1" x14ac:dyDescent="0.35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</row>
    <row r="187" spans="1:37" ht="15.75" customHeight="1" x14ac:dyDescent="0.35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</row>
    <row r="188" spans="1:37" ht="15.75" customHeight="1" x14ac:dyDescent="0.35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</row>
    <row r="189" spans="1:37" ht="15.75" customHeight="1" x14ac:dyDescent="0.35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</row>
    <row r="190" spans="1:37" ht="15.75" customHeight="1" x14ac:dyDescent="0.35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</row>
    <row r="191" spans="1:37" ht="15.75" customHeight="1" x14ac:dyDescent="0.35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</row>
    <row r="192" spans="1:37" ht="15.75" customHeight="1" x14ac:dyDescent="0.35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</row>
    <row r="193" spans="1:37" ht="15.75" customHeight="1" x14ac:dyDescent="0.35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</row>
    <row r="194" spans="1:37" ht="15.75" customHeight="1" x14ac:dyDescent="0.35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</row>
    <row r="195" spans="1:37" ht="15.75" customHeight="1" x14ac:dyDescent="0.35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  <c r="AJ195" s="47"/>
      <c r="AK195" s="47"/>
    </row>
    <row r="196" spans="1:37" ht="15.75" customHeight="1" x14ac:dyDescent="0.35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</row>
    <row r="197" spans="1:37" ht="15.75" customHeight="1" x14ac:dyDescent="0.35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</row>
    <row r="198" spans="1:37" ht="15.75" customHeight="1" x14ac:dyDescent="0.35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  <c r="AJ198" s="47"/>
      <c r="AK198" s="47"/>
    </row>
    <row r="199" spans="1:37" ht="15.75" customHeight="1" x14ac:dyDescent="0.35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  <c r="AJ199" s="47"/>
      <c r="AK199" s="47"/>
    </row>
    <row r="200" spans="1:37" ht="15.75" customHeight="1" x14ac:dyDescent="0.35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  <c r="AF200" s="47"/>
      <c r="AG200" s="47"/>
      <c r="AH200" s="47"/>
      <c r="AI200" s="47"/>
      <c r="AJ200" s="47"/>
      <c r="AK200" s="47"/>
    </row>
    <row r="201" spans="1:37" ht="15.75" customHeight="1" x14ac:dyDescent="0.35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  <c r="AF201" s="47"/>
      <c r="AG201" s="47"/>
      <c r="AH201" s="47"/>
      <c r="AI201" s="47"/>
      <c r="AJ201" s="47"/>
      <c r="AK201" s="47"/>
    </row>
    <row r="202" spans="1:37" ht="15.75" customHeight="1" x14ac:dyDescent="0.35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7"/>
      <c r="AF202" s="47"/>
      <c r="AG202" s="47"/>
      <c r="AH202" s="47"/>
      <c r="AI202" s="47"/>
      <c r="AJ202" s="47"/>
      <c r="AK202" s="47"/>
    </row>
    <row r="203" spans="1:37" ht="15.75" customHeight="1" x14ac:dyDescent="0.35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  <c r="AI203" s="47"/>
      <c r="AJ203" s="47"/>
      <c r="AK203" s="47"/>
    </row>
    <row r="204" spans="1:37" ht="15.75" customHeight="1" x14ac:dyDescent="0.35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  <c r="AG204" s="47"/>
      <c r="AH204" s="47"/>
      <c r="AI204" s="47"/>
      <c r="AJ204" s="47"/>
      <c r="AK204" s="47"/>
    </row>
    <row r="205" spans="1:37" ht="15.75" customHeight="1" x14ac:dyDescent="0.35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E205" s="47"/>
      <c r="AF205" s="47"/>
      <c r="AG205" s="47"/>
      <c r="AH205" s="47"/>
      <c r="AI205" s="47"/>
      <c r="AJ205" s="47"/>
      <c r="AK205" s="47"/>
    </row>
    <row r="206" spans="1:37" ht="15.75" customHeight="1" x14ac:dyDescent="0.35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E206" s="47"/>
      <c r="AF206" s="47"/>
      <c r="AG206" s="47"/>
      <c r="AH206" s="47"/>
      <c r="AI206" s="47"/>
      <c r="AJ206" s="47"/>
      <c r="AK206" s="47"/>
    </row>
    <row r="207" spans="1:37" ht="15.75" customHeight="1" x14ac:dyDescent="0.35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E207" s="47"/>
      <c r="AF207" s="47"/>
      <c r="AG207" s="47"/>
      <c r="AH207" s="47"/>
      <c r="AI207" s="47"/>
      <c r="AJ207" s="47"/>
      <c r="AK207" s="47"/>
    </row>
    <row r="208" spans="1:37" ht="15.75" customHeight="1" x14ac:dyDescent="0.35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  <c r="AE208" s="47"/>
      <c r="AF208" s="47"/>
      <c r="AG208" s="47"/>
      <c r="AH208" s="47"/>
      <c r="AI208" s="47"/>
      <c r="AJ208" s="47"/>
      <c r="AK208" s="47"/>
    </row>
    <row r="209" spans="1:37" ht="15.75" customHeight="1" x14ac:dyDescent="0.35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E209" s="47"/>
      <c r="AF209" s="47"/>
      <c r="AG209" s="47"/>
      <c r="AH209" s="47"/>
      <c r="AI209" s="47"/>
      <c r="AJ209" s="47"/>
      <c r="AK209" s="47"/>
    </row>
    <row r="210" spans="1:37" ht="15.75" customHeight="1" x14ac:dyDescent="0.35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7"/>
      <c r="AF210" s="47"/>
      <c r="AG210" s="47"/>
      <c r="AH210" s="47"/>
      <c r="AI210" s="47"/>
      <c r="AJ210" s="47"/>
      <c r="AK210" s="47"/>
    </row>
    <row r="211" spans="1:37" ht="15.75" customHeight="1" x14ac:dyDescent="0.35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  <c r="AE211" s="47"/>
      <c r="AF211" s="47"/>
      <c r="AG211" s="47"/>
      <c r="AH211" s="47"/>
      <c r="AI211" s="47"/>
      <c r="AJ211" s="47"/>
      <c r="AK211" s="47"/>
    </row>
    <row r="212" spans="1:37" ht="15.75" customHeight="1" x14ac:dyDescent="0.35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47"/>
      <c r="AF212" s="47"/>
      <c r="AG212" s="47"/>
      <c r="AH212" s="47"/>
      <c r="AI212" s="47"/>
      <c r="AJ212" s="47"/>
      <c r="AK212" s="47"/>
    </row>
    <row r="213" spans="1:37" ht="15.75" customHeight="1" x14ac:dyDescent="0.35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47"/>
      <c r="AF213" s="47"/>
      <c r="AG213" s="47"/>
      <c r="AH213" s="47"/>
      <c r="AI213" s="47"/>
      <c r="AJ213" s="47"/>
      <c r="AK213" s="47"/>
    </row>
    <row r="214" spans="1:37" ht="15.75" customHeight="1" x14ac:dyDescent="0.35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  <c r="AI214" s="47"/>
      <c r="AJ214" s="47"/>
      <c r="AK214" s="47"/>
    </row>
    <row r="215" spans="1:37" ht="15.75" customHeight="1" x14ac:dyDescent="0.35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  <c r="AI215" s="47"/>
      <c r="AJ215" s="47"/>
      <c r="AK215" s="47"/>
    </row>
    <row r="216" spans="1:37" ht="15.75" customHeight="1" x14ac:dyDescent="0.35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  <c r="AI216" s="47"/>
      <c r="AJ216" s="47"/>
      <c r="AK216" s="47"/>
    </row>
    <row r="217" spans="1:37" ht="15.75" customHeight="1" x14ac:dyDescent="0.35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  <c r="AJ217" s="47"/>
      <c r="AK217" s="47"/>
    </row>
    <row r="218" spans="1:37" ht="15.75" customHeight="1" x14ac:dyDescent="0.35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  <c r="AI218" s="47"/>
      <c r="AJ218" s="47"/>
      <c r="AK218" s="47"/>
    </row>
    <row r="219" spans="1:37" ht="15.75" customHeight="1" x14ac:dyDescent="0.35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  <c r="AJ219" s="47"/>
      <c r="AK219" s="47"/>
    </row>
    <row r="220" spans="1:37" ht="15.75" customHeight="1" x14ac:dyDescent="0.35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  <c r="AJ220" s="47"/>
      <c r="AK220" s="47"/>
    </row>
    <row r="221" spans="1:37" ht="15.75" customHeight="1" x14ac:dyDescent="0.35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7"/>
    </row>
    <row r="222" spans="1:37" ht="15.75" customHeight="1" x14ac:dyDescent="0.35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7"/>
    </row>
    <row r="223" spans="1:37" ht="15.75" customHeight="1" x14ac:dyDescent="0.35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7"/>
    </row>
    <row r="224" spans="1:37" ht="15.75" customHeight="1" x14ac:dyDescent="0.35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</row>
    <row r="225" spans="1:37" ht="15.75" customHeight="1" x14ac:dyDescent="0.35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  <c r="AI225" s="47"/>
      <c r="AJ225" s="47"/>
      <c r="AK225" s="47"/>
    </row>
    <row r="226" spans="1:37" ht="15.75" customHeight="1" x14ac:dyDescent="0.35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</row>
    <row r="227" spans="1:37" ht="15.75" customHeight="1" x14ac:dyDescent="0.35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  <c r="AJ227" s="47"/>
      <c r="AK227" s="47"/>
    </row>
    <row r="228" spans="1:37" ht="15.75" customHeight="1" x14ac:dyDescent="0.35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  <c r="AJ228" s="47"/>
      <c r="AK228" s="47"/>
    </row>
    <row r="229" spans="1:37" ht="15.75" customHeight="1" x14ac:dyDescent="0.35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  <c r="AI229" s="47"/>
      <c r="AJ229" s="47"/>
      <c r="AK229" s="47"/>
    </row>
    <row r="230" spans="1:37" ht="15.75" customHeight="1" x14ac:dyDescent="0.35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  <c r="AJ230" s="47"/>
      <c r="AK230" s="47"/>
    </row>
    <row r="231" spans="1:37" ht="15.75" customHeight="1" x14ac:dyDescent="0.35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7"/>
    </row>
    <row r="232" spans="1:37" ht="15.75" customHeight="1" x14ac:dyDescent="0.35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  <c r="AG232" s="47"/>
      <c r="AH232" s="47"/>
      <c r="AI232" s="47"/>
      <c r="AJ232" s="47"/>
      <c r="AK232" s="47"/>
    </row>
    <row r="233" spans="1:37" ht="15.75" customHeight="1" x14ac:dyDescent="0.35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  <c r="AI233" s="47"/>
      <c r="AJ233" s="47"/>
      <c r="AK233" s="47"/>
    </row>
    <row r="234" spans="1:37" ht="15.75" customHeight="1" x14ac:dyDescent="0.35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  <c r="AJ234" s="47"/>
      <c r="AK234" s="47"/>
    </row>
    <row r="235" spans="1:37" ht="15.75" customHeight="1" x14ac:dyDescent="0.35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  <c r="AI235" s="47"/>
      <c r="AJ235" s="47"/>
      <c r="AK235" s="47"/>
    </row>
    <row r="236" spans="1:37" ht="15.75" customHeight="1" x14ac:dyDescent="0.35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  <c r="AJ236" s="47"/>
      <c r="AK236" s="47"/>
    </row>
    <row r="237" spans="1:37" ht="15.75" customHeight="1" x14ac:dyDescent="0.35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  <c r="AI237" s="47"/>
      <c r="AJ237" s="47"/>
      <c r="AK237" s="47"/>
    </row>
    <row r="238" spans="1:37" ht="15.75" customHeight="1" x14ac:dyDescent="0.35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  <c r="AI238" s="47"/>
      <c r="AJ238" s="47"/>
      <c r="AK238" s="47"/>
    </row>
    <row r="239" spans="1:37" ht="15.75" customHeight="1" x14ac:dyDescent="0.35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  <c r="AJ239" s="47"/>
      <c r="AK239" s="47"/>
    </row>
    <row r="240" spans="1:37" ht="15.75" customHeight="1" x14ac:dyDescent="0.35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  <c r="AI240" s="47"/>
      <c r="AJ240" s="47"/>
      <c r="AK240" s="47"/>
    </row>
    <row r="241" spans="1:37" ht="15.75" customHeight="1" x14ac:dyDescent="0.35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</row>
    <row r="242" spans="1:37" ht="15.75" customHeight="1" x14ac:dyDescent="0.35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</row>
    <row r="243" spans="1:37" ht="15.75" customHeight="1" x14ac:dyDescent="0.35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7"/>
    </row>
    <row r="244" spans="1:37" ht="15.75" customHeight="1" x14ac:dyDescent="0.35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</row>
    <row r="245" spans="1:37" ht="15.75" customHeight="1" x14ac:dyDescent="0.35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</row>
    <row r="246" spans="1:37" ht="15.75" customHeight="1" x14ac:dyDescent="0.35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  <c r="AK246" s="47"/>
    </row>
    <row r="247" spans="1:37" ht="15.75" customHeight="1" x14ac:dyDescent="0.35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  <c r="AK247" s="47"/>
    </row>
    <row r="248" spans="1:37" ht="15.75" customHeight="1" x14ac:dyDescent="0.35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  <c r="AK248" s="47"/>
    </row>
    <row r="249" spans="1:37" ht="15.75" customHeight="1" x14ac:dyDescent="0.35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  <c r="AK249" s="47"/>
    </row>
    <row r="250" spans="1:37" ht="15.75" customHeight="1" x14ac:dyDescent="0.35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  <c r="AJ250" s="47"/>
      <c r="AK250" s="47"/>
    </row>
    <row r="251" spans="1:37" ht="15.75" customHeight="1" x14ac:dyDescent="0.35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  <c r="AJ251" s="47"/>
      <c r="AK251" s="47"/>
    </row>
    <row r="252" spans="1:37" ht="15.75" customHeight="1" x14ac:dyDescent="0.35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  <c r="AI252" s="47"/>
      <c r="AJ252" s="47"/>
      <c r="AK252" s="47"/>
    </row>
    <row r="253" spans="1:37" ht="15.75" customHeight="1" x14ac:dyDescent="0.35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7"/>
    </row>
    <row r="254" spans="1:37" ht="15.75" customHeight="1" x14ac:dyDescent="0.35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  <c r="AI254" s="47"/>
      <c r="AJ254" s="47"/>
      <c r="AK254" s="47"/>
    </row>
    <row r="255" spans="1:37" ht="15.75" customHeight="1" x14ac:dyDescent="0.35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  <c r="AI255" s="47"/>
      <c r="AJ255" s="47"/>
      <c r="AK255" s="47"/>
    </row>
    <row r="256" spans="1:37" ht="15.75" customHeight="1" x14ac:dyDescent="0.35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  <c r="AJ256" s="47"/>
      <c r="AK256" s="47"/>
    </row>
    <row r="257" spans="1:37" ht="15.75" customHeight="1" x14ac:dyDescent="0.35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  <c r="AJ257" s="47"/>
      <c r="AK257" s="47"/>
    </row>
    <row r="258" spans="1:37" ht="15.75" customHeight="1" x14ac:dyDescent="0.35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  <c r="AK258" s="47"/>
    </row>
    <row r="259" spans="1:37" ht="15.75" customHeight="1" x14ac:dyDescent="0.35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  <c r="AJ259" s="47"/>
      <c r="AK259" s="47"/>
    </row>
    <row r="260" spans="1:37" ht="15.75" customHeight="1" x14ac:dyDescent="0.35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  <c r="AJ260" s="47"/>
      <c r="AK260" s="47"/>
    </row>
    <row r="261" spans="1:37" ht="15.75" customHeight="1" x14ac:dyDescent="0.35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</row>
    <row r="262" spans="1:37" ht="15.75" customHeight="1" x14ac:dyDescent="0.35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</row>
    <row r="263" spans="1:37" ht="15.75" customHeight="1" x14ac:dyDescent="0.35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</row>
    <row r="264" spans="1:37" ht="15.75" customHeight="1" x14ac:dyDescent="0.35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  <c r="AI264" s="47"/>
      <c r="AJ264" s="47"/>
      <c r="AK264" s="47"/>
    </row>
    <row r="265" spans="1:37" ht="15.75" customHeight="1" x14ac:dyDescent="0.35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  <c r="AI265" s="47"/>
      <c r="AJ265" s="47"/>
      <c r="AK265" s="47"/>
    </row>
    <row r="266" spans="1:37" ht="15.75" customHeight="1" x14ac:dyDescent="0.35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  <c r="AJ266" s="47"/>
      <c r="AK266" s="47"/>
    </row>
    <row r="267" spans="1:37" ht="15.75" customHeight="1" x14ac:dyDescent="0.35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  <c r="AJ267" s="47"/>
      <c r="AK267" s="47"/>
    </row>
    <row r="268" spans="1:37" ht="15.75" customHeight="1" x14ac:dyDescent="0.35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</row>
    <row r="269" spans="1:37" ht="15.75" customHeight="1" x14ac:dyDescent="0.35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</row>
    <row r="270" spans="1:37" ht="15.75" customHeight="1" x14ac:dyDescent="0.35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</row>
    <row r="271" spans="1:37" ht="15.75" customHeight="1" x14ac:dyDescent="0.35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</row>
    <row r="272" spans="1:37" ht="15.75" customHeight="1" x14ac:dyDescent="0.35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7"/>
    </row>
    <row r="273" spans="1:37" ht="15.75" customHeight="1" x14ac:dyDescent="0.35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7"/>
    </row>
    <row r="274" spans="1:37" ht="15.75" customHeight="1" x14ac:dyDescent="0.35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</row>
    <row r="275" spans="1:37" ht="15.75" customHeight="1" x14ac:dyDescent="0.35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7"/>
    </row>
    <row r="276" spans="1:37" ht="15.75" customHeight="1" x14ac:dyDescent="0.35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7"/>
    </row>
    <row r="277" spans="1:37" ht="15.75" customHeight="1" x14ac:dyDescent="0.35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</row>
    <row r="278" spans="1:37" ht="15.75" customHeight="1" x14ac:dyDescent="0.35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</row>
    <row r="279" spans="1:37" ht="15.75" customHeight="1" x14ac:dyDescent="0.35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</row>
    <row r="280" spans="1:37" ht="15.75" customHeight="1" x14ac:dyDescent="0.35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  <c r="AJ280" s="47"/>
      <c r="AK280" s="47"/>
    </row>
    <row r="281" spans="1:37" ht="15.75" customHeight="1" x14ac:dyDescent="0.35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</row>
    <row r="282" spans="1:37" ht="15.75" customHeight="1" x14ac:dyDescent="0.35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  <c r="AI282" s="47"/>
      <c r="AJ282" s="47"/>
      <c r="AK282" s="47"/>
    </row>
    <row r="283" spans="1:37" ht="15.75" customHeight="1" x14ac:dyDescent="0.35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47"/>
      <c r="AG283" s="47"/>
      <c r="AH283" s="47"/>
      <c r="AI283" s="47"/>
      <c r="AJ283" s="47"/>
      <c r="AK283" s="47"/>
    </row>
    <row r="284" spans="1:37" ht="15.75" customHeight="1" x14ac:dyDescent="0.35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47"/>
      <c r="AG284" s="47"/>
      <c r="AH284" s="47"/>
      <c r="AI284" s="47"/>
      <c r="AJ284" s="47"/>
      <c r="AK284" s="47"/>
    </row>
    <row r="285" spans="1:37" ht="15.75" customHeight="1" x14ac:dyDescent="0.35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  <c r="AG285" s="47"/>
      <c r="AH285" s="47"/>
      <c r="AI285" s="47"/>
      <c r="AJ285" s="47"/>
      <c r="AK285" s="47"/>
    </row>
    <row r="286" spans="1:37" ht="15.75" customHeight="1" x14ac:dyDescent="0.35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  <c r="AG286" s="47"/>
      <c r="AH286" s="47"/>
      <c r="AI286" s="47"/>
      <c r="AJ286" s="47"/>
      <c r="AK286" s="47"/>
    </row>
    <row r="287" spans="1:37" ht="15.75" customHeight="1" x14ac:dyDescent="0.35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  <c r="AJ287" s="47"/>
      <c r="AK287" s="47"/>
    </row>
    <row r="288" spans="1:37" ht="15.75" customHeight="1" x14ac:dyDescent="0.35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  <c r="AI288" s="47"/>
      <c r="AJ288" s="47"/>
      <c r="AK288" s="47"/>
    </row>
    <row r="289" spans="1:37" ht="15.75" customHeight="1" x14ac:dyDescent="0.35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  <c r="AF289" s="47"/>
      <c r="AG289" s="47"/>
      <c r="AH289" s="47"/>
      <c r="AI289" s="47"/>
      <c r="AJ289" s="47"/>
      <c r="AK289" s="47"/>
    </row>
    <row r="290" spans="1:37" ht="15.75" customHeight="1" x14ac:dyDescent="0.35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47"/>
      <c r="AF290" s="47"/>
      <c r="AG290" s="47"/>
      <c r="AH290" s="47"/>
      <c r="AI290" s="47"/>
      <c r="AJ290" s="47"/>
      <c r="AK290" s="47"/>
    </row>
    <row r="291" spans="1:37" ht="15.75" customHeight="1" x14ac:dyDescent="0.35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47"/>
      <c r="AG291" s="47"/>
      <c r="AH291" s="47"/>
      <c r="AI291" s="47"/>
      <c r="AJ291" s="47"/>
      <c r="AK291" s="47"/>
    </row>
    <row r="292" spans="1:37" ht="15.75" customHeight="1" x14ac:dyDescent="0.35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47"/>
      <c r="AG292" s="47"/>
      <c r="AH292" s="47"/>
      <c r="AI292" s="47"/>
      <c r="AJ292" s="47"/>
      <c r="AK292" s="47"/>
    </row>
    <row r="293" spans="1:37" ht="15.75" customHeight="1" x14ac:dyDescent="0.35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47"/>
      <c r="AG293" s="47"/>
      <c r="AH293" s="47"/>
      <c r="AI293" s="47"/>
      <c r="AJ293" s="47"/>
      <c r="AK293" s="47"/>
    </row>
    <row r="294" spans="1:37" ht="15.75" customHeight="1" x14ac:dyDescent="0.35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47"/>
      <c r="AF294" s="47"/>
      <c r="AG294" s="47"/>
      <c r="AH294" s="47"/>
      <c r="AI294" s="47"/>
      <c r="AJ294" s="47"/>
      <c r="AK294" s="47"/>
    </row>
    <row r="295" spans="1:37" ht="15.75" customHeight="1" x14ac:dyDescent="0.35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47"/>
      <c r="AG295" s="47"/>
      <c r="AH295" s="47"/>
      <c r="AI295" s="47"/>
      <c r="AJ295" s="47"/>
      <c r="AK295" s="47"/>
    </row>
    <row r="296" spans="1:37" ht="15.75" customHeight="1" x14ac:dyDescent="0.35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  <c r="AG296" s="47"/>
      <c r="AH296" s="47"/>
      <c r="AI296" s="47"/>
      <c r="AJ296" s="47"/>
      <c r="AK296" s="47"/>
    </row>
    <row r="297" spans="1:37" ht="15.75" customHeight="1" x14ac:dyDescent="0.35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47"/>
      <c r="AG297" s="47"/>
      <c r="AH297" s="47"/>
      <c r="AI297" s="47"/>
      <c r="AJ297" s="47"/>
      <c r="AK297" s="47"/>
    </row>
    <row r="298" spans="1:37" ht="15.75" customHeight="1" x14ac:dyDescent="0.35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  <c r="AI298" s="47"/>
      <c r="AJ298" s="47"/>
      <c r="AK298" s="47"/>
    </row>
    <row r="299" spans="1:37" ht="15.75" customHeight="1" x14ac:dyDescent="0.35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  <c r="AJ299" s="47"/>
      <c r="AK299" s="47"/>
    </row>
    <row r="300" spans="1:37" ht="15.75" customHeight="1" x14ac:dyDescent="0.35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  <c r="AJ300" s="47"/>
      <c r="AK300" s="47"/>
    </row>
    <row r="301" spans="1:37" ht="15.75" customHeight="1" x14ac:dyDescent="0.35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  <c r="AJ301" s="47"/>
      <c r="AK301" s="47"/>
    </row>
    <row r="302" spans="1:37" ht="15.75" customHeight="1" x14ac:dyDescent="0.35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  <c r="AJ302" s="47"/>
      <c r="AK302" s="47"/>
    </row>
    <row r="303" spans="1:37" ht="15.75" customHeight="1" x14ac:dyDescent="0.35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  <c r="AJ303" s="47"/>
      <c r="AK303" s="47"/>
    </row>
    <row r="304" spans="1:37" ht="15.75" customHeight="1" x14ac:dyDescent="0.35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  <c r="AJ304" s="47"/>
      <c r="AK304" s="47"/>
    </row>
    <row r="305" spans="1:37" ht="15.75" customHeight="1" x14ac:dyDescent="0.35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7"/>
    </row>
    <row r="306" spans="1:37" ht="15.75" customHeight="1" x14ac:dyDescent="0.35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  <c r="AJ306" s="47"/>
      <c r="AK306" s="47"/>
    </row>
    <row r="307" spans="1:37" ht="15.75" customHeight="1" x14ac:dyDescent="0.35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  <c r="AJ307" s="47"/>
      <c r="AK307" s="47"/>
    </row>
    <row r="308" spans="1:37" ht="15.75" customHeight="1" x14ac:dyDescent="0.35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  <c r="AJ308" s="47"/>
      <c r="AK308" s="47"/>
    </row>
    <row r="309" spans="1:37" ht="15.75" customHeight="1" x14ac:dyDescent="0.35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  <c r="AJ309" s="47"/>
      <c r="AK309" s="47"/>
    </row>
    <row r="310" spans="1:37" ht="15.75" customHeight="1" x14ac:dyDescent="0.35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  <c r="AJ310" s="47"/>
      <c r="AK310" s="47"/>
    </row>
    <row r="311" spans="1:37" ht="15.75" customHeight="1" x14ac:dyDescent="0.35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  <c r="AK311" s="47"/>
    </row>
    <row r="312" spans="1:37" ht="15.75" customHeight="1" x14ac:dyDescent="0.35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  <c r="AJ312" s="47"/>
      <c r="AK312" s="47"/>
    </row>
    <row r="313" spans="1:37" ht="15.75" customHeight="1" x14ac:dyDescent="0.35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  <c r="AJ313" s="47"/>
      <c r="AK313" s="47"/>
    </row>
    <row r="314" spans="1:37" ht="15.75" customHeight="1" x14ac:dyDescent="0.35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  <c r="AJ314" s="47"/>
      <c r="AK314" s="47"/>
    </row>
    <row r="315" spans="1:37" ht="15.75" customHeight="1" x14ac:dyDescent="0.35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  <c r="AI315" s="47"/>
      <c r="AJ315" s="47"/>
      <c r="AK315" s="47"/>
    </row>
    <row r="316" spans="1:37" ht="15.75" customHeight="1" x14ac:dyDescent="0.35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  <c r="AI316" s="47"/>
      <c r="AJ316" s="47"/>
      <c r="AK316" s="47"/>
    </row>
    <row r="317" spans="1:37" ht="15.75" customHeight="1" x14ac:dyDescent="0.35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47"/>
      <c r="AG317" s="47"/>
      <c r="AH317" s="47"/>
      <c r="AI317" s="47"/>
      <c r="AJ317" s="47"/>
      <c r="AK317" s="47"/>
    </row>
    <row r="318" spans="1:37" ht="15.75" customHeight="1" x14ac:dyDescent="0.35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47"/>
      <c r="AG318" s="47"/>
      <c r="AH318" s="47"/>
      <c r="AI318" s="47"/>
      <c r="AJ318" s="47"/>
      <c r="AK318" s="47"/>
    </row>
    <row r="319" spans="1:37" ht="15.75" customHeight="1" x14ac:dyDescent="0.35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47"/>
      <c r="AG319" s="47"/>
      <c r="AH319" s="47"/>
      <c r="AI319" s="47"/>
      <c r="AJ319" s="47"/>
      <c r="AK319" s="47"/>
    </row>
    <row r="320" spans="1:37" ht="15.75" customHeight="1" x14ac:dyDescent="0.35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  <c r="AJ320" s="47"/>
      <c r="AK320" s="47"/>
    </row>
    <row r="321" spans="1:37" ht="15.75" customHeight="1" x14ac:dyDescent="0.35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  <c r="AJ321" s="47"/>
      <c r="AK321" s="47"/>
    </row>
    <row r="322" spans="1:37" ht="15.75" customHeight="1" x14ac:dyDescent="0.35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</row>
    <row r="323" spans="1:37" ht="15.75" customHeight="1" x14ac:dyDescent="0.35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</row>
    <row r="324" spans="1:37" ht="15.75" customHeight="1" x14ac:dyDescent="0.35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</row>
    <row r="325" spans="1:37" ht="15.75" customHeight="1" x14ac:dyDescent="0.35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</row>
    <row r="326" spans="1:37" ht="15.75" customHeight="1" x14ac:dyDescent="0.35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47"/>
    </row>
    <row r="327" spans="1:37" ht="15.75" customHeight="1" x14ac:dyDescent="0.35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  <c r="AJ327" s="47"/>
      <c r="AK327" s="47"/>
    </row>
    <row r="328" spans="1:37" ht="15.75" customHeight="1" x14ac:dyDescent="0.35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  <c r="AK328" s="47"/>
    </row>
    <row r="329" spans="1:37" ht="15.75" customHeight="1" x14ac:dyDescent="0.35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  <c r="AI329" s="47"/>
      <c r="AJ329" s="47"/>
      <c r="AK329" s="47"/>
    </row>
    <row r="330" spans="1:37" ht="15.75" customHeight="1" x14ac:dyDescent="0.35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</row>
    <row r="331" spans="1:37" ht="15.75" customHeight="1" x14ac:dyDescent="0.35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</row>
    <row r="332" spans="1:37" ht="15.75" customHeight="1" x14ac:dyDescent="0.35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</row>
    <row r="333" spans="1:37" ht="15.75" customHeight="1" x14ac:dyDescent="0.35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</row>
    <row r="334" spans="1:37" ht="15.75" customHeight="1" x14ac:dyDescent="0.35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</row>
    <row r="335" spans="1:37" ht="15.75" customHeight="1" x14ac:dyDescent="0.35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</row>
    <row r="336" spans="1:37" ht="15.75" customHeight="1" x14ac:dyDescent="0.35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</row>
    <row r="337" spans="1:37" ht="15.75" customHeight="1" x14ac:dyDescent="0.35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</row>
    <row r="338" spans="1:37" ht="15.75" customHeight="1" x14ac:dyDescent="0.35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</row>
    <row r="339" spans="1:37" ht="15.75" customHeight="1" x14ac:dyDescent="0.35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</row>
    <row r="340" spans="1:37" ht="15.75" customHeight="1" x14ac:dyDescent="0.35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</row>
    <row r="341" spans="1:37" ht="15.75" customHeight="1" x14ac:dyDescent="0.35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</row>
    <row r="342" spans="1:37" ht="15.75" customHeight="1" x14ac:dyDescent="0.35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</row>
    <row r="343" spans="1:37" ht="15.75" customHeight="1" x14ac:dyDescent="0.35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</row>
    <row r="344" spans="1:37" ht="15.75" customHeight="1" x14ac:dyDescent="0.35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</row>
    <row r="345" spans="1:37" ht="15.75" customHeight="1" x14ac:dyDescent="0.35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</row>
    <row r="346" spans="1:37" ht="15.75" customHeight="1" x14ac:dyDescent="0.35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</row>
    <row r="347" spans="1:37" ht="15.75" customHeight="1" x14ac:dyDescent="0.35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</row>
    <row r="348" spans="1:37" ht="15.75" customHeight="1" x14ac:dyDescent="0.35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</row>
    <row r="349" spans="1:37" ht="15.75" customHeight="1" x14ac:dyDescent="0.35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</row>
    <row r="350" spans="1:37" ht="15.75" customHeight="1" x14ac:dyDescent="0.35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  <c r="AJ350" s="47"/>
      <c r="AK350" s="47"/>
    </row>
    <row r="351" spans="1:37" ht="15.75" customHeight="1" x14ac:dyDescent="0.35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  <c r="AJ351" s="47"/>
      <c r="AK351" s="47"/>
    </row>
    <row r="352" spans="1:37" ht="15.75" customHeight="1" x14ac:dyDescent="0.35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</row>
    <row r="353" spans="1:37" ht="15.75" customHeight="1" x14ac:dyDescent="0.35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  <c r="AJ353" s="47"/>
      <c r="AK353" s="47"/>
    </row>
    <row r="354" spans="1:37" ht="15.75" customHeight="1" x14ac:dyDescent="0.35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  <c r="AG354" s="47"/>
      <c r="AH354" s="47"/>
      <c r="AI354" s="47"/>
      <c r="AJ354" s="47"/>
      <c r="AK354" s="47"/>
    </row>
    <row r="355" spans="1:37" ht="15.75" customHeight="1" x14ac:dyDescent="0.35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  <c r="AJ355" s="47"/>
      <c r="AK355" s="47"/>
    </row>
    <row r="356" spans="1:37" ht="15.75" customHeight="1" x14ac:dyDescent="0.35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  <c r="AI356" s="47"/>
      <c r="AJ356" s="47"/>
      <c r="AK356" s="47"/>
    </row>
    <row r="357" spans="1:37" ht="15.75" customHeight="1" x14ac:dyDescent="0.35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7"/>
    </row>
    <row r="358" spans="1:37" ht="15.75" customHeight="1" x14ac:dyDescent="0.35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7"/>
    </row>
    <row r="359" spans="1:37" ht="15.75" customHeight="1" x14ac:dyDescent="0.35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</row>
    <row r="360" spans="1:37" ht="15.75" customHeight="1" x14ac:dyDescent="0.35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7"/>
    </row>
    <row r="361" spans="1:37" ht="15.75" customHeight="1" x14ac:dyDescent="0.35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7"/>
    </row>
    <row r="362" spans="1:37" ht="15.75" customHeight="1" x14ac:dyDescent="0.35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</row>
    <row r="363" spans="1:37" ht="15.75" customHeight="1" x14ac:dyDescent="0.35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</row>
    <row r="364" spans="1:37" ht="15.75" customHeight="1" x14ac:dyDescent="0.35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</row>
    <row r="365" spans="1:37" ht="15.75" customHeight="1" x14ac:dyDescent="0.35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</row>
    <row r="366" spans="1:37" ht="15.75" customHeight="1" x14ac:dyDescent="0.35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</row>
    <row r="367" spans="1:37" ht="15.75" customHeight="1" x14ac:dyDescent="0.35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</row>
    <row r="368" spans="1:37" ht="15.75" customHeight="1" x14ac:dyDescent="0.35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</row>
    <row r="369" spans="1:37" ht="15.75" customHeight="1" x14ac:dyDescent="0.35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</row>
    <row r="370" spans="1:37" ht="15.75" customHeight="1" x14ac:dyDescent="0.35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</row>
    <row r="371" spans="1:37" ht="15.75" customHeight="1" x14ac:dyDescent="0.35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</row>
    <row r="372" spans="1:37" ht="15.75" customHeight="1" x14ac:dyDescent="0.35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</row>
    <row r="373" spans="1:37" ht="15.75" customHeight="1" x14ac:dyDescent="0.35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</row>
    <row r="374" spans="1:37" ht="15.75" customHeight="1" x14ac:dyDescent="0.35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</row>
    <row r="375" spans="1:37" ht="15.75" customHeight="1" x14ac:dyDescent="0.35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</row>
    <row r="376" spans="1:37" ht="15.75" customHeight="1" x14ac:dyDescent="0.35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</row>
    <row r="377" spans="1:37" ht="15.75" customHeight="1" x14ac:dyDescent="0.35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</row>
    <row r="378" spans="1:37" ht="15.75" customHeight="1" x14ac:dyDescent="0.35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</row>
    <row r="379" spans="1:37" ht="15.75" customHeight="1" x14ac:dyDescent="0.35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</row>
    <row r="380" spans="1:37" ht="15.75" customHeight="1" x14ac:dyDescent="0.35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</row>
    <row r="381" spans="1:37" ht="15.75" customHeight="1" x14ac:dyDescent="0.35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</row>
    <row r="382" spans="1:37" ht="15.75" customHeight="1" x14ac:dyDescent="0.35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</row>
    <row r="383" spans="1:37" ht="15.75" customHeight="1" x14ac:dyDescent="0.35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</row>
    <row r="384" spans="1:37" ht="15.75" customHeight="1" x14ac:dyDescent="0.35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</row>
    <row r="385" spans="1:37" ht="15.75" customHeight="1" x14ac:dyDescent="0.35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</row>
    <row r="386" spans="1:37" ht="15.75" customHeight="1" x14ac:dyDescent="0.35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</row>
    <row r="387" spans="1:37" ht="15.75" customHeight="1" x14ac:dyDescent="0.35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</row>
    <row r="388" spans="1:37" ht="15.75" customHeight="1" x14ac:dyDescent="0.35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</row>
    <row r="389" spans="1:37" ht="15.75" customHeight="1" x14ac:dyDescent="0.35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</row>
    <row r="390" spans="1:37" ht="15.75" customHeight="1" x14ac:dyDescent="0.35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</row>
    <row r="391" spans="1:37" ht="15.75" customHeight="1" x14ac:dyDescent="0.35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</row>
    <row r="392" spans="1:37" ht="15.75" customHeight="1" x14ac:dyDescent="0.35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</row>
    <row r="393" spans="1:37" ht="15.75" customHeight="1" x14ac:dyDescent="0.35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7"/>
    </row>
    <row r="394" spans="1:37" ht="15.75" customHeight="1" x14ac:dyDescent="0.35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7"/>
    </row>
    <row r="395" spans="1:37" ht="15.75" customHeight="1" x14ac:dyDescent="0.35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  <c r="AJ395" s="47"/>
      <c r="AK395" s="47"/>
    </row>
    <row r="396" spans="1:37" ht="15.75" customHeight="1" x14ac:dyDescent="0.35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  <c r="AI396" s="47"/>
      <c r="AJ396" s="47"/>
      <c r="AK396" s="47"/>
    </row>
    <row r="397" spans="1:37" ht="15.75" customHeight="1" x14ac:dyDescent="0.35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  <c r="AI397" s="47"/>
      <c r="AJ397" s="47"/>
      <c r="AK397" s="47"/>
    </row>
    <row r="398" spans="1:37" ht="15.75" customHeight="1" x14ac:dyDescent="0.35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  <c r="AI398" s="47"/>
      <c r="AJ398" s="47"/>
      <c r="AK398" s="47"/>
    </row>
    <row r="399" spans="1:37" ht="15.75" customHeight="1" x14ac:dyDescent="0.35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  <c r="AJ399" s="47"/>
      <c r="AK399" s="47"/>
    </row>
    <row r="400" spans="1:37" ht="15.75" customHeight="1" x14ac:dyDescent="0.35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47"/>
      <c r="AG400" s="47"/>
      <c r="AH400" s="47"/>
      <c r="AI400" s="47"/>
      <c r="AJ400" s="47"/>
      <c r="AK400" s="47"/>
    </row>
    <row r="401" spans="1:37" ht="15.75" customHeight="1" x14ac:dyDescent="0.35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47"/>
      <c r="AG401" s="47"/>
      <c r="AH401" s="47"/>
      <c r="AI401" s="47"/>
      <c r="AJ401" s="47"/>
      <c r="AK401" s="47"/>
    </row>
    <row r="402" spans="1:37" ht="15.75" customHeight="1" x14ac:dyDescent="0.35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7"/>
      <c r="AF402" s="47"/>
      <c r="AG402" s="47"/>
      <c r="AH402" s="47"/>
      <c r="AI402" s="47"/>
      <c r="AJ402" s="47"/>
      <c r="AK402" s="47"/>
    </row>
    <row r="403" spans="1:37" ht="15.75" customHeight="1" x14ac:dyDescent="0.35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47"/>
      <c r="AF403" s="47"/>
      <c r="AG403" s="47"/>
      <c r="AH403" s="47"/>
      <c r="AI403" s="47"/>
      <c r="AJ403" s="47"/>
      <c r="AK403" s="47"/>
    </row>
    <row r="404" spans="1:37" ht="15.75" customHeight="1" x14ac:dyDescent="0.35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47"/>
      <c r="AF404" s="47"/>
      <c r="AG404" s="47"/>
      <c r="AH404" s="47"/>
      <c r="AI404" s="47"/>
      <c r="AJ404" s="47"/>
      <c r="AK404" s="47"/>
    </row>
    <row r="405" spans="1:37" ht="15.75" customHeight="1" x14ac:dyDescent="0.35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7"/>
      <c r="AF405" s="47"/>
      <c r="AG405" s="47"/>
      <c r="AH405" s="47"/>
      <c r="AI405" s="47"/>
      <c r="AJ405" s="47"/>
      <c r="AK405" s="47"/>
    </row>
    <row r="406" spans="1:37" ht="15.75" customHeight="1" x14ac:dyDescent="0.35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7"/>
      <c r="AF406" s="47"/>
      <c r="AG406" s="47"/>
      <c r="AH406" s="47"/>
      <c r="AI406" s="47"/>
      <c r="AJ406" s="47"/>
      <c r="AK406" s="47"/>
    </row>
    <row r="407" spans="1:37" ht="15.75" customHeight="1" x14ac:dyDescent="0.35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7"/>
      <c r="AF407" s="47"/>
      <c r="AG407" s="47"/>
      <c r="AH407" s="47"/>
      <c r="AI407" s="47"/>
      <c r="AJ407" s="47"/>
      <c r="AK407" s="47"/>
    </row>
    <row r="408" spans="1:37" ht="15.75" customHeight="1" x14ac:dyDescent="0.35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7"/>
      <c r="AF408" s="47"/>
      <c r="AG408" s="47"/>
      <c r="AH408" s="47"/>
      <c r="AI408" s="47"/>
      <c r="AJ408" s="47"/>
      <c r="AK408" s="47"/>
    </row>
    <row r="409" spans="1:37" ht="15.75" customHeight="1" x14ac:dyDescent="0.35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7"/>
      <c r="AF409" s="47"/>
      <c r="AG409" s="47"/>
      <c r="AH409" s="47"/>
      <c r="AI409" s="47"/>
      <c r="AJ409" s="47"/>
      <c r="AK409" s="47"/>
    </row>
    <row r="410" spans="1:37" ht="15.75" customHeight="1" x14ac:dyDescent="0.35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  <c r="AG410" s="47"/>
      <c r="AH410" s="47"/>
      <c r="AI410" s="47"/>
      <c r="AJ410" s="47"/>
      <c r="AK410" s="47"/>
    </row>
    <row r="411" spans="1:37" ht="15.75" customHeight="1" x14ac:dyDescent="0.35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  <c r="AG411" s="47"/>
      <c r="AH411" s="47"/>
      <c r="AI411" s="47"/>
      <c r="AJ411" s="47"/>
      <c r="AK411" s="47"/>
    </row>
    <row r="412" spans="1:37" ht="15.75" customHeight="1" x14ac:dyDescent="0.35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  <c r="AI412" s="47"/>
      <c r="AJ412" s="47"/>
      <c r="AK412" s="47"/>
    </row>
    <row r="413" spans="1:37" ht="15.75" customHeight="1" x14ac:dyDescent="0.35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  <c r="AJ413" s="47"/>
      <c r="AK413" s="47"/>
    </row>
    <row r="414" spans="1:37" ht="15.75" customHeight="1" x14ac:dyDescent="0.35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  <c r="AG414" s="47"/>
      <c r="AH414" s="47"/>
      <c r="AI414" s="47"/>
      <c r="AJ414" s="47"/>
      <c r="AK414" s="47"/>
    </row>
    <row r="415" spans="1:37" ht="15.75" customHeight="1" x14ac:dyDescent="0.35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  <c r="AG415" s="47"/>
      <c r="AH415" s="47"/>
      <c r="AI415" s="47"/>
      <c r="AJ415" s="47"/>
      <c r="AK415" s="47"/>
    </row>
    <row r="416" spans="1:37" ht="15.75" customHeight="1" x14ac:dyDescent="0.35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  <c r="AI416" s="47"/>
      <c r="AJ416" s="47"/>
      <c r="AK416" s="47"/>
    </row>
    <row r="417" spans="1:37" ht="15.75" customHeight="1" x14ac:dyDescent="0.35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  <c r="AI417" s="47"/>
      <c r="AJ417" s="47"/>
      <c r="AK417" s="47"/>
    </row>
    <row r="418" spans="1:37" ht="15.75" customHeight="1" x14ac:dyDescent="0.35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  <c r="AG418" s="47"/>
      <c r="AH418" s="47"/>
      <c r="AI418" s="47"/>
      <c r="AJ418" s="47"/>
      <c r="AK418" s="47"/>
    </row>
    <row r="419" spans="1:37" ht="15.75" customHeight="1" x14ac:dyDescent="0.35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  <c r="AG419" s="47"/>
      <c r="AH419" s="47"/>
      <c r="AI419" s="47"/>
      <c r="AJ419" s="47"/>
      <c r="AK419" s="47"/>
    </row>
    <row r="420" spans="1:37" ht="15.75" customHeight="1" x14ac:dyDescent="0.35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  <c r="AG420" s="47"/>
      <c r="AH420" s="47"/>
      <c r="AI420" s="47"/>
      <c r="AJ420" s="47"/>
      <c r="AK420" s="47"/>
    </row>
    <row r="421" spans="1:37" ht="15.75" customHeight="1" x14ac:dyDescent="0.35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  <c r="AG421" s="47"/>
      <c r="AH421" s="47"/>
      <c r="AI421" s="47"/>
      <c r="AJ421" s="47"/>
      <c r="AK421" s="47"/>
    </row>
    <row r="422" spans="1:37" ht="15.75" customHeight="1" x14ac:dyDescent="0.35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  <c r="AG422" s="47"/>
      <c r="AH422" s="47"/>
      <c r="AI422" s="47"/>
      <c r="AJ422" s="47"/>
      <c r="AK422" s="47"/>
    </row>
    <row r="423" spans="1:37" ht="15.75" customHeight="1" x14ac:dyDescent="0.35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  <c r="AG423" s="47"/>
      <c r="AH423" s="47"/>
      <c r="AI423" s="47"/>
      <c r="AJ423" s="47"/>
      <c r="AK423" s="47"/>
    </row>
    <row r="424" spans="1:37" ht="15.75" customHeight="1" x14ac:dyDescent="0.35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  <c r="AI424" s="47"/>
      <c r="AJ424" s="47"/>
      <c r="AK424" s="47"/>
    </row>
    <row r="425" spans="1:37" ht="15.75" customHeight="1" x14ac:dyDescent="0.35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  <c r="AI425" s="47"/>
      <c r="AJ425" s="47"/>
      <c r="AK425" s="47"/>
    </row>
    <row r="426" spans="1:37" ht="15.75" customHeight="1" x14ac:dyDescent="0.35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  <c r="AI426" s="47"/>
      <c r="AJ426" s="47"/>
      <c r="AK426" s="47"/>
    </row>
    <row r="427" spans="1:37" ht="15.75" customHeight="1" x14ac:dyDescent="0.35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  <c r="AI427" s="47"/>
      <c r="AJ427" s="47"/>
      <c r="AK427" s="47"/>
    </row>
    <row r="428" spans="1:37" ht="15.75" customHeight="1" x14ac:dyDescent="0.35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47"/>
      <c r="AF428" s="47"/>
      <c r="AG428" s="47"/>
      <c r="AH428" s="47"/>
      <c r="AI428" s="47"/>
      <c r="AJ428" s="47"/>
      <c r="AK428" s="47"/>
    </row>
    <row r="429" spans="1:37" ht="15.75" customHeight="1" x14ac:dyDescent="0.35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  <c r="AF429" s="47"/>
      <c r="AG429" s="47"/>
      <c r="AH429" s="47"/>
      <c r="AI429" s="47"/>
      <c r="AJ429" s="47"/>
      <c r="AK429" s="47"/>
    </row>
    <row r="430" spans="1:37" ht="15.75" customHeight="1" x14ac:dyDescent="0.35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  <c r="AE430" s="47"/>
      <c r="AF430" s="47"/>
      <c r="AG430" s="47"/>
      <c r="AH430" s="47"/>
      <c r="AI430" s="47"/>
      <c r="AJ430" s="47"/>
      <c r="AK430" s="47"/>
    </row>
    <row r="431" spans="1:37" ht="15.75" customHeight="1" x14ac:dyDescent="0.35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47"/>
      <c r="AF431" s="47"/>
      <c r="AG431" s="47"/>
      <c r="AH431" s="47"/>
      <c r="AI431" s="47"/>
      <c r="AJ431" s="47"/>
      <c r="AK431" s="47"/>
    </row>
    <row r="432" spans="1:37" ht="15.75" customHeight="1" x14ac:dyDescent="0.35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47"/>
      <c r="AF432" s="47"/>
      <c r="AG432" s="47"/>
      <c r="AH432" s="47"/>
      <c r="AI432" s="47"/>
      <c r="AJ432" s="47"/>
      <c r="AK432" s="47"/>
    </row>
    <row r="433" spans="1:37" ht="15.75" customHeight="1" x14ac:dyDescent="0.35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  <c r="AF433" s="47"/>
      <c r="AG433" s="47"/>
      <c r="AH433" s="47"/>
      <c r="AI433" s="47"/>
      <c r="AJ433" s="47"/>
      <c r="AK433" s="47"/>
    </row>
    <row r="434" spans="1:37" ht="15.75" customHeight="1" x14ac:dyDescent="0.35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  <c r="AE434" s="47"/>
      <c r="AF434" s="47"/>
      <c r="AG434" s="47"/>
      <c r="AH434" s="47"/>
      <c r="AI434" s="47"/>
      <c r="AJ434" s="47"/>
      <c r="AK434" s="47"/>
    </row>
    <row r="435" spans="1:37" ht="15.75" customHeight="1" x14ac:dyDescent="0.35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  <c r="AE435" s="47"/>
      <c r="AF435" s="47"/>
      <c r="AG435" s="47"/>
      <c r="AH435" s="47"/>
      <c r="AI435" s="47"/>
      <c r="AJ435" s="47"/>
      <c r="AK435" s="47"/>
    </row>
    <row r="436" spans="1:37" ht="15.75" customHeight="1" x14ac:dyDescent="0.35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47"/>
      <c r="AF436" s="47"/>
      <c r="AG436" s="47"/>
      <c r="AH436" s="47"/>
      <c r="AI436" s="47"/>
      <c r="AJ436" s="47"/>
      <c r="AK436" s="47"/>
    </row>
    <row r="437" spans="1:37" ht="15.75" customHeight="1" x14ac:dyDescent="0.35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47"/>
      <c r="AF437" s="47"/>
      <c r="AG437" s="47"/>
      <c r="AH437" s="47"/>
      <c r="AI437" s="47"/>
      <c r="AJ437" s="47"/>
      <c r="AK437" s="47"/>
    </row>
    <row r="438" spans="1:37" ht="15.75" customHeight="1" x14ac:dyDescent="0.35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  <c r="AG438" s="47"/>
      <c r="AH438" s="47"/>
      <c r="AI438" s="47"/>
      <c r="AJ438" s="47"/>
      <c r="AK438" s="47"/>
    </row>
    <row r="439" spans="1:37" ht="15.75" customHeight="1" x14ac:dyDescent="0.35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  <c r="AJ439" s="47"/>
      <c r="AK439" s="47"/>
    </row>
    <row r="440" spans="1:37" ht="15.75" customHeight="1" x14ac:dyDescent="0.35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</row>
    <row r="441" spans="1:37" ht="15.75" customHeight="1" x14ac:dyDescent="0.35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  <c r="AJ441" s="47"/>
      <c r="AK441" s="47"/>
    </row>
    <row r="442" spans="1:37" ht="15.75" customHeight="1" x14ac:dyDescent="0.35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  <c r="AJ442" s="47"/>
      <c r="AK442" s="47"/>
    </row>
    <row r="443" spans="1:37" ht="15.75" customHeight="1" x14ac:dyDescent="0.35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  <c r="AE443" s="47"/>
      <c r="AF443" s="47"/>
      <c r="AG443" s="47"/>
      <c r="AH443" s="47"/>
      <c r="AI443" s="47"/>
      <c r="AJ443" s="47"/>
      <c r="AK443" s="47"/>
    </row>
    <row r="444" spans="1:37" ht="15.75" customHeight="1" x14ac:dyDescent="0.35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  <c r="AJ444" s="47"/>
      <c r="AK444" s="47"/>
    </row>
    <row r="445" spans="1:37" ht="15.75" customHeight="1" x14ac:dyDescent="0.35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  <c r="AF445" s="47"/>
      <c r="AG445" s="47"/>
      <c r="AH445" s="47"/>
      <c r="AI445" s="47"/>
      <c r="AJ445" s="47"/>
      <c r="AK445" s="47"/>
    </row>
    <row r="446" spans="1:37" ht="15.75" customHeight="1" x14ac:dyDescent="0.35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  <c r="AF446" s="47"/>
      <c r="AG446" s="47"/>
      <c r="AH446" s="47"/>
      <c r="AI446" s="47"/>
      <c r="AJ446" s="47"/>
      <c r="AK446" s="47"/>
    </row>
    <row r="447" spans="1:37" ht="15.75" customHeight="1" x14ac:dyDescent="0.35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  <c r="AF447" s="47"/>
      <c r="AG447" s="47"/>
      <c r="AH447" s="47"/>
      <c r="AI447" s="47"/>
      <c r="AJ447" s="47"/>
      <c r="AK447" s="47"/>
    </row>
    <row r="448" spans="1:37" ht="15.75" customHeight="1" x14ac:dyDescent="0.35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47"/>
      <c r="AF448" s="47"/>
      <c r="AG448" s="47"/>
      <c r="AH448" s="47"/>
      <c r="AI448" s="47"/>
      <c r="AJ448" s="47"/>
      <c r="AK448" s="47"/>
    </row>
    <row r="449" spans="1:37" ht="15.75" customHeight="1" x14ac:dyDescent="0.35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  <c r="AF449" s="47"/>
      <c r="AG449" s="47"/>
      <c r="AH449" s="47"/>
      <c r="AI449" s="47"/>
      <c r="AJ449" s="47"/>
      <c r="AK449" s="47"/>
    </row>
    <row r="450" spans="1:37" ht="15.75" customHeight="1" x14ac:dyDescent="0.35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47"/>
      <c r="AF450" s="47"/>
      <c r="AG450" s="47"/>
      <c r="AH450" s="47"/>
      <c r="AI450" s="47"/>
      <c r="AJ450" s="47"/>
      <c r="AK450" s="47"/>
    </row>
    <row r="451" spans="1:37" ht="15.75" customHeight="1" x14ac:dyDescent="0.35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  <c r="AJ451" s="47"/>
      <c r="AK451" s="47"/>
    </row>
    <row r="452" spans="1:37" ht="15.75" customHeight="1" x14ac:dyDescent="0.35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</row>
    <row r="453" spans="1:37" ht="15.75" customHeight="1" x14ac:dyDescent="0.35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  <c r="AJ453" s="47"/>
      <c r="AK453" s="47"/>
    </row>
    <row r="454" spans="1:37" ht="15.75" customHeight="1" x14ac:dyDescent="0.35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  <c r="AJ454" s="47"/>
      <c r="AK454" s="47"/>
    </row>
    <row r="455" spans="1:37" ht="15.75" customHeight="1" x14ac:dyDescent="0.35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</row>
    <row r="456" spans="1:37" ht="15.75" customHeight="1" x14ac:dyDescent="0.35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  <c r="AJ456" s="47"/>
      <c r="AK456" s="47"/>
    </row>
    <row r="457" spans="1:37" ht="15.75" customHeight="1" x14ac:dyDescent="0.35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  <c r="AI457" s="47"/>
      <c r="AJ457" s="47"/>
      <c r="AK457" s="47"/>
    </row>
    <row r="458" spans="1:37" ht="15.75" customHeight="1" x14ac:dyDescent="0.35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  <c r="AI458" s="47"/>
      <c r="AJ458" s="47"/>
      <c r="AK458" s="47"/>
    </row>
    <row r="459" spans="1:37" ht="15.75" customHeight="1" x14ac:dyDescent="0.35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  <c r="AJ459" s="47"/>
      <c r="AK459" s="47"/>
    </row>
    <row r="460" spans="1:37" ht="15.75" customHeight="1" x14ac:dyDescent="0.35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  <c r="AJ460" s="47"/>
      <c r="AK460" s="47"/>
    </row>
    <row r="461" spans="1:37" ht="15.75" customHeight="1" x14ac:dyDescent="0.35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  <c r="AJ461" s="47"/>
      <c r="AK461" s="47"/>
    </row>
    <row r="462" spans="1:37" ht="15.75" customHeight="1" x14ac:dyDescent="0.35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  <c r="AJ462" s="47"/>
      <c r="AK462" s="47"/>
    </row>
    <row r="463" spans="1:37" ht="15.75" customHeight="1" x14ac:dyDescent="0.35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47"/>
      <c r="AE463" s="47"/>
      <c r="AF463" s="47"/>
      <c r="AG463" s="47"/>
      <c r="AH463" s="47"/>
      <c r="AI463" s="47"/>
      <c r="AJ463" s="47"/>
      <c r="AK463" s="47"/>
    </row>
    <row r="464" spans="1:37" ht="15.75" customHeight="1" x14ac:dyDescent="0.35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  <c r="AE464" s="47"/>
      <c r="AF464" s="47"/>
      <c r="AG464" s="47"/>
      <c r="AH464" s="47"/>
      <c r="AI464" s="47"/>
      <c r="AJ464" s="47"/>
      <c r="AK464" s="47"/>
    </row>
    <row r="465" spans="1:37" ht="15.75" customHeight="1" x14ac:dyDescent="0.35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  <c r="AJ465" s="47"/>
      <c r="AK465" s="47"/>
    </row>
    <row r="466" spans="1:37" ht="15.75" customHeight="1" x14ac:dyDescent="0.35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  <c r="AJ466" s="47"/>
      <c r="AK466" s="47"/>
    </row>
    <row r="467" spans="1:37" ht="15.75" customHeight="1" x14ac:dyDescent="0.35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  <c r="AI467" s="47"/>
      <c r="AJ467" s="47"/>
      <c r="AK467" s="47"/>
    </row>
    <row r="468" spans="1:37" ht="15.75" customHeight="1" x14ac:dyDescent="0.35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  <c r="AF468" s="47"/>
      <c r="AG468" s="47"/>
      <c r="AH468" s="47"/>
      <c r="AI468" s="47"/>
      <c r="AJ468" s="47"/>
      <c r="AK468" s="47"/>
    </row>
    <row r="469" spans="1:37" ht="15.75" customHeight="1" x14ac:dyDescent="0.35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  <c r="AF469" s="47"/>
      <c r="AG469" s="47"/>
      <c r="AH469" s="47"/>
      <c r="AI469" s="47"/>
      <c r="AJ469" s="47"/>
      <c r="AK469" s="47"/>
    </row>
    <row r="470" spans="1:37" ht="15.75" customHeight="1" x14ac:dyDescent="0.35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  <c r="AF470" s="47"/>
      <c r="AG470" s="47"/>
      <c r="AH470" s="47"/>
      <c r="AI470" s="47"/>
      <c r="AJ470" s="47"/>
      <c r="AK470" s="47"/>
    </row>
    <row r="471" spans="1:37" ht="15.75" customHeight="1" x14ac:dyDescent="0.35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  <c r="AF471" s="47"/>
      <c r="AG471" s="47"/>
      <c r="AH471" s="47"/>
      <c r="AI471" s="47"/>
      <c r="AJ471" s="47"/>
      <c r="AK471" s="47"/>
    </row>
    <row r="472" spans="1:37" ht="15.75" customHeight="1" x14ac:dyDescent="0.35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  <c r="AJ472" s="47"/>
      <c r="AK472" s="47"/>
    </row>
    <row r="473" spans="1:37" ht="15.75" customHeight="1" x14ac:dyDescent="0.35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  <c r="AI473" s="47"/>
      <c r="AJ473" s="47"/>
      <c r="AK473" s="47"/>
    </row>
    <row r="474" spans="1:37" ht="15.75" customHeight="1" x14ac:dyDescent="0.35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  <c r="AF474" s="47"/>
      <c r="AG474" s="47"/>
      <c r="AH474" s="47"/>
      <c r="AI474" s="47"/>
      <c r="AJ474" s="47"/>
      <c r="AK474" s="47"/>
    </row>
    <row r="475" spans="1:37" ht="15.75" customHeight="1" x14ac:dyDescent="0.35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  <c r="AI475" s="47"/>
      <c r="AJ475" s="47"/>
      <c r="AK475" s="47"/>
    </row>
    <row r="476" spans="1:37" ht="15.75" customHeight="1" x14ac:dyDescent="0.35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  <c r="AI476" s="47"/>
      <c r="AJ476" s="47"/>
      <c r="AK476" s="47"/>
    </row>
    <row r="477" spans="1:37" ht="15.75" customHeight="1" x14ac:dyDescent="0.35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  <c r="AI477" s="47"/>
      <c r="AJ477" s="47"/>
      <c r="AK477" s="47"/>
    </row>
    <row r="478" spans="1:37" ht="15.75" customHeight="1" x14ac:dyDescent="0.35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  <c r="AI478" s="47"/>
      <c r="AJ478" s="47"/>
      <c r="AK478" s="47"/>
    </row>
    <row r="479" spans="1:37" ht="15.75" customHeight="1" x14ac:dyDescent="0.35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  <c r="AJ479" s="47"/>
      <c r="AK479" s="47"/>
    </row>
    <row r="480" spans="1:37" ht="15.75" customHeight="1" x14ac:dyDescent="0.35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7"/>
    </row>
    <row r="481" spans="1:37" ht="15.75" customHeight="1" x14ac:dyDescent="0.35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  <c r="AJ481" s="47"/>
      <c r="AK481" s="47"/>
    </row>
    <row r="482" spans="1:37" ht="15.75" customHeight="1" x14ac:dyDescent="0.35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  <c r="AJ482" s="47"/>
      <c r="AK482" s="47"/>
    </row>
    <row r="483" spans="1:37" ht="15.75" customHeight="1" x14ac:dyDescent="0.35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  <c r="AJ483" s="47"/>
      <c r="AK483" s="47"/>
    </row>
    <row r="484" spans="1:37" ht="15.75" customHeight="1" x14ac:dyDescent="0.35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  <c r="AJ484" s="47"/>
      <c r="AK484" s="47"/>
    </row>
    <row r="485" spans="1:37" ht="15.75" customHeight="1" x14ac:dyDescent="0.35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  <c r="AG485" s="47"/>
      <c r="AH485" s="47"/>
      <c r="AI485" s="47"/>
      <c r="AJ485" s="47"/>
      <c r="AK485" s="47"/>
    </row>
    <row r="486" spans="1:37" ht="15.75" customHeight="1" x14ac:dyDescent="0.35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  <c r="AG486" s="47"/>
      <c r="AH486" s="47"/>
      <c r="AI486" s="47"/>
      <c r="AJ486" s="47"/>
      <c r="AK486" s="47"/>
    </row>
    <row r="487" spans="1:37" ht="15.75" customHeight="1" x14ac:dyDescent="0.35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  <c r="AI487" s="47"/>
      <c r="AJ487" s="47"/>
      <c r="AK487" s="47"/>
    </row>
    <row r="488" spans="1:37" ht="15.75" customHeight="1" x14ac:dyDescent="0.35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  <c r="AI488" s="47"/>
      <c r="AJ488" s="47"/>
      <c r="AK488" s="47"/>
    </row>
    <row r="489" spans="1:37" ht="15.75" customHeight="1" x14ac:dyDescent="0.35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</row>
    <row r="490" spans="1:37" ht="15.75" customHeight="1" x14ac:dyDescent="0.35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</row>
    <row r="491" spans="1:37" ht="15.75" customHeight="1" x14ac:dyDescent="0.35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</row>
    <row r="492" spans="1:37" ht="15.75" customHeight="1" x14ac:dyDescent="0.35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</row>
    <row r="493" spans="1:37" ht="15.75" customHeight="1" x14ac:dyDescent="0.35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  <c r="AI493" s="47"/>
      <c r="AJ493" s="47"/>
      <c r="AK493" s="47"/>
    </row>
    <row r="494" spans="1:37" ht="15.75" customHeight="1" x14ac:dyDescent="0.35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</row>
    <row r="495" spans="1:37" ht="15.75" customHeight="1" x14ac:dyDescent="0.35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  <c r="AJ495" s="47"/>
      <c r="AK495" s="47"/>
    </row>
    <row r="496" spans="1:37" ht="15.75" customHeight="1" x14ac:dyDescent="0.35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  <c r="AJ496" s="47"/>
      <c r="AK496" s="47"/>
    </row>
    <row r="497" spans="1:37" ht="15.75" customHeight="1" x14ac:dyDescent="0.35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  <c r="AJ497" s="47"/>
      <c r="AK497" s="47"/>
    </row>
    <row r="498" spans="1:37" ht="15.75" customHeight="1" x14ac:dyDescent="0.35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  <c r="AJ498" s="47"/>
      <c r="AK498" s="47"/>
    </row>
    <row r="499" spans="1:37" ht="15.75" customHeight="1" x14ac:dyDescent="0.35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  <c r="AI499" s="47"/>
      <c r="AJ499" s="47"/>
      <c r="AK499" s="47"/>
    </row>
    <row r="500" spans="1:37" ht="15.75" customHeight="1" x14ac:dyDescent="0.35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  <c r="AJ500" s="47"/>
      <c r="AK500" s="47"/>
    </row>
    <row r="501" spans="1:37" ht="15.75" customHeight="1" x14ac:dyDescent="0.35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  <c r="AJ501" s="47"/>
      <c r="AK501" s="47"/>
    </row>
    <row r="502" spans="1:37" ht="15.75" customHeight="1" x14ac:dyDescent="0.35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  <c r="AI502" s="47"/>
      <c r="AJ502" s="47"/>
      <c r="AK502" s="47"/>
    </row>
    <row r="503" spans="1:37" ht="15.75" customHeight="1" x14ac:dyDescent="0.35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  <c r="AI503" s="47"/>
      <c r="AJ503" s="47"/>
      <c r="AK503" s="47"/>
    </row>
    <row r="504" spans="1:37" ht="15.75" customHeight="1" x14ac:dyDescent="0.35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  <c r="AI504" s="47"/>
      <c r="AJ504" s="47"/>
      <c r="AK504" s="47"/>
    </row>
    <row r="505" spans="1:37" ht="15.75" customHeight="1" x14ac:dyDescent="0.35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  <c r="AI505" s="47"/>
      <c r="AJ505" s="47"/>
      <c r="AK505" s="47"/>
    </row>
    <row r="506" spans="1:37" ht="15.75" customHeight="1" x14ac:dyDescent="0.35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  <c r="AI506" s="47"/>
      <c r="AJ506" s="47"/>
      <c r="AK506" s="47"/>
    </row>
    <row r="507" spans="1:37" ht="15.75" customHeight="1" x14ac:dyDescent="0.35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  <c r="AJ507" s="47"/>
      <c r="AK507" s="47"/>
    </row>
    <row r="508" spans="1:37" ht="15.75" customHeight="1" x14ac:dyDescent="0.35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  <c r="AG508" s="47"/>
      <c r="AH508" s="47"/>
      <c r="AI508" s="47"/>
      <c r="AJ508" s="47"/>
      <c r="AK508" s="47"/>
    </row>
    <row r="509" spans="1:37" ht="15.75" customHeight="1" x14ac:dyDescent="0.35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  <c r="AI509" s="47"/>
      <c r="AJ509" s="47"/>
      <c r="AK509" s="47"/>
    </row>
    <row r="510" spans="1:37" ht="15.75" customHeight="1" x14ac:dyDescent="0.35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  <c r="AI510" s="47"/>
      <c r="AJ510" s="47"/>
      <c r="AK510" s="47"/>
    </row>
    <row r="511" spans="1:37" ht="15.75" customHeight="1" x14ac:dyDescent="0.35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  <c r="AI511" s="47"/>
      <c r="AJ511" s="47"/>
      <c r="AK511" s="47"/>
    </row>
    <row r="512" spans="1:37" ht="15.75" customHeight="1" x14ac:dyDescent="0.35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  <c r="AI512" s="47"/>
      <c r="AJ512" s="47"/>
      <c r="AK512" s="47"/>
    </row>
    <row r="513" spans="1:37" ht="15.75" customHeight="1" x14ac:dyDescent="0.35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  <c r="AE513" s="47"/>
      <c r="AF513" s="47"/>
      <c r="AG513" s="47"/>
      <c r="AH513" s="47"/>
      <c r="AI513" s="47"/>
      <c r="AJ513" s="47"/>
      <c r="AK513" s="47"/>
    </row>
    <row r="514" spans="1:37" ht="15.75" customHeight="1" x14ac:dyDescent="0.35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  <c r="AI514" s="47"/>
      <c r="AJ514" s="47"/>
      <c r="AK514" s="47"/>
    </row>
    <row r="515" spans="1:37" ht="15.75" customHeight="1" x14ac:dyDescent="0.35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</row>
    <row r="516" spans="1:37" ht="15.75" customHeight="1" x14ac:dyDescent="0.35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</row>
    <row r="517" spans="1:37" ht="15.75" customHeight="1" x14ac:dyDescent="0.35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  <c r="AG517" s="47"/>
      <c r="AH517" s="47"/>
      <c r="AI517" s="47"/>
      <c r="AJ517" s="47"/>
      <c r="AK517" s="47"/>
    </row>
    <row r="518" spans="1:37" ht="15.75" customHeight="1" x14ac:dyDescent="0.35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  <c r="AG518" s="47"/>
      <c r="AH518" s="47"/>
      <c r="AI518" s="47"/>
      <c r="AJ518" s="47"/>
      <c r="AK518" s="47"/>
    </row>
    <row r="519" spans="1:37" ht="15.75" customHeight="1" x14ac:dyDescent="0.35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  <c r="AI519" s="47"/>
      <c r="AJ519" s="47"/>
      <c r="AK519" s="47"/>
    </row>
    <row r="520" spans="1:37" ht="15.75" customHeight="1" x14ac:dyDescent="0.35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  <c r="AG520" s="47"/>
      <c r="AH520" s="47"/>
      <c r="AI520" s="47"/>
      <c r="AJ520" s="47"/>
      <c r="AK520" s="47"/>
    </row>
    <row r="521" spans="1:37" ht="15.75" customHeight="1" x14ac:dyDescent="0.35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  <c r="AG521" s="47"/>
      <c r="AH521" s="47"/>
      <c r="AI521" s="47"/>
      <c r="AJ521" s="47"/>
      <c r="AK521" s="47"/>
    </row>
    <row r="522" spans="1:37" ht="15.75" customHeight="1" x14ac:dyDescent="0.35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</row>
    <row r="523" spans="1:37" ht="15.75" customHeight="1" x14ac:dyDescent="0.35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  <c r="AI523" s="47"/>
      <c r="AJ523" s="47"/>
      <c r="AK523" s="47"/>
    </row>
    <row r="524" spans="1:37" ht="15.75" customHeight="1" x14ac:dyDescent="0.35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  <c r="AI524" s="47"/>
      <c r="AJ524" s="47"/>
      <c r="AK524" s="47"/>
    </row>
    <row r="525" spans="1:37" ht="15.75" customHeight="1" x14ac:dyDescent="0.35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  <c r="AG525" s="47"/>
      <c r="AH525" s="47"/>
      <c r="AI525" s="47"/>
      <c r="AJ525" s="47"/>
      <c r="AK525" s="47"/>
    </row>
    <row r="526" spans="1:37" ht="15.75" customHeight="1" x14ac:dyDescent="0.35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  <c r="AI526" s="47"/>
      <c r="AJ526" s="47"/>
      <c r="AK526" s="47"/>
    </row>
    <row r="527" spans="1:37" ht="15.75" customHeight="1" x14ac:dyDescent="0.35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  <c r="AI527" s="47"/>
      <c r="AJ527" s="47"/>
      <c r="AK527" s="47"/>
    </row>
    <row r="528" spans="1:37" ht="15.75" customHeight="1" x14ac:dyDescent="0.35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  <c r="AG528" s="47"/>
      <c r="AH528" s="47"/>
      <c r="AI528" s="47"/>
      <c r="AJ528" s="47"/>
      <c r="AK528" s="47"/>
    </row>
    <row r="529" spans="1:37" ht="15.75" customHeight="1" x14ac:dyDescent="0.35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7"/>
    </row>
    <row r="530" spans="1:37" ht="15.75" customHeight="1" x14ac:dyDescent="0.35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  <c r="AK530" s="47"/>
    </row>
    <row r="531" spans="1:37" ht="15.75" customHeight="1" x14ac:dyDescent="0.35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  <c r="AK531" s="47"/>
    </row>
    <row r="532" spans="1:37" ht="15.75" customHeight="1" x14ac:dyDescent="0.35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  <c r="AK532" s="47"/>
    </row>
    <row r="533" spans="1:37" ht="15.75" customHeight="1" x14ac:dyDescent="0.35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  <c r="AJ533" s="47"/>
      <c r="AK533" s="47"/>
    </row>
    <row r="534" spans="1:37" ht="15.75" customHeight="1" x14ac:dyDescent="0.35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  <c r="AJ534" s="47"/>
      <c r="AK534" s="47"/>
    </row>
    <row r="535" spans="1:37" ht="15.75" customHeight="1" x14ac:dyDescent="0.35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  <c r="AI535" s="47"/>
      <c r="AJ535" s="47"/>
      <c r="AK535" s="47"/>
    </row>
    <row r="536" spans="1:37" ht="15.75" customHeight="1" x14ac:dyDescent="0.35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  <c r="AG536" s="47"/>
      <c r="AH536" s="47"/>
      <c r="AI536" s="47"/>
      <c r="AJ536" s="47"/>
      <c r="AK536" s="47"/>
    </row>
    <row r="537" spans="1:37" ht="15.75" customHeight="1" x14ac:dyDescent="0.35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  <c r="AG537" s="47"/>
      <c r="AH537" s="47"/>
      <c r="AI537" s="47"/>
      <c r="AJ537" s="47"/>
      <c r="AK537" s="47"/>
    </row>
    <row r="538" spans="1:37" ht="15.75" customHeight="1" x14ac:dyDescent="0.35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  <c r="AG538" s="47"/>
      <c r="AH538" s="47"/>
      <c r="AI538" s="47"/>
      <c r="AJ538" s="47"/>
      <c r="AK538" s="47"/>
    </row>
    <row r="539" spans="1:37" ht="15.75" customHeight="1" x14ac:dyDescent="0.35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  <c r="AI539" s="47"/>
      <c r="AJ539" s="47"/>
      <c r="AK539" s="47"/>
    </row>
    <row r="540" spans="1:37" ht="15.75" customHeight="1" x14ac:dyDescent="0.35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  <c r="AF540" s="47"/>
      <c r="AG540" s="47"/>
      <c r="AH540" s="47"/>
      <c r="AI540" s="47"/>
      <c r="AJ540" s="47"/>
      <c r="AK540" s="47"/>
    </row>
    <row r="541" spans="1:37" ht="15.75" customHeight="1" x14ac:dyDescent="0.35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  <c r="AG541" s="47"/>
      <c r="AH541" s="47"/>
      <c r="AI541" s="47"/>
      <c r="AJ541" s="47"/>
      <c r="AK541" s="47"/>
    </row>
    <row r="542" spans="1:37" ht="15.75" customHeight="1" x14ac:dyDescent="0.35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  <c r="AG542" s="47"/>
      <c r="AH542" s="47"/>
      <c r="AI542" s="47"/>
      <c r="AJ542" s="47"/>
      <c r="AK542" s="47"/>
    </row>
    <row r="543" spans="1:37" ht="15.75" customHeight="1" x14ac:dyDescent="0.35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  <c r="AG543" s="47"/>
      <c r="AH543" s="47"/>
      <c r="AI543" s="47"/>
      <c r="AJ543" s="47"/>
      <c r="AK543" s="47"/>
    </row>
    <row r="544" spans="1:37" ht="15.75" customHeight="1" x14ac:dyDescent="0.35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  <c r="AJ544" s="47"/>
      <c r="AK544" s="47"/>
    </row>
    <row r="545" spans="1:37" ht="15.75" customHeight="1" x14ac:dyDescent="0.35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  <c r="AJ545" s="47"/>
      <c r="AK545" s="47"/>
    </row>
    <row r="546" spans="1:37" ht="15.75" customHeight="1" x14ac:dyDescent="0.35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  <c r="AJ546" s="47"/>
      <c r="AK546" s="47"/>
    </row>
    <row r="547" spans="1:37" ht="15.75" customHeight="1" x14ac:dyDescent="0.35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  <c r="AJ547" s="47"/>
      <c r="AK547" s="47"/>
    </row>
    <row r="548" spans="1:37" ht="15.75" customHeight="1" x14ac:dyDescent="0.35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  <c r="AG548" s="47"/>
      <c r="AH548" s="47"/>
      <c r="AI548" s="47"/>
      <c r="AJ548" s="47"/>
      <c r="AK548" s="47"/>
    </row>
    <row r="549" spans="1:37" ht="15.75" customHeight="1" x14ac:dyDescent="0.35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  <c r="AJ549" s="47"/>
      <c r="AK549" s="47"/>
    </row>
    <row r="550" spans="1:37" ht="15.75" customHeight="1" x14ac:dyDescent="0.35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  <c r="AJ550" s="47"/>
      <c r="AK550" s="47"/>
    </row>
    <row r="551" spans="1:37" ht="15.75" customHeight="1" x14ac:dyDescent="0.35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D551" s="47"/>
      <c r="AE551" s="47"/>
      <c r="AF551" s="47"/>
      <c r="AG551" s="47"/>
      <c r="AH551" s="47"/>
      <c r="AI551" s="47"/>
      <c r="AJ551" s="47"/>
      <c r="AK551" s="47"/>
    </row>
    <row r="552" spans="1:37" ht="15.75" customHeight="1" x14ac:dyDescent="0.35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D552" s="47"/>
      <c r="AE552" s="47"/>
      <c r="AF552" s="47"/>
      <c r="AG552" s="47"/>
      <c r="AH552" s="47"/>
      <c r="AI552" s="47"/>
      <c r="AJ552" s="47"/>
      <c r="AK552" s="47"/>
    </row>
    <row r="553" spans="1:37" ht="15.75" customHeight="1" x14ac:dyDescent="0.35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D553" s="47"/>
      <c r="AE553" s="47"/>
      <c r="AF553" s="47"/>
      <c r="AG553" s="47"/>
      <c r="AH553" s="47"/>
      <c r="AI553" s="47"/>
      <c r="AJ553" s="47"/>
      <c r="AK553" s="47"/>
    </row>
    <row r="554" spans="1:37" ht="15.75" customHeight="1" x14ac:dyDescent="0.35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D554" s="47"/>
      <c r="AE554" s="47"/>
      <c r="AF554" s="47"/>
      <c r="AG554" s="47"/>
      <c r="AH554" s="47"/>
      <c r="AI554" s="47"/>
      <c r="AJ554" s="47"/>
      <c r="AK554" s="47"/>
    </row>
    <row r="555" spans="1:37" ht="15.75" customHeight="1" x14ac:dyDescent="0.35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D555" s="47"/>
      <c r="AE555" s="47"/>
      <c r="AF555" s="47"/>
      <c r="AG555" s="47"/>
      <c r="AH555" s="47"/>
      <c r="AI555" s="47"/>
      <c r="AJ555" s="47"/>
      <c r="AK555" s="47"/>
    </row>
    <row r="556" spans="1:37" ht="15.75" customHeight="1" x14ac:dyDescent="0.35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D556" s="47"/>
      <c r="AE556" s="47"/>
      <c r="AF556" s="47"/>
      <c r="AG556" s="47"/>
      <c r="AH556" s="47"/>
      <c r="AI556" s="47"/>
      <c r="AJ556" s="47"/>
      <c r="AK556" s="47"/>
    </row>
    <row r="557" spans="1:37" ht="15.75" customHeight="1" x14ac:dyDescent="0.35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  <c r="AF557" s="47"/>
      <c r="AG557" s="47"/>
      <c r="AH557" s="47"/>
      <c r="AI557" s="47"/>
      <c r="AJ557" s="47"/>
      <c r="AK557" s="47"/>
    </row>
    <row r="558" spans="1:37" ht="15.75" customHeight="1" x14ac:dyDescent="0.35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  <c r="AE558" s="47"/>
      <c r="AF558" s="47"/>
      <c r="AG558" s="47"/>
      <c r="AH558" s="47"/>
      <c r="AI558" s="47"/>
      <c r="AJ558" s="47"/>
      <c r="AK558" s="47"/>
    </row>
    <row r="559" spans="1:37" ht="15.75" customHeight="1" x14ac:dyDescent="0.35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  <c r="AE559" s="47"/>
      <c r="AF559" s="47"/>
      <c r="AG559" s="47"/>
      <c r="AH559" s="47"/>
      <c r="AI559" s="47"/>
      <c r="AJ559" s="47"/>
      <c r="AK559" s="47"/>
    </row>
    <row r="560" spans="1:37" ht="15.75" customHeight="1" x14ac:dyDescent="0.35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  <c r="AE560" s="47"/>
      <c r="AF560" s="47"/>
      <c r="AG560" s="47"/>
      <c r="AH560" s="47"/>
      <c r="AI560" s="47"/>
      <c r="AJ560" s="47"/>
      <c r="AK560" s="47"/>
    </row>
    <row r="561" spans="1:37" ht="15.75" customHeight="1" x14ac:dyDescent="0.35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  <c r="AE561" s="47"/>
      <c r="AF561" s="47"/>
      <c r="AG561" s="47"/>
      <c r="AH561" s="47"/>
      <c r="AI561" s="47"/>
      <c r="AJ561" s="47"/>
      <c r="AK561" s="47"/>
    </row>
    <row r="562" spans="1:37" ht="15.75" customHeight="1" x14ac:dyDescent="0.35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  <c r="AE562" s="47"/>
      <c r="AF562" s="47"/>
      <c r="AG562" s="47"/>
      <c r="AH562" s="47"/>
      <c r="AI562" s="47"/>
      <c r="AJ562" s="47"/>
      <c r="AK562" s="47"/>
    </row>
    <row r="563" spans="1:37" ht="15.75" customHeight="1" x14ac:dyDescent="0.35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47"/>
      <c r="AE563" s="47"/>
      <c r="AF563" s="47"/>
      <c r="AG563" s="47"/>
      <c r="AH563" s="47"/>
      <c r="AI563" s="47"/>
      <c r="AJ563" s="47"/>
      <c r="AK563" s="47"/>
    </row>
    <row r="564" spans="1:37" ht="15.75" customHeight="1" x14ac:dyDescent="0.35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47"/>
      <c r="AE564" s="47"/>
      <c r="AF564" s="47"/>
      <c r="AG564" s="47"/>
      <c r="AH564" s="47"/>
      <c r="AI564" s="47"/>
      <c r="AJ564" s="47"/>
      <c r="AK564" s="47"/>
    </row>
    <row r="565" spans="1:37" ht="15.75" customHeight="1" x14ac:dyDescent="0.35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47"/>
      <c r="AE565" s="47"/>
      <c r="AF565" s="47"/>
      <c r="AG565" s="47"/>
      <c r="AH565" s="47"/>
      <c r="AI565" s="47"/>
      <c r="AJ565" s="47"/>
      <c r="AK565" s="47"/>
    </row>
    <row r="566" spans="1:37" ht="15.75" customHeight="1" x14ac:dyDescent="0.35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47"/>
      <c r="AE566" s="47"/>
      <c r="AF566" s="47"/>
      <c r="AG566" s="47"/>
      <c r="AH566" s="47"/>
      <c r="AI566" s="47"/>
      <c r="AJ566" s="47"/>
      <c r="AK566" s="47"/>
    </row>
    <row r="567" spans="1:37" ht="15.75" customHeight="1" x14ac:dyDescent="0.35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47"/>
      <c r="AE567" s="47"/>
      <c r="AF567" s="47"/>
      <c r="AG567" s="47"/>
      <c r="AH567" s="47"/>
      <c r="AI567" s="47"/>
      <c r="AJ567" s="47"/>
      <c r="AK567" s="47"/>
    </row>
    <row r="568" spans="1:37" ht="15.75" customHeight="1" x14ac:dyDescent="0.35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  <c r="AC568" s="47"/>
      <c r="AD568" s="47"/>
      <c r="AE568" s="47"/>
      <c r="AF568" s="47"/>
      <c r="AG568" s="47"/>
      <c r="AH568" s="47"/>
      <c r="AI568" s="47"/>
      <c r="AJ568" s="47"/>
      <c r="AK568" s="47"/>
    </row>
    <row r="569" spans="1:37" ht="15.75" customHeight="1" x14ac:dyDescent="0.35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  <c r="AC569" s="47"/>
      <c r="AD569" s="47"/>
      <c r="AE569" s="47"/>
      <c r="AF569" s="47"/>
      <c r="AG569" s="47"/>
      <c r="AH569" s="47"/>
      <c r="AI569" s="47"/>
      <c r="AJ569" s="47"/>
      <c r="AK569" s="47"/>
    </row>
    <row r="570" spans="1:37" ht="15.75" customHeight="1" x14ac:dyDescent="0.35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  <c r="AC570" s="47"/>
      <c r="AD570" s="47"/>
      <c r="AE570" s="47"/>
      <c r="AF570" s="47"/>
      <c r="AG570" s="47"/>
      <c r="AH570" s="47"/>
      <c r="AI570" s="47"/>
      <c r="AJ570" s="47"/>
      <c r="AK570" s="47"/>
    </row>
    <row r="571" spans="1:37" ht="15.75" customHeight="1" x14ac:dyDescent="0.35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  <c r="AC571" s="47"/>
      <c r="AD571" s="47"/>
      <c r="AE571" s="47"/>
      <c r="AF571" s="47"/>
      <c r="AG571" s="47"/>
      <c r="AH571" s="47"/>
      <c r="AI571" s="47"/>
      <c r="AJ571" s="47"/>
      <c r="AK571" s="47"/>
    </row>
    <row r="572" spans="1:37" ht="15.75" customHeight="1" x14ac:dyDescent="0.35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  <c r="AC572" s="47"/>
      <c r="AD572" s="47"/>
      <c r="AE572" s="47"/>
      <c r="AF572" s="47"/>
      <c r="AG572" s="47"/>
      <c r="AH572" s="47"/>
      <c r="AI572" s="47"/>
      <c r="AJ572" s="47"/>
      <c r="AK572" s="47"/>
    </row>
    <row r="573" spans="1:37" ht="15.75" customHeight="1" x14ac:dyDescent="0.35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  <c r="AC573" s="47"/>
      <c r="AD573" s="47"/>
      <c r="AE573" s="47"/>
      <c r="AF573" s="47"/>
      <c r="AG573" s="47"/>
      <c r="AH573" s="47"/>
      <c r="AI573" s="47"/>
      <c r="AJ573" s="47"/>
      <c r="AK573" s="47"/>
    </row>
    <row r="574" spans="1:37" ht="15.75" customHeight="1" x14ac:dyDescent="0.35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  <c r="AC574" s="47"/>
      <c r="AD574" s="47"/>
      <c r="AE574" s="47"/>
      <c r="AF574" s="47"/>
      <c r="AG574" s="47"/>
      <c r="AH574" s="47"/>
      <c r="AI574" s="47"/>
      <c r="AJ574" s="47"/>
      <c r="AK574" s="47"/>
    </row>
    <row r="575" spans="1:37" ht="15.75" customHeight="1" x14ac:dyDescent="0.35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  <c r="AC575" s="47"/>
      <c r="AD575" s="47"/>
      <c r="AE575" s="47"/>
      <c r="AF575" s="47"/>
      <c r="AG575" s="47"/>
      <c r="AH575" s="47"/>
      <c r="AI575" s="47"/>
      <c r="AJ575" s="47"/>
      <c r="AK575" s="47"/>
    </row>
    <row r="576" spans="1:37" ht="15.75" customHeight="1" x14ac:dyDescent="0.35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7"/>
      <c r="AC576" s="47"/>
      <c r="AD576" s="47"/>
      <c r="AE576" s="47"/>
      <c r="AF576" s="47"/>
      <c r="AG576" s="47"/>
      <c r="AH576" s="47"/>
      <c r="AI576" s="47"/>
      <c r="AJ576" s="47"/>
      <c r="AK576" s="47"/>
    </row>
    <row r="577" spans="1:37" ht="15.75" customHeight="1" x14ac:dyDescent="0.35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  <c r="AC577" s="47"/>
      <c r="AD577" s="47"/>
      <c r="AE577" s="47"/>
      <c r="AF577" s="47"/>
      <c r="AG577" s="47"/>
      <c r="AH577" s="47"/>
      <c r="AI577" s="47"/>
      <c r="AJ577" s="47"/>
      <c r="AK577" s="47"/>
    </row>
    <row r="578" spans="1:37" ht="15.75" customHeight="1" x14ac:dyDescent="0.35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47"/>
      <c r="AE578" s="47"/>
      <c r="AF578" s="47"/>
      <c r="AG578" s="47"/>
      <c r="AH578" s="47"/>
      <c r="AI578" s="47"/>
      <c r="AJ578" s="47"/>
      <c r="AK578" s="47"/>
    </row>
    <row r="579" spans="1:37" ht="15.75" customHeight="1" x14ac:dyDescent="0.35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7"/>
      <c r="AC579" s="47"/>
      <c r="AD579" s="47"/>
      <c r="AE579" s="47"/>
      <c r="AF579" s="47"/>
      <c r="AG579" s="47"/>
      <c r="AH579" s="47"/>
      <c r="AI579" s="47"/>
      <c r="AJ579" s="47"/>
      <c r="AK579" s="47"/>
    </row>
    <row r="580" spans="1:37" ht="15.75" customHeight="1" x14ac:dyDescent="0.35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7"/>
      <c r="AC580" s="47"/>
      <c r="AD580" s="47"/>
      <c r="AE580" s="47"/>
      <c r="AF580" s="47"/>
      <c r="AG580" s="47"/>
      <c r="AH580" s="47"/>
      <c r="AI580" s="47"/>
      <c r="AJ580" s="47"/>
      <c r="AK580" s="47"/>
    </row>
    <row r="581" spans="1:37" ht="15.75" customHeight="1" x14ac:dyDescent="0.35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7"/>
      <c r="AC581" s="47"/>
      <c r="AD581" s="47"/>
      <c r="AE581" s="47"/>
      <c r="AF581" s="47"/>
      <c r="AG581" s="47"/>
      <c r="AH581" s="47"/>
      <c r="AI581" s="47"/>
      <c r="AJ581" s="47"/>
      <c r="AK581" s="47"/>
    </row>
    <row r="582" spans="1:37" ht="15.75" customHeight="1" x14ac:dyDescent="0.35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7"/>
      <c r="AC582" s="47"/>
      <c r="AD582" s="47"/>
      <c r="AE582" s="47"/>
      <c r="AF582" s="47"/>
      <c r="AG582" s="47"/>
      <c r="AH582" s="47"/>
      <c r="AI582" s="47"/>
      <c r="AJ582" s="47"/>
      <c r="AK582" s="47"/>
    </row>
    <row r="583" spans="1:37" ht="15.75" customHeight="1" x14ac:dyDescent="0.35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7"/>
      <c r="AC583" s="47"/>
      <c r="AD583" s="47"/>
      <c r="AE583" s="47"/>
      <c r="AF583" s="47"/>
      <c r="AG583" s="47"/>
      <c r="AH583" s="47"/>
      <c r="AI583" s="47"/>
      <c r="AJ583" s="47"/>
      <c r="AK583" s="47"/>
    </row>
    <row r="584" spans="1:37" ht="15.75" customHeight="1" x14ac:dyDescent="0.35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7"/>
      <c r="AC584" s="47"/>
      <c r="AD584" s="47"/>
      <c r="AE584" s="47"/>
      <c r="AF584" s="47"/>
      <c r="AG584" s="47"/>
      <c r="AH584" s="47"/>
      <c r="AI584" s="47"/>
      <c r="AJ584" s="47"/>
      <c r="AK584" s="47"/>
    </row>
    <row r="585" spans="1:37" ht="15.75" customHeight="1" x14ac:dyDescent="0.35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7"/>
      <c r="AC585" s="47"/>
      <c r="AD585" s="47"/>
      <c r="AE585" s="47"/>
      <c r="AF585" s="47"/>
      <c r="AG585" s="47"/>
      <c r="AH585" s="47"/>
      <c r="AI585" s="47"/>
      <c r="AJ585" s="47"/>
      <c r="AK585" s="47"/>
    </row>
    <row r="586" spans="1:37" ht="15.75" customHeight="1" x14ac:dyDescent="0.35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7"/>
      <c r="AC586" s="47"/>
      <c r="AD586" s="47"/>
      <c r="AE586" s="47"/>
      <c r="AF586" s="47"/>
      <c r="AG586" s="47"/>
      <c r="AH586" s="47"/>
      <c r="AI586" s="47"/>
      <c r="AJ586" s="47"/>
      <c r="AK586" s="47"/>
    </row>
    <row r="587" spans="1:37" ht="15.75" customHeight="1" x14ac:dyDescent="0.35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7"/>
      <c r="AC587" s="47"/>
      <c r="AD587" s="47"/>
      <c r="AE587" s="47"/>
      <c r="AF587" s="47"/>
      <c r="AG587" s="47"/>
      <c r="AH587" s="47"/>
      <c r="AI587" s="47"/>
      <c r="AJ587" s="47"/>
      <c r="AK587" s="47"/>
    </row>
    <row r="588" spans="1:37" ht="15.75" customHeight="1" x14ac:dyDescent="0.35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7"/>
      <c r="AC588" s="47"/>
      <c r="AD588" s="47"/>
      <c r="AE588" s="47"/>
      <c r="AF588" s="47"/>
      <c r="AG588" s="47"/>
      <c r="AH588" s="47"/>
      <c r="AI588" s="47"/>
      <c r="AJ588" s="47"/>
      <c r="AK588" s="47"/>
    </row>
    <row r="589" spans="1:37" ht="15.75" customHeight="1" x14ac:dyDescent="0.35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7"/>
      <c r="AC589" s="47"/>
      <c r="AD589" s="47"/>
      <c r="AE589" s="47"/>
      <c r="AF589" s="47"/>
      <c r="AG589" s="47"/>
      <c r="AH589" s="47"/>
      <c r="AI589" s="47"/>
      <c r="AJ589" s="47"/>
      <c r="AK589" s="47"/>
    </row>
    <row r="590" spans="1:37" ht="15.75" customHeight="1" x14ac:dyDescent="0.35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7"/>
      <c r="AC590" s="47"/>
      <c r="AD590" s="47"/>
      <c r="AE590" s="47"/>
      <c r="AF590" s="47"/>
      <c r="AG590" s="47"/>
      <c r="AH590" s="47"/>
      <c r="AI590" s="47"/>
      <c r="AJ590" s="47"/>
      <c r="AK590" s="47"/>
    </row>
    <row r="591" spans="1:37" ht="15.75" customHeight="1" x14ac:dyDescent="0.35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7"/>
      <c r="AC591" s="47"/>
      <c r="AD591" s="47"/>
      <c r="AE591" s="47"/>
      <c r="AF591" s="47"/>
      <c r="AG591" s="47"/>
      <c r="AH591" s="47"/>
      <c r="AI591" s="47"/>
      <c r="AJ591" s="47"/>
      <c r="AK591" s="47"/>
    </row>
    <row r="592" spans="1:37" ht="15.75" customHeight="1" x14ac:dyDescent="0.35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7"/>
      <c r="AC592" s="47"/>
      <c r="AD592" s="47"/>
      <c r="AE592" s="47"/>
      <c r="AF592" s="47"/>
      <c r="AG592" s="47"/>
      <c r="AH592" s="47"/>
      <c r="AI592" s="47"/>
      <c r="AJ592" s="47"/>
      <c r="AK592" s="47"/>
    </row>
    <row r="593" spans="1:37" ht="15.75" customHeight="1" x14ac:dyDescent="0.35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7"/>
      <c r="AC593" s="47"/>
      <c r="AD593" s="47"/>
      <c r="AE593" s="47"/>
      <c r="AF593" s="47"/>
      <c r="AG593" s="47"/>
      <c r="AH593" s="47"/>
      <c r="AI593" s="47"/>
      <c r="AJ593" s="47"/>
      <c r="AK593" s="47"/>
    </row>
    <row r="594" spans="1:37" ht="15.75" customHeight="1" x14ac:dyDescent="0.35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7"/>
      <c r="AC594" s="47"/>
      <c r="AD594" s="47"/>
      <c r="AE594" s="47"/>
      <c r="AF594" s="47"/>
      <c r="AG594" s="47"/>
      <c r="AH594" s="47"/>
      <c r="AI594" s="47"/>
      <c r="AJ594" s="47"/>
      <c r="AK594" s="47"/>
    </row>
    <row r="595" spans="1:37" ht="15.75" customHeight="1" x14ac:dyDescent="0.35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7"/>
      <c r="AC595" s="47"/>
      <c r="AD595" s="47"/>
      <c r="AE595" s="47"/>
      <c r="AF595" s="47"/>
      <c r="AG595" s="47"/>
      <c r="AH595" s="47"/>
      <c r="AI595" s="47"/>
      <c r="AJ595" s="47"/>
      <c r="AK595" s="47"/>
    </row>
    <row r="596" spans="1:37" ht="15.75" customHeight="1" x14ac:dyDescent="0.35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C596" s="47"/>
      <c r="AD596" s="47"/>
      <c r="AE596" s="47"/>
      <c r="AF596" s="47"/>
      <c r="AG596" s="47"/>
      <c r="AH596" s="47"/>
      <c r="AI596" s="47"/>
      <c r="AJ596" s="47"/>
      <c r="AK596" s="47"/>
    </row>
    <row r="597" spans="1:37" ht="15.75" customHeight="1" x14ac:dyDescent="0.35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C597" s="47"/>
      <c r="AD597" s="47"/>
      <c r="AE597" s="47"/>
      <c r="AF597" s="47"/>
      <c r="AG597" s="47"/>
      <c r="AH597" s="47"/>
      <c r="AI597" s="47"/>
      <c r="AJ597" s="47"/>
      <c r="AK597" s="47"/>
    </row>
    <row r="598" spans="1:37" ht="15.75" customHeight="1" x14ac:dyDescent="0.35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C598" s="47"/>
      <c r="AD598" s="47"/>
      <c r="AE598" s="47"/>
      <c r="AF598" s="47"/>
      <c r="AG598" s="47"/>
      <c r="AH598" s="47"/>
      <c r="AI598" s="47"/>
      <c r="AJ598" s="47"/>
      <c r="AK598" s="47"/>
    </row>
    <row r="599" spans="1:37" ht="15.75" customHeight="1" x14ac:dyDescent="0.35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C599" s="47"/>
      <c r="AD599" s="47"/>
      <c r="AE599" s="47"/>
      <c r="AF599" s="47"/>
      <c r="AG599" s="47"/>
      <c r="AH599" s="47"/>
      <c r="AI599" s="47"/>
      <c r="AJ599" s="47"/>
      <c r="AK599" s="47"/>
    </row>
    <row r="600" spans="1:37" ht="15.75" customHeight="1" x14ac:dyDescent="0.35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C600" s="47"/>
      <c r="AD600" s="47"/>
      <c r="AE600" s="47"/>
      <c r="AF600" s="47"/>
      <c r="AG600" s="47"/>
      <c r="AH600" s="47"/>
      <c r="AI600" s="47"/>
      <c r="AJ600" s="47"/>
      <c r="AK600" s="47"/>
    </row>
    <row r="601" spans="1:37" ht="15.75" customHeight="1" x14ac:dyDescent="0.35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C601" s="47"/>
      <c r="AD601" s="47"/>
      <c r="AE601" s="47"/>
      <c r="AF601" s="47"/>
      <c r="AG601" s="47"/>
      <c r="AH601" s="47"/>
      <c r="AI601" s="47"/>
      <c r="AJ601" s="47"/>
      <c r="AK601" s="47"/>
    </row>
    <row r="602" spans="1:37" ht="15.75" customHeight="1" x14ac:dyDescent="0.35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C602" s="47"/>
      <c r="AD602" s="47"/>
      <c r="AE602" s="47"/>
      <c r="AF602" s="47"/>
      <c r="AG602" s="47"/>
      <c r="AH602" s="47"/>
      <c r="AI602" s="47"/>
      <c r="AJ602" s="47"/>
      <c r="AK602" s="47"/>
    </row>
    <row r="603" spans="1:37" ht="15.75" customHeight="1" x14ac:dyDescent="0.35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C603" s="47"/>
      <c r="AD603" s="47"/>
      <c r="AE603" s="47"/>
      <c r="AF603" s="47"/>
      <c r="AG603" s="47"/>
      <c r="AH603" s="47"/>
      <c r="AI603" s="47"/>
      <c r="AJ603" s="47"/>
      <c r="AK603" s="47"/>
    </row>
    <row r="604" spans="1:37" ht="15.75" customHeight="1" x14ac:dyDescent="0.35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C604" s="47"/>
      <c r="AD604" s="47"/>
      <c r="AE604" s="47"/>
      <c r="AF604" s="47"/>
      <c r="AG604" s="47"/>
      <c r="AH604" s="47"/>
      <c r="AI604" s="47"/>
      <c r="AJ604" s="47"/>
      <c r="AK604" s="47"/>
    </row>
    <row r="605" spans="1:37" ht="15.75" customHeight="1" x14ac:dyDescent="0.35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C605" s="47"/>
      <c r="AD605" s="47"/>
      <c r="AE605" s="47"/>
      <c r="AF605" s="47"/>
      <c r="AG605" s="47"/>
      <c r="AH605" s="47"/>
      <c r="AI605" s="47"/>
      <c r="AJ605" s="47"/>
      <c r="AK605" s="47"/>
    </row>
    <row r="606" spans="1:37" ht="15.75" customHeight="1" x14ac:dyDescent="0.35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C606" s="47"/>
      <c r="AD606" s="47"/>
      <c r="AE606" s="47"/>
      <c r="AF606" s="47"/>
      <c r="AG606" s="47"/>
      <c r="AH606" s="47"/>
      <c r="AI606" s="47"/>
      <c r="AJ606" s="47"/>
      <c r="AK606" s="47"/>
    </row>
    <row r="607" spans="1:37" ht="15.75" customHeight="1" x14ac:dyDescent="0.35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C607" s="47"/>
      <c r="AD607" s="47"/>
      <c r="AE607" s="47"/>
      <c r="AF607" s="47"/>
      <c r="AG607" s="47"/>
      <c r="AH607" s="47"/>
      <c r="AI607" s="47"/>
      <c r="AJ607" s="47"/>
      <c r="AK607" s="47"/>
    </row>
    <row r="608" spans="1:37" ht="15.75" customHeight="1" x14ac:dyDescent="0.35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C608" s="47"/>
      <c r="AD608" s="47"/>
      <c r="AE608" s="47"/>
      <c r="AF608" s="47"/>
      <c r="AG608" s="47"/>
      <c r="AH608" s="47"/>
      <c r="AI608" s="47"/>
      <c r="AJ608" s="47"/>
      <c r="AK608" s="47"/>
    </row>
    <row r="609" spans="1:37" ht="15.75" customHeight="1" x14ac:dyDescent="0.35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C609" s="47"/>
      <c r="AD609" s="47"/>
      <c r="AE609" s="47"/>
      <c r="AF609" s="47"/>
      <c r="AG609" s="47"/>
      <c r="AH609" s="47"/>
      <c r="AI609" s="47"/>
      <c r="AJ609" s="47"/>
      <c r="AK609" s="47"/>
    </row>
    <row r="610" spans="1:37" ht="15.75" customHeight="1" x14ac:dyDescent="0.35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C610" s="47"/>
      <c r="AD610" s="47"/>
      <c r="AE610" s="47"/>
      <c r="AF610" s="47"/>
      <c r="AG610" s="47"/>
      <c r="AH610" s="47"/>
      <c r="AI610" s="47"/>
      <c r="AJ610" s="47"/>
      <c r="AK610" s="47"/>
    </row>
    <row r="611" spans="1:37" ht="15.75" customHeight="1" x14ac:dyDescent="0.35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C611" s="47"/>
      <c r="AD611" s="47"/>
      <c r="AE611" s="47"/>
      <c r="AF611" s="47"/>
      <c r="AG611" s="47"/>
      <c r="AH611" s="47"/>
      <c r="AI611" s="47"/>
      <c r="AJ611" s="47"/>
      <c r="AK611" s="47"/>
    </row>
    <row r="612" spans="1:37" ht="15.75" customHeight="1" x14ac:dyDescent="0.35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C612" s="47"/>
      <c r="AD612" s="47"/>
      <c r="AE612" s="47"/>
      <c r="AF612" s="47"/>
      <c r="AG612" s="47"/>
      <c r="AH612" s="47"/>
      <c r="AI612" s="47"/>
      <c r="AJ612" s="47"/>
      <c r="AK612" s="47"/>
    </row>
    <row r="613" spans="1:37" ht="15.75" customHeight="1" x14ac:dyDescent="0.35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C613" s="47"/>
      <c r="AD613" s="47"/>
      <c r="AE613" s="47"/>
      <c r="AF613" s="47"/>
      <c r="AG613" s="47"/>
      <c r="AH613" s="47"/>
      <c r="AI613" s="47"/>
      <c r="AJ613" s="47"/>
      <c r="AK613" s="47"/>
    </row>
    <row r="614" spans="1:37" ht="15.75" customHeight="1" x14ac:dyDescent="0.35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C614" s="47"/>
      <c r="AD614" s="47"/>
      <c r="AE614" s="47"/>
      <c r="AF614" s="47"/>
      <c r="AG614" s="47"/>
      <c r="AH614" s="47"/>
      <c r="AI614" s="47"/>
      <c r="AJ614" s="47"/>
      <c r="AK614" s="47"/>
    </row>
    <row r="615" spans="1:37" ht="15.75" customHeight="1" x14ac:dyDescent="0.35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  <c r="AC615" s="47"/>
      <c r="AD615" s="47"/>
      <c r="AE615" s="47"/>
      <c r="AF615" s="47"/>
      <c r="AG615" s="47"/>
      <c r="AH615" s="47"/>
      <c r="AI615" s="47"/>
      <c r="AJ615" s="47"/>
      <c r="AK615" s="47"/>
    </row>
    <row r="616" spans="1:37" ht="15.75" customHeight="1" x14ac:dyDescent="0.35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  <c r="AC616" s="47"/>
      <c r="AD616" s="47"/>
      <c r="AE616" s="47"/>
      <c r="AF616" s="47"/>
      <c r="AG616" s="47"/>
      <c r="AH616" s="47"/>
      <c r="AI616" s="47"/>
      <c r="AJ616" s="47"/>
      <c r="AK616" s="47"/>
    </row>
    <row r="617" spans="1:37" ht="15.75" customHeight="1" x14ac:dyDescent="0.35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  <c r="AF617" s="47"/>
      <c r="AG617" s="47"/>
      <c r="AH617" s="47"/>
      <c r="AI617" s="47"/>
      <c r="AJ617" s="47"/>
      <c r="AK617" s="47"/>
    </row>
    <row r="618" spans="1:37" ht="15.75" customHeight="1" x14ac:dyDescent="0.35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  <c r="AC618" s="47"/>
      <c r="AD618" s="47"/>
      <c r="AE618" s="47"/>
      <c r="AF618" s="47"/>
      <c r="AG618" s="47"/>
      <c r="AH618" s="47"/>
      <c r="AI618" s="47"/>
      <c r="AJ618" s="47"/>
      <c r="AK618" s="47"/>
    </row>
    <row r="619" spans="1:37" ht="15.75" customHeight="1" x14ac:dyDescent="0.35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  <c r="AC619" s="47"/>
      <c r="AD619" s="47"/>
      <c r="AE619" s="47"/>
      <c r="AF619" s="47"/>
      <c r="AG619" s="47"/>
      <c r="AH619" s="47"/>
      <c r="AI619" s="47"/>
      <c r="AJ619" s="47"/>
      <c r="AK619" s="47"/>
    </row>
    <row r="620" spans="1:37" ht="15.75" customHeight="1" x14ac:dyDescent="0.35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  <c r="AC620" s="47"/>
      <c r="AD620" s="47"/>
      <c r="AE620" s="47"/>
      <c r="AF620" s="47"/>
      <c r="AG620" s="47"/>
      <c r="AH620" s="47"/>
      <c r="AI620" s="47"/>
      <c r="AJ620" s="47"/>
      <c r="AK620" s="47"/>
    </row>
    <row r="621" spans="1:37" ht="15.75" customHeight="1" x14ac:dyDescent="0.35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  <c r="AC621" s="47"/>
      <c r="AD621" s="47"/>
      <c r="AE621" s="47"/>
      <c r="AF621" s="47"/>
      <c r="AG621" s="47"/>
      <c r="AH621" s="47"/>
      <c r="AI621" s="47"/>
      <c r="AJ621" s="47"/>
      <c r="AK621" s="47"/>
    </row>
    <row r="622" spans="1:37" ht="15.75" customHeight="1" x14ac:dyDescent="0.35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  <c r="AC622" s="47"/>
      <c r="AD622" s="47"/>
      <c r="AE622" s="47"/>
      <c r="AF622" s="47"/>
      <c r="AG622" s="47"/>
      <c r="AH622" s="47"/>
      <c r="AI622" s="47"/>
      <c r="AJ622" s="47"/>
      <c r="AK622" s="47"/>
    </row>
    <row r="623" spans="1:37" ht="15.75" customHeight="1" x14ac:dyDescent="0.35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  <c r="AC623" s="47"/>
      <c r="AD623" s="47"/>
      <c r="AE623" s="47"/>
      <c r="AF623" s="47"/>
      <c r="AG623" s="47"/>
      <c r="AH623" s="47"/>
      <c r="AI623" s="47"/>
      <c r="AJ623" s="47"/>
      <c r="AK623" s="47"/>
    </row>
    <row r="624" spans="1:37" ht="15.75" customHeight="1" x14ac:dyDescent="0.35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  <c r="AC624" s="47"/>
      <c r="AD624" s="47"/>
      <c r="AE624" s="47"/>
      <c r="AF624" s="47"/>
      <c r="AG624" s="47"/>
      <c r="AH624" s="47"/>
      <c r="AI624" s="47"/>
      <c r="AJ624" s="47"/>
      <c r="AK624" s="47"/>
    </row>
    <row r="625" spans="1:37" ht="15.75" customHeight="1" x14ac:dyDescent="0.35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  <c r="AC625" s="47"/>
      <c r="AD625" s="47"/>
      <c r="AE625" s="47"/>
      <c r="AF625" s="47"/>
      <c r="AG625" s="47"/>
      <c r="AH625" s="47"/>
      <c r="AI625" s="47"/>
      <c r="AJ625" s="47"/>
      <c r="AK625" s="47"/>
    </row>
    <row r="626" spans="1:37" ht="15.75" customHeight="1" x14ac:dyDescent="0.35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  <c r="AA626" s="47"/>
      <c r="AB626" s="47"/>
      <c r="AC626" s="47"/>
      <c r="AD626" s="47"/>
      <c r="AE626" s="47"/>
      <c r="AF626" s="47"/>
      <c r="AG626" s="47"/>
      <c r="AH626" s="47"/>
      <c r="AI626" s="47"/>
      <c r="AJ626" s="47"/>
      <c r="AK626" s="47"/>
    </row>
    <row r="627" spans="1:37" ht="15.75" customHeight="1" x14ac:dyDescent="0.35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  <c r="AA627" s="47"/>
      <c r="AB627" s="47"/>
      <c r="AC627" s="47"/>
      <c r="AD627" s="47"/>
      <c r="AE627" s="47"/>
      <c r="AF627" s="47"/>
      <c r="AG627" s="47"/>
      <c r="AH627" s="47"/>
      <c r="AI627" s="47"/>
      <c r="AJ627" s="47"/>
      <c r="AK627" s="47"/>
    </row>
    <row r="628" spans="1:37" ht="15.75" customHeight="1" x14ac:dyDescent="0.35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  <c r="AA628" s="47"/>
      <c r="AB628" s="47"/>
      <c r="AC628" s="47"/>
      <c r="AD628" s="47"/>
      <c r="AE628" s="47"/>
      <c r="AF628" s="47"/>
      <c r="AG628" s="47"/>
      <c r="AH628" s="47"/>
      <c r="AI628" s="47"/>
      <c r="AJ628" s="47"/>
      <c r="AK628" s="47"/>
    </row>
    <row r="629" spans="1:37" ht="15.75" customHeight="1" x14ac:dyDescent="0.35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  <c r="AA629" s="47"/>
      <c r="AB629" s="47"/>
      <c r="AC629" s="47"/>
      <c r="AD629" s="47"/>
      <c r="AE629" s="47"/>
      <c r="AF629" s="47"/>
      <c r="AG629" s="47"/>
      <c r="AH629" s="47"/>
      <c r="AI629" s="47"/>
      <c r="AJ629" s="47"/>
      <c r="AK629" s="47"/>
    </row>
    <row r="630" spans="1:37" ht="15.75" customHeight="1" x14ac:dyDescent="0.35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  <c r="AA630" s="47"/>
      <c r="AB630" s="47"/>
      <c r="AC630" s="47"/>
      <c r="AD630" s="47"/>
      <c r="AE630" s="47"/>
      <c r="AF630" s="47"/>
      <c r="AG630" s="47"/>
      <c r="AH630" s="47"/>
      <c r="AI630" s="47"/>
      <c r="AJ630" s="47"/>
      <c r="AK630" s="47"/>
    </row>
    <row r="631" spans="1:37" ht="15.75" customHeight="1" x14ac:dyDescent="0.35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  <c r="AA631" s="47"/>
      <c r="AB631" s="47"/>
      <c r="AC631" s="47"/>
      <c r="AD631" s="47"/>
      <c r="AE631" s="47"/>
      <c r="AF631" s="47"/>
      <c r="AG631" s="47"/>
      <c r="AH631" s="47"/>
      <c r="AI631" s="47"/>
      <c r="AJ631" s="47"/>
      <c r="AK631" s="47"/>
    </row>
    <row r="632" spans="1:37" ht="15.75" customHeight="1" x14ac:dyDescent="0.35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  <c r="AA632" s="47"/>
      <c r="AB632" s="47"/>
      <c r="AC632" s="47"/>
      <c r="AD632" s="47"/>
      <c r="AE632" s="47"/>
      <c r="AF632" s="47"/>
      <c r="AG632" s="47"/>
      <c r="AH632" s="47"/>
      <c r="AI632" s="47"/>
      <c r="AJ632" s="47"/>
      <c r="AK632" s="47"/>
    </row>
    <row r="633" spans="1:37" ht="15.75" customHeight="1" x14ac:dyDescent="0.35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  <c r="AA633" s="47"/>
      <c r="AB633" s="47"/>
      <c r="AC633" s="47"/>
      <c r="AD633" s="47"/>
      <c r="AE633" s="47"/>
      <c r="AF633" s="47"/>
      <c r="AG633" s="47"/>
      <c r="AH633" s="47"/>
      <c r="AI633" s="47"/>
      <c r="AJ633" s="47"/>
      <c r="AK633" s="47"/>
    </row>
    <row r="634" spans="1:37" ht="15.75" customHeight="1" x14ac:dyDescent="0.35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  <c r="AA634" s="47"/>
      <c r="AB634" s="47"/>
      <c r="AC634" s="47"/>
      <c r="AD634" s="47"/>
      <c r="AE634" s="47"/>
      <c r="AF634" s="47"/>
      <c r="AG634" s="47"/>
      <c r="AH634" s="47"/>
      <c r="AI634" s="47"/>
      <c r="AJ634" s="47"/>
      <c r="AK634" s="47"/>
    </row>
    <row r="635" spans="1:37" ht="15.75" customHeight="1" x14ac:dyDescent="0.35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  <c r="AA635" s="47"/>
      <c r="AB635" s="47"/>
      <c r="AC635" s="47"/>
      <c r="AD635" s="47"/>
      <c r="AE635" s="47"/>
      <c r="AF635" s="47"/>
      <c r="AG635" s="47"/>
      <c r="AH635" s="47"/>
      <c r="AI635" s="47"/>
      <c r="AJ635" s="47"/>
      <c r="AK635" s="47"/>
    </row>
    <row r="636" spans="1:37" ht="15.75" customHeight="1" x14ac:dyDescent="0.35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  <c r="AA636" s="47"/>
      <c r="AB636" s="47"/>
      <c r="AC636" s="47"/>
      <c r="AD636" s="47"/>
      <c r="AE636" s="47"/>
      <c r="AF636" s="47"/>
      <c r="AG636" s="47"/>
      <c r="AH636" s="47"/>
      <c r="AI636" s="47"/>
      <c r="AJ636" s="47"/>
      <c r="AK636" s="47"/>
    </row>
    <row r="637" spans="1:37" ht="15.75" customHeight="1" x14ac:dyDescent="0.35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  <c r="AA637" s="47"/>
      <c r="AB637" s="47"/>
      <c r="AC637" s="47"/>
      <c r="AD637" s="47"/>
      <c r="AE637" s="47"/>
      <c r="AF637" s="47"/>
      <c r="AG637" s="47"/>
      <c r="AH637" s="47"/>
      <c r="AI637" s="47"/>
      <c r="AJ637" s="47"/>
      <c r="AK637" s="47"/>
    </row>
    <row r="638" spans="1:37" ht="15.75" customHeight="1" x14ac:dyDescent="0.35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  <c r="AA638" s="47"/>
      <c r="AB638" s="47"/>
      <c r="AC638" s="47"/>
      <c r="AD638" s="47"/>
      <c r="AE638" s="47"/>
      <c r="AF638" s="47"/>
      <c r="AG638" s="47"/>
      <c r="AH638" s="47"/>
      <c r="AI638" s="47"/>
      <c r="AJ638" s="47"/>
      <c r="AK638" s="47"/>
    </row>
    <row r="639" spans="1:37" ht="15.75" customHeight="1" x14ac:dyDescent="0.35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  <c r="AA639" s="47"/>
      <c r="AB639" s="47"/>
      <c r="AC639" s="47"/>
      <c r="AD639" s="47"/>
      <c r="AE639" s="47"/>
      <c r="AF639" s="47"/>
      <c r="AG639" s="47"/>
      <c r="AH639" s="47"/>
      <c r="AI639" s="47"/>
      <c r="AJ639" s="47"/>
      <c r="AK639" s="47"/>
    </row>
    <row r="640" spans="1:37" ht="15.75" customHeight="1" x14ac:dyDescent="0.35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  <c r="AA640" s="47"/>
      <c r="AB640" s="47"/>
      <c r="AC640" s="47"/>
      <c r="AD640" s="47"/>
      <c r="AE640" s="47"/>
      <c r="AF640" s="47"/>
      <c r="AG640" s="47"/>
      <c r="AH640" s="47"/>
      <c r="AI640" s="47"/>
      <c r="AJ640" s="47"/>
      <c r="AK640" s="47"/>
    </row>
    <row r="641" spans="1:37" ht="15.75" customHeight="1" x14ac:dyDescent="0.35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  <c r="AA641" s="47"/>
      <c r="AB641" s="47"/>
      <c r="AC641" s="47"/>
      <c r="AD641" s="47"/>
      <c r="AE641" s="47"/>
      <c r="AF641" s="47"/>
      <c r="AG641" s="47"/>
      <c r="AH641" s="47"/>
      <c r="AI641" s="47"/>
      <c r="AJ641" s="47"/>
      <c r="AK641" s="47"/>
    </row>
    <row r="642" spans="1:37" ht="15.75" customHeight="1" x14ac:dyDescent="0.35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  <c r="AA642" s="47"/>
      <c r="AB642" s="47"/>
      <c r="AC642" s="47"/>
      <c r="AD642" s="47"/>
      <c r="AE642" s="47"/>
      <c r="AF642" s="47"/>
      <c r="AG642" s="47"/>
      <c r="AH642" s="47"/>
      <c r="AI642" s="47"/>
      <c r="AJ642" s="47"/>
      <c r="AK642" s="47"/>
    </row>
    <row r="643" spans="1:37" ht="15.75" customHeight="1" x14ac:dyDescent="0.35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  <c r="AA643" s="47"/>
      <c r="AB643" s="47"/>
      <c r="AC643" s="47"/>
      <c r="AD643" s="47"/>
      <c r="AE643" s="47"/>
      <c r="AF643" s="47"/>
      <c r="AG643" s="47"/>
      <c r="AH643" s="47"/>
      <c r="AI643" s="47"/>
      <c r="AJ643" s="47"/>
      <c r="AK643" s="47"/>
    </row>
    <row r="644" spans="1:37" ht="15.75" customHeight="1" x14ac:dyDescent="0.35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  <c r="AA644" s="47"/>
      <c r="AB644" s="47"/>
      <c r="AC644" s="47"/>
      <c r="AD644" s="47"/>
      <c r="AE644" s="47"/>
      <c r="AF644" s="47"/>
      <c r="AG644" s="47"/>
      <c r="AH644" s="47"/>
      <c r="AI644" s="47"/>
      <c r="AJ644" s="47"/>
      <c r="AK644" s="47"/>
    </row>
    <row r="645" spans="1:37" ht="15.75" customHeight="1" x14ac:dyDescent="0.35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  <c r="AA645" s="47"/>
      <c r="AB645" s="47"/>
      <c r="AC645" s="47"/>
      <c r="AD645" s="47"/>
      <c r="AE645" s="47"/>
      <c r="AF645" s="47"/>
      <c r="AG645" s="47"/>
      <c r="AH645" s="47"/>
      <c r="AI645" s="47"/>
      <c r="AJ645" s="47"/>
      <c r="AK645" s="47"/>
    </row>
    <row r="646" spans="1:37" ht="15.75" customHeight="1" x14ac:dyDescent="0.35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  <c r="AA646" s="47"/>
      <c r="AB646" s="47"/>
      <c r="AC646" s="47"/>
      <c r="AD646" s="47"/>
      <c r="AE646" s="47"/>
      <c r="AF646" s="47"/>
      <c r="AG646" s="47"/>
      <c r="AH646" s="47"/>
      <c r="AI646" s="47"/>
      <c r="AJ646" s="47"/>
      <c r="AK646" s="47"/>
    </row>
    <row r="647" spans="1:37" ht="15.75" customHeight="1" x14ac:dyDescent="0.35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  <c r="AA647" s="47"/>
      <c r="AB647" s="47"/>
      <c r="AC647" s="47"/>
      <c r="AD647" s="47"/>
      <c r="AE647" s="47"/>
      <c r="AF647" s="47"/>
      <c r="AG647" s="47"/>
      <c r="AH647" s="47"/>
      <c r="AI647" s="47"/>
      <c r="AJ647" s="47"/>
      <c r="AK647" s="47"/>
    </row>
    <row r="648" spans="1:37" ht="15.75" customHeight="1" x14ac:dyDescent="0.35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7"/>
      <c r="AC648" s="47"/>
      <c r="AD648" s="47"/>
      <c r="AE648" s="47"/>
      <c r="AF648" s="47"/>
      <c r="AG648" s="47"/>
      <c r="AH648" s="47"/>
      <c r="AI648" s="47"/>
      <c r="AJ648" s="47"/>
      <c r="AK648" s="47"/>
    </row>
    <row r="649" spans="1:37" ht="15.75" customHeight="1" x14ac:dyDescent="0.35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7"/>
      <c r="AC649" s="47"/>
      <c r="AD649" s="47"/>
      <c r="AE649" s="47"/>
      <c r="AF649" s="47"/>
      <c r="AG649" s="47"/>
      <c r="AH649" s="47"/>
      <c r="AI649" s="47"/>
      <c r="AJ649" s="47"/>
      <c r="AK649" s="47"/>
    </row>
    <row r="650" spans="1:37" ht="15.75" customHeight="1" x14ac:dyDescent="0.35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  <c r="AE650" s="47"/>
      <c r="AF650" s="47"/>
      <c r="AG650" s="47"/>
      <c r="AH650" s="47"/>
      <c r="AI650" s="47"/>
      <c r="AJ650" s="47"/>
      <c r="AK650" s="47"/>
    </row>
    <row r="651" spans="1:37" ht="15.75" customHeight="1" x14ac:dyDescent="0.35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  <c r="AC651" s="47"/>
      <c r="AD651" s="47"/>
      <c r="AE651" s="47"/>
      <c r="AF651" s="47"/>
      <c r="AG651" s="47"/>
      <c r="AH651" s="47"/>
      <c r="AI651" s="47"/>
      <c r="AJ651" s="47"/>
      <c r="AK651" s="47"/>
    </row>
    <row r="652" spans="1:37" ht="15.75" customHeight="1" x14ac:dyDescent="0.35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  <c r="AA652" s="47"/>
      <c r="AB652" s="47"/>
      <c r="AC652" s="47"/>
      <c r="AD652" s="47"/>
      <c r="AE652" s="47"/>
      <c r="AF652" s="47"/>
      <c r="AG652" s="47"/>
      <c r="AH652" s="47"/>
      <c r="AI652" s="47"/>
      <c r="AJ652" s="47"/>
      <c r="AK652" s="47"/>
    </row>
    <row r="653" spans="1:37" ht="15.75" customHeight="1" x14ac:dyDescent="0.35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7"/>
      <c r="AC653" s="47"/>
      <c r="AD653" s="47"/>
      <c r="AE653" s="47"/>
      <c r="AF653" s="47"/>
      <c r="AG653" s="47"/>
      <c r="AH653" s="47"/>
      <c r="AI653" s="47"/>
      <c r="AJ653" s="47"/>
      <c r="AK653" s="47"/>
    </row>
    <row r="654" spans="1:37" ht="15.75" customHeight="1" x14ac:dyDescent="0.35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  <c r="AA654" s="47"/>
      <c r="AB654" s="47"/>
      <c r="AC654" s="47"/>
      <c r="AD654" s="47"/>
      <c r="AE654" s="47"/>
      <c r="AF654" s="47"/>
      <c r="AG654" s="47"/>
      <c r="AH654" s="47"/>
      <c r="AI654" s="47"/>
      <c r="AJ654" s="47"/>
      <c r="AK654" s="47"/>
    </row>
    <row r="655" spans="1:37" ht="15.75" customHeight="1" x14ac:dyDescent="0.35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  <c r="AA655" s="47"/>
      <c r="AB655" s="47"/>
      <c r="AC655" s="47"/>
      <c r="AD655" s="47"/>
      <c r="AE655" s="47"/>
      <c r="AF655" s="47"/>
      <c r="AG655" s="47"/>
      <c r="AH655" s="47"/>
      <c r="AI655" s="47"/>
      <c r="AJ655" s="47"/>
      <c r="AK655" s="47"/>
    </row>
    <row r="656" spans="1:37" ht="15.75" customHeight="1" x14ac:dyDescent="0.35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  <c r="AA656" s="47"/>
      <c r="AB656" s="47"/>
      <c r="AC656" s="47"/>
      <c r="AD656" s="47"/>
      <c r="AE656" s="47"/>
      <c r="AF656" s="47"/>
      <c r="AG656" s="47"/>
      <c r="AH656" s="47"/>
      <c r="AI656" s="47"/>
      <c r="AJ656" s="47"/>
      <c r="AK656" s="47"/>
    </row>
    <row r="657" spans="1:37" ht="15.75" customHeight="1" x14ac:dyDescent="0.35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  <c r="AA657" s="47"/>
      <c r="AB657" s="47"/>
      <c r="AC657" s="47"/>
      <c r="AD657" s="47"/>
      <c r="AE657" s="47"/>
      <c r="AF657" s="47"/>
      <c r="AG657" s="47"/>
      <c r="AH657" s="47"/>
      <c r="AI657" s="47"/>
      <c r="AJ657" s="47"/>
      <c r="AK657" s="47"/>
    </row>
    <row r="658" spans="1:37" ht="15.75" customHeight="1" x14ac:dyDescent="0.35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  <c r="AA658" s="47"/>
      <c r="AB658" s="47"/>
      <c r="AC658" s="47"/>
      <c r="AD658" s="47"/>
      <c r="AE658" s="47"/>
      <c r="AF658" s="47"/>
      <c r="AG658" s="47"/>
      <c r="AH658" s="47"/>
      <c r="AI658" s="47"/>
      <c r="AJ658" s="47"/>
      <c r="AK658" s="47"/>
    </row>
    <row r="659" spans="1:37" ht="15.75" customHeight="1" x14ac:dyDescent="0.35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  <c r="AA659" s="47"/>
      <c r="AB659" s="47"/>
      <c r="AC659" s="47"/>
      <c r="AD659" s="47"/>
      <c r="AE659" s="47"/>
      <c r="AF659" s="47"/>
      <c r="AG659" s="47"/>
      <c r="AH659" s="47"/>
      <c r="AI659" s="47"/>
      <c r="AJ659" s="47"/>
      <c r="AK659" s="47"/>
    </row>
    <row r="660" spans="1:37" ht="15.75" customHeight="1" x14ac:dyDescent="0.35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7"/>
      <c r="AC660" s="47"/>
      <c r="AD660" s="47"/>
      <c r="AE660" s="47"/>
      <c r="AF660" s="47"/>
      <c r="AG660" s="47"/>
      <c r="AH660" s="47"/>
      <c r="AI660" s="47"/>
      <c r="AJ660" s="47"/>
      <c r="AK660" s="47"/>
    </row>
    <row r="661" spans="1:37" ht="15.75" customHeight="1" x14ac:dyDescent="0.35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7"/>
      <c r="AC661" s="47"/>
      <c r="AD661" s="47"/>
      <c r="AE661" s="47"/>
      <c r="AF661" s="47"/>
      <c r="AG661" s="47"/>
      <c r="AH661" s="47"/>
      <c r="AI661" s="47"/>
      <c r="AJ661" s="47"/>
      <c r="AK661" s="47"/>
    </row>
    <row r="662" spans="1:37" ht="15.75" customHeight="1" x14ac:dyDescent="0.35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  <c r="AC662" s="47"/>
      <c r="AD662" s="47"/>
      <c r="AE662" s="47"/>
      <c r="AF662" s="47"/>
      <c r="AG662" s="47"/>
      <c r="AH662" s="47"/>
      <c r="AI662" s="47"/>
      <c r="AJ662" s="47"/>
      <c r="AK662" s="47"/>
    </row>
    <row r="663" spans="1:37" ht="15.75" customHeight="1" x14ac:dyDescent="0.35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  <c r="AC663" s="47"/>
      <c r="AD663" s="47"/>
      <c r="AE663" s="47"/>
      <c r="AF663" s="47"/>
      <c r="AG663" s="47"/>
      <c r="AH663" s="47"/>
      <c r="AI663" s="47"/>
      <c r="AJ663" s="47"/>
      <c r="AK663" s="47"/>
    </row>
    <row r="664" spans="1:37" ht="15.75" customHeight="1" x14ac:dyDescent="0.35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  <c r="AE664" s="47"/>
      <c r="AF664" s="47"/>
      <c r="AG664" s="47"/>
      <c r="AH664" s="47"/>
      <c r="AI664" s="47"/>
      <c r="AJ664" s="47"/>
      <c r="AK664" s="47"/>
    </row>
    <row r="665" spans="1:37" ht="15.75" customHeight="1" x14ac:dyDescent="0.35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  <c r="AC665" s="47"/>
      <c r="AD665" s="47"/>
      <c r="AE665" s="47"/>
      <c r="AF665" s="47"/>
      <c r="AG665" s="47"/>
      <c r="AH665" s="47"/>
      <c r="AI665" s="47"/>
      <c r="AJ665" s="47"/>
      <c r="AK665" s="47"/>
    </row>
    <row r="666" spans="1:37" ht="15.75" customHeight="1" x14ac:dyDescent="0.35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  <c r="AC666" s="47"/>
      <c r="AD666" s="47"/>
      <c r="AE666" s="47"/>
      <c r="AF666" s="47"/>
      <c r="AG666" s="47"/>
      <c r="AH666" s="47"/>
      <c r="AI666" s="47"/>
      <c r="AJ666" s="47"/>
      <c r="AK666" s="47"/>
    </row>
    <row r="667" spans="1:37" ht="15.75" customHeight="1" x14ac:dyDescent="0.35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  <c r="AC667" s="47"/>
      <c r="AD667" s="47"/>
      <c r="AE667" s="47"/>
      <c r="AF667" s="47"/>
      <c r="AG667" s="47"/>
      <c r="AH667" s="47"/>
      <c r="AI667" s="47"/>
      <c r="AJ667" s="47"/>
      <c r="AK667" s="47"/>
    </row>
    <row r="668" spans="1:37" ht="15.75" customHeight="1" x14ac:dyDescent="0.35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  <c r="AC668" s="47"/>
      <c r="AD668" s="47"/>
      <c r="AE668" s="47"/>
      <c r="AF668" s="47"/>
      <c r="AG668" s="47"/>
      <c r="AH668" s="47"/>
      <c r="AI668" s="47"/>
      <c r="AJ668" s="47"/>
      <c r="AK668" s="47"/>
    </row>
    <row r="669" spans="1:37" ht="15.75" customHeight="1" x14ac:dyDescent="0.35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  <c r="AC669" s="47"/>
      <c r="AD669" s="47"/>
      <c r="AE669" s="47"/>
      <c r="AF669" s="47"/>
      <c r="AG669" s="47"/>
      <c r="AH669" s="47"/>
      <c r="AI669" s="47"/>
      <c r="AJ669" s="47"/>
      <c r="AK669" s="47"/>
    </row>
    <row r="670" spans="1:37" ht="15.75" customHeight="1" x14ac:dyDescent="0.35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  <c r="AC670" s="47"/>
      <c r="AD670" s="47"/>
      <c r="AE670" s="47"/>
      <c r="AF670" s="47"/>
      <c r="AG670" s="47"/>
      <c r="AH670" s="47"/>
      <c r="AI670" s="47"/>
      <c r="AJ670" s="47"/>
      <c r="AK670" s="47"/>
    </row>
    <row r="671" spans="1:37" ht="15.75" customHeight="1" x14ac:dyDescent="0.35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  <c r="AC671" s="47"/>
      <c r="AD671" s="47"/>
      <c r="AE671" s="47"/>
      <c r="AF671" s="47"/>
      <c r="AG671" s="47"/>
      <c r="AH671" s="47"/>
      <c r="AI671" s="47"/>
      <c r="AJ671" s="47"/>
      <c r="AK671" s="47"/>
    </row>
    <row r="672" spans="1:37" ht="15.75" customHeight="1" x14ac:dyDescent="0.35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7"/>
      <c r="AC672" s="47"/>
      <c r="AD672" s="47"/>
      <c r="AE672" s="47"/>
      <c r="AF672" s="47"/>
      <c r="AG672" s="47"/>
      <c r="AH672" s="47"/>
      <c r="AI672" s="47"/>
      <c r="AJ672" s="47"/>
      <c r="AK672" s="47"/>
    </row>
    <row r="673" spans="1:37" ht="15.75" customHeight="1" x14ac:dyDescent="0.35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  <c r="AE673" s="47"/>
      <c r="AF673" s="47"/>
      <c r="AG673" s="47"/>
      <c r="AH673" s="47"/>
      <c r="AI673" s="47"/>
      <c r="AJ673" s="47"/>
      <c r="AK673" s="47"/>
    </row>
    <row r="674" spans="1:37" ht="15.75" customHeight="1" x14ac:dyDescent="0.35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7"/>
      <c r="AC674" s="47"/>
      <c r="AD674" s="47"/>
      <c r="AE674" s="47"/>
      <c r="AF674" s="47"/>
      <c r="AG674" s="47"/>
      <c r="AH674" s="47"/>
      <c r="AI674" s="47"/>
      <c r="AJ674" s="47"/>
      <c r="AK674" s="47"/>
    </row>
    <row r="675" spans="1:37" ht="15.75" customHeight="1" x14ac:dyDescent="0.35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  <c r="AC675" s="47"/>
      <c r="AD675" s="47"/>
      <c r="AE675" s="47"/>
      <c r="AF675" s="47"/>
      <c r="AG675" s="47"/>
      <c r="AH675" s="47"/>
      <c r="AI675" s="47"/>
      <c r="AJ675" s="47"/>
      <c r="AK675" s="47"/>
    </row>
    <row r="676" spans="1:37" ht="15.75" customHeight="1" x14ac:dyDescent="0.35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  <c r="AC676" s="47"/>
      <c r="AD676" s="47"/>
      <c r="AE676" s="47"/>
      <c r="AF676" s="47"/>
      <c r="AG676" s="47"/>
      <c r="AH676" s="47"/>
      <c r="AI676" s="47"/>
      <c r="AJ676" s="47"/>
      <c r="AK676" s="47"/>
    </row>
    <row r="677" spans="1:37" ht="15.75" customHeight="1" x14ac:dyDescent="0.35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  <c r="AC677" s="47"/>
      <c r="AD677" s="47"/>
      <c r="AE677" s="47"/>
      <c r="AF677" s="47"/>
      <c r="AG677" s="47"/>
      <c r="AH677" s="47"/>
      <c r="AI677" s="47"/>
      <c r="AJ677" s="47"/>
      <c r="AK677" s="47"/>
    </row>
    <row r="678" spans="1:37" ht="15.75" customHeight="1" x14ac:dyDescent="0.35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  <c r="AC678" s="47"/>
      <c r="AD678" s="47"/>
      <c r="AE678" s="47"/>
      <c r="AF678" s="47"/>
      <c r="AG678" s="47"/>
      <c r="AH678" s="47"/>
      <c r="AI678" s="47"/>
      <c r="AJ678" s="47"/>
      <c r="AK678" s="47"/>
    </row>
    <row r="679" spans="1:37" ht="15.75" customHeight="1" x14ac:dyDescent="0.35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7"/>
      <c r="AC679" s="47"/>
      <c r="AD679" s="47"/>
      <c r="AE679" s="47"/>
      <c r="AF679" s="47"/>
      <c r="AG679" s="47"/>
      <c r="AH679" s="47"/>
      <c r="AI679" s="47"/>
      <c r="AJ679" s="47"/>
      <c r="AK679" s="47"/>
    </row>
    <row r="680" spans="1:37" ht="15.75" customHeight="1" x14ac:dyDescent="0.35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7"/>
      <c r="AC680" s="47"/>
      <c r="AD680" s="47"/>
      <c r="AE680" s="47"/>
      <c r="AF680" s="47"/>
      <c r="AG680" s="47"/>
      <c r="AH680" s="47"/>
      <c r="AI680" s="47"/>
      <c r="AJ680" s="47"/>
      <c r="AK680" s="47"/>
    </row>
    <row r="681" spans="1:37" ht="15.75" customHeight="1" x14ac:dyDescent="0.35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  <c r="AA681" s="47"/>
      <c r="AB681" s="47"/>
      <c r="AC681" s="47"/>
      <c r="AD681" s="47"/>
      <c r="AE681" s="47"/>
      <c r="AF681" s="47"/>
      <c r="AG681" s="47"/>
      <c r="AH681" s="47"/>
      <c r="AI681" s="47"/>
      <c r="AJ681" s="47"/>
      <c r="AK681" s="47"/>
    </row>
    <row r="682" spans="1:37" ht="15.75" customHeight="1" x14ac:dyDescent="0.35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  <c r="AA682" s="47"/>
      <c r="AB682" s="47"/>
      <c r="AC682" s="47"/>
      <c r="AD682" s="47"/>
      <c r="AE682" s="47"/>
      <c r="AF682" s="47"/>
      <c r="AG682" s="47"/>
      <c r="AH682" s="47"/>
      <c r="AI682" s="47"/>
      <c r="AJ682" s="47"/>
      <c r="AK682" s="47"/>
    </row>
    <row r="683" spans="1:37" ht="15.75" customHeight="1" x14ac:dyDescent="0.35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  <c r="AA683" s="47"/>
      <c r="AB683" s="47"/>
      <c r="AC683" s="47"/>
      <c r="AD683" s="47"/>
      <c r="AE683" s="47"/>
      <c r="AF683" s="47"/>
      <c r="AG683" s="47"/>
      <c r="AH683" s="47"/>
      <c r="AI683" s="47"/>
      <c r="AJ683" s="47"/>
      <c r="AK683" s="47"/>
    </row>
    <row r="684" spans="1:37" ht="15.75" customHeight="1" x14ac:dyDescent="0.35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  <c r="AA684" s="47"/>
      <c r="AB684" s="47"/>
      <c r="AC684" s="47"/>
      <c r="AD684" s="47"/>
      <c r="AE684" s="47"/>
      <c r="AF684" s="47"/>
      <c r="AG684" s="47"/>
      <c r="AH684" s="47"/>
      <c r="AI684" s="47"/>
      <c r="AJ684" s="47"/>
      <c r="AK684" s="47"/>
    </row>
    <row r="685" spans="1:37" ht="15.75" customHeight="1" x14ac:dyDescent="0.35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  <c r="AA685" s="47"/>
      <c r="AB685" s="47"/>
      <c r="AC685" s="47"/>
      <c r="AD685" s="47"/>
      <c r="AE685" s="47"/>
      <c r="AF685" s="47"/>
      <c r="AG685" s="47"/>
      <c r="AH685" s="47"/>
      <c r="AI685" s="47"/>
      <c r="AJ685" s="47"/>
      <c r="AK685" s="47"/>
    </row>
    <row r="686" spans="1:37" ht="15.75" customHeight="1" x14ac:dyDescent="0.35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  <c r="AA686" s="47"/>
      <c r="AB686" s="47"/>
      <c r="AC686" s="47"/>
      <c r="AD686" s="47"/>
      <c r="AE686" s="47"/>
      <c r="AF686" s="47"/>
      <c r="AG686" s="47"/>
      <c r="AH686" s="47"/>
      <c r="AI686" s="47"/>
      <c r="AJ686" s="47"/>
      <c r="AK686" s="47"/>
    </row>
    <row r="687" spans="1:37" ht="15.75" customHeight="1" x14ac:dyDescent="0.35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7"/>
      <c r="AC687" s="47"/>
      <c r="AD687" s="47"/>
      <c r="AE687" s="47"/>
      <c r="AF687" s="47"/>
      <c r="AG687" s="47"/>
      <c r="AH687" s="47"/>
      <c r="AI687" s="47"/>
      <c r="AJ687" s="47"/>
      <c r="AK687" s="47"/>
    </row>
    <row r="688" spans="1:37" ht="15.75" customHeight="1" x14ac:dyDescent="0.35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7"/>
      <c r="AC688" s="47"/>
      <c r="AD688" s="47"/>
      <c r="AE688" s="47"/>
      <c r="AF688" s="47"/>
      <c r="AG688" s="47"/>
      <c r="AH688" s="47"/>
      <c r="AI688" s="47"/>
      <c r="AJ688" s="47"/>
      <c r="AK688" s="47"/>
    </row>
    <row r="689" spans="1:37" ht="15.75" customHeight="1" x14ac:dyDescent="0.35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7"/>
      <c r="AC689" s="47"/>
      <c r="AD689" s="47"/>
      <c r="AE689" s="47"/>
      <c r="AF689" s="47"/>
      <c r="AG689" s="47"/>
      <c r="AH689" s="47"/>
      <c r="AI689" s="47"/>
      <c r="AJ689" s="47"/>
      <c r="AK689" s="47"/>
    </row>
    <row r="690" spans="1:37" ht="15.75" customHeight="1" x14ac:dyDescent="0.35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7"/>
      <c r="AC690" s="47"/>
      <c r="AD690" s="47"/>
      <c r="AE690" s="47"/>
      <c r="AF690" s="47"/>
      <c r="AG690" s="47"/>
      <c r="AH690" s="47"/>
      <c r="AI690" s="47"/>
      <c r="AJ690" s="47"/>
      <c r="AK690" s="47"/>
    </row>
    <row r="691" spans="1:37" ht="15.75" customHeight="1" x14ac:dyDescent="0.35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  <c r="AC691" s="47"/>
      <c r="AD691" s="47"/>
      <c r="AE691" s="47"/>
      <c r="AF691" s="47"/>
      <c r="AG691" s="47"/>
      <c r="AH691" s="47"/>
      <c r="AI691" s="47"/>
      <c r="AJ691" s="47"/>
      <c r="AK691" s="47"/>
    </row>
    <row r="692" spans="1:37" ht="15.75" customHeight="1" x14ac:dyDescent="0.35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  <c r="AC692" s="47"/>
      <c r="AD692" s="47"/>
      <c r="AE692" s="47"/>
      <c r="AF692" s="47"/>
      <c r="AG692" s="47"/>
      <c r="AH692" s="47"/>
      <c r="AI692" s="47"/>
      <c r="AJ692" s="47"/>
      <c r="AK692" s="47"/>
    </row>
    <row r="693" spans="1:37" ht="15.75" customHeight="1" x14ac:dyDescent="0.35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7"/>
      <c r="AC693" s="47"/>
      <c r="AD693" s="47"/>
      <c r="AE693" s="47"/>
      <c r="AF693" s="47"/>
      <c r="AG693" s="47"/>
      <c r="AH693" s="47"/>
      <c r="AI693" s="47"/>
      <c r="AJ693" s="47"/>
      <c r="AK693" s="47"/>
    </row>
    <row r="694" spans="1:37" ht="15.75" customHeight="1" x14ac:dyDescent="0.35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7"/>
      <c r="AC694" s="47"/>
      <c r="AD694" s="47"/>
      <c r="AE694" s="47"/>
      <c r="AF694" s="47"/>
      <c r="AG694" s="47"/>
      <c r="AH694" s="47"/>
      <c r="AI694" s="47"/>
      <c r="AJ694" s="47"/>
      <c r="AK694" s="47"/>
    </row>
    <row r="695" spans="1:37" ht="15.75" customHeight="1" x14ac:dyDescent="0.35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7"/>
      <c r="AC695" s="47"/>
      <c r="AD695" s="47"/>
      <c r="AE695" s="47"/>
      <c r="AF695" s="47"/>
      <c r="AG695" s="47"/>
      <c r="AH695" s="47"/>
      <c r="AI695" s="47"/>
      <c r="AJ695" s="47"/>
      <c r="AK695" s="47"/>
    </row>
    <row r="696" spans="1:37" ht="15.75" customHeight="1" x14ac:dyDescent="0.35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7"/>
      <c r="AC696" s="47"/>
      <c r="AD696" s="47"/>
      <c r="AE696" s="47"/>
      <c r="AF696" s="47"/>
      <c r="AG696" s="47"/>
      <c r="AH696" s="47"/>
      <c r="AI696" s="47"/>
      <c r="AJ696" s="47"/>
      <c r="AK696" s="47"/>
    </row>
    <row r="697" spans="1:37" ht="15.75" customHeight="1" x14ac:dyDescent="0.35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7"/>
      <c r="AC697" s="47"/>
      <c r="AD697" s="47"/>
      <c r="AE697" s="47"/>
      <c r="AF697" s="47"/>
      <c r="AG697" s="47"/>
      <c r="AH697" s="47"/>
      <c r="AI697" s="47"/>
      <c r="AJ697" s="47"/>
      <c r="AK697" s="47"/>
    </row>
    <row r="698" spans="1:37" ht="15.75" customHeight="1" x14ac:dyDescent="0.35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7"/>
      <c r="AC698" s="47"/>
      <c r="AD698" s="47"/>
      <c r="AE698" s="47"/>
      <c r="AF698" s="47"/>
      <c r="AG698" s="47"/>
      <c r="AH698" s="47"/>
      <c r="AI698" s="47"/>
      <c r="AJ698" s="47"/>
      <c r="AK698" s="47"/>
    </row>
    <row r="699" spans="1:37" ht="15.75" customHeight="1" x14ac:dyDescent="0.35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7"/>
      <c r="AC699" s="47"/>
      <c r="AD699" s="47"/>
      <c r="AE699" s="47"/>
      <c r="AF699" s="47"/>
      <c r="AG699" s="47"/>
      <c r="AH699" s="47"/>
      <c r="AI699" s="47"/>
      <c r="AJ699" s="47"/>
      <c r="AK699" s="47"/>
    </row>
    <row r="700" spans="1:37" ht="15.75" customHeight="1" x14ac:dyDescent="0.35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  <c r="AC700" s="47"/>
      <c r="AD700" s="47"/>
      <c r="AE700" s="47"/>
      <c r="AF700" s="47"/>
      <c r="AG700" s="47"/>
      <c r="AH700" s="47"/>
      <c r="AI700" s="47"/>
      <c r="AJ700" s="47"/>
      <c r="AK700" s="47"/>
    </row>
    <row r="701" spans="1:37" ht="15.75" customHeight="1" x14ac:dyDescent="0.35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7"/>
      <c r="AC701" s="47"/>
      <c r="AD701" s="47"/>
      <c r="AE701" s="47"/>
      <c r="AF701" s="47"/>
      <c r="AG701" s="47"/>
      <c r="AH701" s="47"/>
      <c r="AI701" s="47"/>
      <c r="AJ701" s="47"/>
      <c r="AK701" s="47"/>
    </row>
    <row r="702" spans="1:37" ht="15.75" customHeight="1" x14ac:dyDescent="0.35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  <c r="AC702" s="47"/>
      <c r="AD702" s="47"/>
      <c r="AE702" s="47"/>
      <c r="AF702" s="47"/>
      <c r="AG702" s="47"/>
      <c r="AH702" s="47"/>
      <c r="AI702" s="47"/>
      <c r="AJ702" s="47"/>
      <c r="AK702" s="47"/>
    </row>
    <row r="703" spans="1:37" ht="15.75" customHeight="1" x14ac:dyDescent="0.35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  <c r="AC703" s="47"/>
      <c r="AD703" s="47"/>
      <c r="AE703" s="47"/>
      <c r="AF703" s="47"/>
      <c r="AG703" s="47"/>
      <c r="AH703" s="47"/>
      <c r="AI703" s="47"/>
      <c r="AJ703" s="47"/>
      <c r="AK703" s="47"/>
    </row>
    <row r="704" spans="1:37" ht="15.75" customHeight="1" x14ac:dyDescent="0.35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7"/>
      <c r="AC704" s="47"/>
      <c r="AD704" s="47"/>
      <c r="AE704" s="47"/>
      <c r="AF704" s="47"/>
      <c r="AG704" s="47"/>
      <c r="AH704" s="47"/>
      <c r="AI704" s="47"/>
      <c r="AJ704" s="47"/>
      <c r="AK704" s="47"/>
    </row>
    <row r="705" spans="1:37" ht="15.75" customHeight="1" x14ac:dyDescent="0.35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7"/>
      <c r="AC705" s="47"/>
      <c r="AD705" s="47"/>
      <c r="AE705" s="47"/>
      <c r="AF705" s="47"/>
      <c r="AG705" s="47"/>
      <c r="AH705" s="47"/>
      <c r="AI705" s="47"/>
      <c r="AJ705" s="47"/>
      <c r="AK705" s="47"/>
    </row>
    <row r="706" spans="1:37" ht="15.75" customHeight="1" x14ac:dyDescent="0.35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  <c r="AF706" s="47"/>
      <c r="AG706" s="47"/>
      <c r="AH706" s="47"/>
      <c r="AI706" s="47"/>
      <c r="AJ706" s="47"/>
      <c r="AK706" s="47"/>
    </row>
    <row r="707" spans="1:37" ht="15.75" customHeight="1" x14ac:dyDescent="0.35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  <c r="AE707" s="47"/>
      <c r="AF707" s="47"/>
      <c r="AG707" s="47"/>
      <c r="AH707" s="47"/>
      <c r="AI707" s="47"/>
      <c r="AJ707" s="47"/>
      <c r="AK707" s="47"/>
    </row>
    <row r="708" spans="1:37" ht="15.75" customHeight="1" x14ac:dyDescent="0.35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  <c r="AE708" s="47"/>
      <c r="AF708" s="47"/>
      <c r="AG708" s="47"/>
      <c r="AH708" s="47"/>
      <c r="AI708" s="47"/>
      <c r="AJ708" s="47"/>
      <c r="AK708" s="47"/>
    </row>
    <row r="709" spans="1:37" ht="15.75" customHeight="1" x14ac:dyDescent="0.35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7"/>
      <c r="AC709" s="47"/>
      <c r="AD709" s="47"/>
      <c r="AE709" s="47"/>
      <c r="AF709" s="47"/>
      <c r="AG709" s="47"/>
      <c r="AH709" s="47"/>
      <c r="AI709" s="47"/>
      <c r="AJ709" s="47"/>
      <c r="AK709" s="47"/>
    </row>
    <row r="710" spans="1:37" ht="15.75" customHeight="1" x14ac:dyDescent="0.35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  <c r="AA710" s="47"/>
      <c r="AB710" s="47"/>
      <c r="AC710" s="47"/>
      <c r="AD710" s="47"/>
      <c r="AE710" s="47"/>
      <c r="AF710" s="47"/>
      <c r="AG710" s="47"/>
      <c r="AH710" s="47"/>
      <c r="AI710" s="47"/>
      <c r="AJ710" s="47"/>
      <c r="AK710" s="47"/>
    </row>
    <row r="711" spans="1:37" ht="15.75" customHeight="1" x14ac:dyDescent="0.35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  <c r="AA711" s="47"/>
      <c r="AB711" s="47"/>
      <c r="AC711" s="47"/>
      <c r="AD711" s="47"/>
      <c r="AE711" s="47"/>
      <c r="AF711" s="47"/>
      <c r="AG711" s="47"/>
      <c r="AH711" s="47"/>
      <c r="AI711" s="47"/>
      <c r="AJ711" s="47"/>
      <c r="AK711" s="47"/>
    </row>
    <row r="712" spans="1:37" ht="15.75" customHeight="1" x14ac:dyDescent="0.35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  <c r="AA712" s="47"/>
      <c r="AB712" s="47"/>
      <c r="AC712" s="47"/>
      <c r="AD712" s="47"/>
      <c r="AE712" s="47"/>
      <c r="AF712" s="47"/>
      <c r="AG712" s="47"/>
      <c r="AH712" s="47"/>
      <c r="AI712" s="47"/>
      <c r="AJ712" s="47"/>
      <c r="AK712" s="47"/>
    </row>
    <row r="713" spans="1:37" ht="15.75" customHeight="1" x14ac:dyDescent="0.35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  <c r="AA713" s="47"/>
      <c r="AB713" s="47"/>
      <c r="AC713" s="47"/>
      <c r="AD713" s="47"/>
      <c r="AE713" s="47"/>
      <c r="AF713" s="47"/>
      <c r="AG713" s="47"/>
      <c r="AH713" s="47"/>
      <c r="AI713" s="47"/>
      <c r="AJ713" s="47"/>
      <c r="AK713" s="47"/>
    </row>
    <row r="714" spans="1:37" ht="15.75" customHeight="1" x14ac:dyDescent="0.35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  <c r="AA714" s="47"/>
      <c r="AB714" s="47"/>
      <c r="AC714" s="47"/>
      <c r="AD714" s="47"/>
      <c r="AE714" s="47"/>
      <c r="AF714" s="47"/>
      <c r="AG714" s="47"/>
      <c r="AH714" s="47"/>
      <c r="AI714" s="47"/>
      <c r="AJ714" s="47"/>
      <c r="AK714" s="47"/>
    </row>
    <row r="715" spans="1:37" ht="15.75" customHeight="1" x14ac:dyDescent="0.35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  <c r="AA715" s="47"/>
      <c r="AB715" s="47"/>
      <c r="AC715" s="47"/>
      <c r="AD715" s="47"/>
      <c r="AE715" s="47"/>
      <c r="AF715" s="47"/>
      <c r="AG715" s="47"/>
      <c r="AH715" s="47"/>
      <c r="AI715" s="47"/>
      <c r="AJ715" s="47"/>
      <c r="AK715" s="47"/>
    </row>
    <row r="716" spans="1:37" ht="15.75" customHeight="1" x14ac:dyDescent="0.35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  <c r="AA716" s="47"/>
      <c r="AB716" s="47"/>
      <c r="AC716" s="47"/>
      <c r="AD716" s="47"/>
      <c r="AE716" s="47"/>
      <c r="AF716" s="47"/>
      <c r="AG716" s="47"/>
      <c r="AH716" s="47"/>
      <c r="AI716" s="47"/>
      <c r="AJ716" s="47"/>
      <c r="AK716" s="47"/>
    </row>
    <row r="717" spans="1:37" ht="15.75" customHeight="1" x14ac:dyDescent="0.35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  <c r="AA717" s="47"/>
      <c r="AB717" s="47"/>
      <c r="AC717" s="47"/>
      <c r="AD717" s="47"/>
      <c r="AE717" s="47"/>
      <c r="AF717" s="47"/>
      <c r="AG717" s="47"/>
      <c r="AH717" s="47"/>
      <c r="AI717" s="47"/>
      <c r="AJ717" s="47"/>
      <c r="AK717" s="47"/>
    </row>
    <row r="718" spans="1:37" ht="15.75" customHeight="1" x14ac:dyDescent="0.35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  <c r="AA718" s="47"/>
      <c r="AB718" s="47"/>
      <c r="AC718" s="47"/>
      <c r="AD718" s="47"/>
      <c r="AE718" s="47"/>
      <c r="AF718" s="47"/>
      <c r="AG718" s="47"/>
      <c r="AH718" s="47"/>
      <c r="AI718" s="47"/>
      <c r="AJ718" s="47"/>
      <c r="AK718" s="47"/>
    </row>
    <row r="719" spans="1:37" ht="15.75" customHeight="1" x14ac:dyDescent="0.35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  <c r="AA719" s="47"/>
      <c r="AB719" s="47"/>
      <c r="AC719" s="47"/>
      <c r="AD719" s="47"/>
      <c r="AE719" s="47"/>
      <c r="AF719" s="47"/>
      <c r="AG719" s="47"/>
      <c r="AH719" s="47"/>
      <c r="AI719" s="47"/>
      <c r="AJ719" s="47"/>
      <c r="AK719" s="47"/>
    </row>
    <row r="720" spans="1:37" ht="15.75" customHeight="1" x14ac:dyDescent="0.35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  <c r="AA720" s="47"/>
      <c r="AB720" s="47"/>
      <c r="AC720" s="47"/>
      <c r="AD720" s="47"/>
      <c r="AE720" s="47"/>
      <c r="AF720" s="47"/>
      <c r="AG720" s="47"/>
      <c r="AH720" s="47"/>
      <c r="AI720" s="47"/>
      <c r="AJ720" s="47"/>
      <c r="AK720" s="47"/>
    </row>
    <row r="721" spans="1:37" ht="15.75" customHeight="1" x14ac:dyDescent="0.35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  <c r="AA721" s="47"/>
      <c r="AB721" s="47"/>
      <c r="AC721" s="47"/>
      <c r="AD721" s="47"/>
      <c r="AE721" s="47"/>
      <c r="AF721" s="47"/>
      <c r="AG721" s="47"/>
      <c r="AH721" s="47"/>
      <c r="AI721" s="47"/>
      <c r="AJ721" s="47"/>
      <c r="AK721" s="47"/>
    </row>
    <row r="722" spans="1:37" ht="15.75" customHeight="1" x14ac:dyDescent="0.35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7"/>
      <c r="AC722" s="47"/>
      <c r="AD722" s="47"/>
      <c r="AE722" s="47"/>
      <c r="AF722" s="47"/>
      <c r="AG722" s="47"/>
      <c r="AH722" s="47"/>
      <c r="AI722" s="47"/>
      <c r="AJ722" s="47"/>
      <c r="AK722" s="47"/>
    </row>
    <row r="723" spans="1:37" ht="15.75" customHeight="1" x14ac:dyDescent="0.35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7"/>
      <c r="AC723" s="47"/>
      <c r="AD723" s="47"/>
      <c r="AE723" s="47"/>
      <c r="AF723" s="47"/>
      <c r="AG723" s="47"/>
      <c r="AH723" s="47"/>
      <c r="AI723" s="47"/>
      <c r="AJ723" s="47"/>
      <c r="AK723" s="47"/>
    </row>
    <row r="724" spans="1:37" ht="15.75" customHeight="1" x14ac:dyDescent="0.35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7"/>
      <c r="AC724" s="47"/>
      <c r="AD724" s="47"/>
      <c r="AE724" s="47"/>
      <c r="AF724" s="47"/>
      <c r="AG724" s="47"/>
      <c r="AH724" s="47"/>
      <c r="AI724" s="47"/>
      <c r="AJ724" s="47"/>
      <c r="AK724" s="47"/>
    </row>
    <row r="725" spans="1:37" ht="15.75" customHeight="1" x14ac:dyDescent="0.35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7"/>
      <c r="AC725" s="47"/>
      <c r="AD725" s="47"/>
      <c r="AE725" s="47"/>
      <c r="AF725" s="47"/>
      <c r="AG725" s="47"/>
      <c r="AH725" s="47"/>
      <c r="AI725" s="47"/>
      <c r="AJ725" s="47"/>
      <c r="AK725" s="47"/>
    </row>
    <row r="726" spans="1:37" ht="15.75" customHeight="1" x14ac:dyDescent="0.35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7"/>
      <c r="AC726" s="47"/>
      <c r="AD726" s="47"/>
      <c r="AE726" s="47"/>
      <c r="AF726" s="47"/>
      <c r="AG726" s="47"/>
      <c r="AH726" s="47"/>
      <c r="AI726" s="47"/>
      <c r="AJ726" s="47"/>
      <c r="AK726" s="47"/>
    </row>
    <row r="727" spans="1:37" ht="15.75" customHeight="1" x14ac:dyDescent="0.35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7"/>
      <c r="AC727" s="47"/>
      <c r="AD727" s="47"/>
      <c r="AE727" s="47"/>
      <c r="AF727" s="47"/>
      <c r="AG727" s="47"/>
      <c r="AH727" s="47"/>
      <c r="AI727" s="47"/>
      <c r="AJ727" s="47"/>
      <c r="AK727" s="47"/>
    </row>
    <row r="728" spans="1:37" ht="15.75" customHeight="1" x14ac:dyDescent="0.35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7"/>
      <c r="AC728" s="47"/>
      <c r="AD728" s="47"/>
      <c r="AE728" s="47"/>
      <c r="AF728" s="47"/>
      <c r="AG728" s="47"/>
      <c r="AH728" s="47"/>
      <c r="AI728" s="47"/>
      <c r="AJ728" s="47"/>
      <c r="AK728" s="47"/>
    </row>
    <row r="729" spans="1:37" ht="15.75" customHeight="1" x14ac:dyDescent="0.35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7"/>
      <c r="AC729" s="47"/>
      <c r="AD729" s="47"/>
      <c r="AE729" s="47"/>
      <c r="AF729" s="47"/>
      <c r="AG729" s="47"/>
      <c r="AH729" s="47"/>
      <c r="AI729" s="47"/>
      <c r="AJ729" s="47"/>
      <c r="AK729" s="47"/>
    </row>
    <row r="730" spans="1:37" ht="15.75" customHeight="1" x14ac:dyDescent="0.35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  <c r="AA730" s="47"/>
      <c r="AB730" s="47"/>
      <c r="AC730" s="47"/>
      <c r="AD730" s="47"/>
      <c r="AE730" s="47"/>
      <c r="AF730" s="47"/>
      <c r="AG730" s="47"/>
      <c r="AH730" s="47"/>
      <c r="AI730" s="47"/>
      <c r="AJ730" s="47"/>
      <c r="AK730" s="47"/>
    </row>
    <row r="731" spans="1:37" ht="15.75" customHeight="1" x14ac:dyDescent="0.35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7"/>
      <c r="AC731" s="47"/>
      <c r="AD731" s="47"/>
      <c r="AE731" s="47"/>
      <c r="AF731" s="47"/>
      <c r="AG731" s="47"/>
      <c r="AH731" s="47"/>
      <c r="AI731" s="47"/>
      <c r="AJ731" s="47"/>
      <c r="AK731" s="47"/>
    </row>
    <row r="732" spans="1:37" ht="15.75" customHeight="1" x14ac:dyDescent="0.35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7"/>
      <c r="AC732" s="47"/>
      <c r="AD732" s="47"/>
      <c r="AE732" s="47"/>
      <c r="AF732" s="47"/>
      <c r="AG732" s="47"/>
      <c r="AH732" s="47"/>
      <c r="AI732" s="47"/>
      <c r="AJ732" s="47"/>
      <c r="AK732" s="47"/>
    </row>
    <row r="733" spans="1:37" ht="15.75" customHeight="1" x14ac:dyDescent="0.35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7"/>
      <c r="AC733" s="47"/>
      <c r="AD733" s="47"/>
      <c r="AE733" s="47"/>
      <c r="AF733" s="47"/>
      <c r="AG733" s="47"/>
      <c r="AH733" s="47"/>
      <c r="AI733" s="47"/>
      <c r="AJ733" s="47"/>
      <c r="AK733" s="47"/>
    </row>
    <row r="734" spans="1:37" ht="15.75" customHeight="1" x14ac:dyDescent="0.35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7"/>
      <c r="AC734" s="47"/>
      <c r="AD734" s="47"/>
      <c r="AE734" s="47"/>
      <c r="AF734" s="47"/>
      <c r="AG734" s="47"/>
      <c r="AH734" s="47"/>
      <c r="AI734" s="47"/>
      <c r="AJ734" s="47"/>
      <c r="AK734" s="47"/>
    </row>
    <row r="735" spans="1:37" ht="15.75" customHeight="1" x14ac:dyDescent="0.35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  <c r="AA735" s="47"/>
      <c r="AB735" s="47"/>
      <c r="AC735" s="47"/>
      <c r="AD735" s="47"/>
      <c r="AE735" s="47"/>
      <c r="AF735" s="47"/>
      <c r="AG735" s="47"/>
      <c r="AH735" s="47"/>
      <c r="AI735" s="47"/>
      <c r="AJ735" s="47"/>
      <c r="AK735" s="47"/>
    </row>
    <row r="736" spans="1:37" ht="15.75" customHeight="1" x14ac:dyDescent="0.35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  <c r="AA736" s="47"/>
      <c r="AB736" s="47"/>
      <c r="AC736" s="47"/>
      <c r="AD736" s="47"/>
      <c r="AE736" s="47"/>
      <c r="AF736" s="47"/>
      <c r="AG736" s="47"/>
      <c r="AH736" s="47"/>
      <c r="AI736" s="47"/>
      <c r="AJ736" s="47"/>
      <c r="AK736" s="47"/>
    </row>
    <row r="737" spans="1:37" ht="15.75" customHeight="1" x14ac:dyDescent="0.35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  <c r="AA737" s="47"/>
      <c r="AB737" s="47"/>
      <c r="AC737" s="47"/>
      <c r="AD737" s="47"/>
      <c r="AE737" s="47"/>
      <c r="AF737" s="47"/>
      <c r="AG737" s="47"/>
      <c r="AH737" s="47"/>
      <c r="AI737" s="47"/>
      <c r="AJ737" s="47"/>
      <c r="AK737" s="47"/>
    </row>
    <row r="738" spans="1:37" ht="15.75" customHeight="1" x14ac:dyDescent="0.35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  <c r="AA738" s="47"/>
      <c r="AB738" s="47"/>
      <c r="AC738" s="47"/>
      <c r="AD738" s="47"/>
      <c r="AE738" s="47"/>
      <c r="AF738" s="47"/>
      <c r="AG738" s="47"/>
      <c r="AH738" s="47"/>
      <c r="AI738" s="47"/>
      <c r="AJ738" s="47"/>
      <c r="AK738" s="47"/>
    </row>
    <row r="739" spans="1:37" ht="15.75" customHeight="1" x14ac:dyDescent="0.35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  <c r="AA739" s="47"/>
      <c r="AB739" s="47"/>
      <c r="AC739" s="47"/>
      <c r="AD739" s="47"/>
      <c r="AE739" s="47"/>
      <c r="AF739" s="47"/>
      <c r="AG739" s="47"/>
      <c r="AH739" s="47"/>
      <c r="AI739" s="47"/>
      <c r="AJ739" s="47"/>
      <c r="AK739" s="47"/>
    </row>
    <row r="740" spans="1:37" ht="15.75" customHeight="1" x14ac:dyDescent="0.35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  <c r="AA740" s="47"/>
      <c r="AB740" s="47"/>
      <c r="AC740" s="47"/>
      <c r="AD740" s="47"/>
      <c r="AE740" s="47"/>
      <c r="AF740" s="47"/>
      <c r="AG740" s="47"/>
      <c r="AH740" s="47"/>
      <c r="AI740" s="47"/>
      <c r="AJ740" s="47"/>
      <c r="AK740" s="47"/>
    </row>
    <row r="741" spans="1:37" ht="15.75" customHeight="1" x14ac:dyDescent="0.35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  <c r="AA741" s="47"/>
      <c r="AB741" s="47"/>
      <c r="AC741" s="47"/>
      <c r="AD741" s="47"/>
      <c r="AE741" s="47"/>
      <c r="AF741" s="47"/>
      <c r="AG741" s="47"/>
      <c r="AH741" s="47"/>
      <c r="AI741" s="47"/>
      <c r="AJ741" s="47"/>
      <c r="AK741" s="47"/>
    </row>
    <row r="742" spans="1:37" ht="15.75" customHeight="1" x14ac:dyDescent="0.35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  <c r="AA742" s="47"/>
      <c r="AB742" s="47"/>
      <c r="AC742" s="47"/>
      <c r="AD742" s="47"/>
      <c r="AE742" s="47"/>
      <c r="AF742" s="47"/>
      <c r="AG742" s="47"/>
      <c r="AH742" s="47"/>
      <c r="AI742" s="47"/>
      <c r="AJ742" s="47"/>
      <c r="AK742" s="47"/>
    </row>
    <row r="743" spans="1:37" ht="15.75" customHeight="1" x14ac:dyDescent="0.35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  <c r="AA743" s="47"/>
      <c r="AB743" s="47"/>
      <c r="AC743" s="47"/>
      <c r="AD743" s="47"/>
      <c r="AE743" s="47"/>
      <c r="AF743" s="47"/>
      <c r="AG743" s="47"/>
      <c r="AH743" s="47"/>
      <c r="AI743" s="47"/>
      <c r="AJ743" s="47"/>
      <c r="AK743" s="47"/>
    </row>
    <row r="744" spans="1:37" ht="15.75" customHeight="1" x14ac:dyDescent="0.35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  <c r="AA744" s="47"/>
      <c r="AB744" s="47"/>
      <c r="AC744" s="47"/>
      <c r="AD744" s="47"/>
      <c r="AE744" s="47"/>
      <c r="AF744" s="47"/>
      <c r="AG744" s="47"/>
      <c r="AH744" s="47"/>
      <c r="AI744" s="47"/>
      <c r="AJ744" s="47"/>
      <c r="AK744" s="47"/>
    </row>
    <row r="745" spans="1:37" ht="15.75" customHeight="1" x14ac:dyDescent="0.35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7"/>
      <c r="AC745" s="47"/>
      <c r="AD745" s="47"/>
      <c r="AE745" s="47"/>
      <c r="AF745" s="47"/>
      <c r="AG745" s="47"/>
      <c r="AH745" s="47"/>
      <c r="AI745" s="47"/>
      <c r="AJ745" s="47"/>
      <c r="AK745" s="47"/>
    </row>
    <row r="746" spans="1:37" ht="15.75" customHeight="1" x14ac:dyDescent="0.35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7"/>
      <c r="AC746" s="47"/>
      <c r="AD746" s="47"/>
      <c r="AE746" s="47"/>
      <c r="AF746" s="47"/>
      <c r="AG746" s="47"/>
      <c r="AH746" s="47"/>
      <c r="AI746" s="47"/>
      <c r="AJ746" s="47"/>
      <c r="AK746" s="47"/>
    </row>
    <row r="747" spans="1:37" ht="15.75" customHeight="1" x14ac:dyDescent="0.35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7"/>
      <c r="AC747" s="47"/>
      <c r="AD747" s="47"/>
      <c r="AE747" s="47"/>
      <c r="AF747" s="47"/>
      <c r="AG747" s="47"/>
      <c r="AH747" s="47"/>
      <c r="AI747" s="47"/>
      <c r="AJ747" s="47"/>
      <c r="AK747" s="47"/>
    </row>
    <row r="748" spans="1:37" ht="15.75" customHeight="1" x14ac:dyDescent="0.35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  <c r="AC748" s="47"/>
      <c r="AD748" s="47"/>
      <c r="AE748" s="47"/>
      <c r="AF748" s="47"/>
      <c r="AG748" s="47"/>
      <c r="AH748" s="47"/>
      <c r="AI748" s="47"/>
      <c r="AJ748" s="47"/>
      <c r="AK748" s="47"/>
    </row>
    <row r="749" spans="1:37" ht="15.75" customHeight="1" x14ac:dyDescent="0.35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  <c r="AC749" s="47"/>
      <c r="AD749" s="47"/>
      <c r="AE749" s="47"/>
      <c r="AF749" s="47"/>
      <c r="AG749" s="47"/>
      <c r="AH749" s="47"/>
      <c r="AI749" s="47"/>
      <c r="AJ749" s="47"/>
      <c r="AK749" s="47"/>
    </row>
    <row r="750" spans="1:37" ht="15.75" customHeight="1" x14ac:dyDescent="0.35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  <c r="AC750" s="47"/>
      <c r="AD750" s="47"/>
      <c r="AE750" s="47"/>
      <c r="AF750" s="47"/>
      <c r="AG750" s="47"/>
      <c r="AH750" s="47"/>
      <c r="AI750" s="47"/>
      <c r="AJ750" s="47"/>
      <c r="AK750" s="47"/>
    </row>
    <row r="751" spans="1:37" ht="15.75" customHeight="1" x14ac:dyDescent="0.35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  <c r="AC751" s="47"/>
      <c r="AD751" s="47"/>
      <c r="AE751" s="47"/>
      <c r="AF751" s="47"/>
      <c r="AG751" s="47"/>
      <c r="AH751" s="47"/>
      <c r="AI751" s="47"/>
      <c r="AJ751" s="47"/>
      <c r="AK751" s="47"/>
    </row>
    <row r="752" spans="1:37" ht="15.75" customHeight="1" x14ac:dyDescent="0.35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  <c r="AC752" s="47"/>
      <c r="AD752" s="47"/>
      <c r="AE752" s="47"/>
      <c r="AF752" s="47"/>
      <c r="AG752" s="47"/>
      <c r="AH752" s="47"/>
      <c r="AI752" s="47"/>
      <c r="AJ752" s="47"/>
      <c r="AK752" s="47"/>
    </row>
    <row r="753" spans="1:37" ht="15.75" customHeight="1" x14ac:dyDescent="0.35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  <c r="AC753" s="47"/>
      <c r="AD753" s="47"/>
      <c r="AE753" s="47"/>
      <c r="AF753" s="47"/>
      <c r="AG753" s="47"/>
      <c r="AH753" s="47"/>
      <c r="AI753" s="47"/>
      <c r="AJ753" s="47"/>
      <c r="AK753" s="47"/>
    </row>
    <row r="754" spans="1:37" ht="15.75" customHeight="1" x14ac:dyDescent="0.35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  <c r="AC754" s="47"/>
      <c r="AD754" s="47"/>
      <c r="AE754" s="47"/>
      <c r="AF754" s="47"/>
      <c r="AG754" s="47"/>
      <c r="AH754" s="47"/>
      <c r="AI754" s="47"/>
      <c r="AJ754" s="47"/>
      <c r="AK754" s="47"/>
    </row>
    <row r="755" spans="1:37" ht="15.75" customHeight="1" x14ac:dyDescent="0.35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  <c r="AC755" s="47"/>
      <c r="AD755" s="47"/>
      <c r="AE755" s="47"/>
      <c r="AF755" s="47"/>
      <c r="AG755" s="47"/>
      <c r="AH755" s="47"/>
      <c r="AI755" s="47"/>
      <c r="AJ755" s="47"/>
      <c r="AK755" s="47"/>
    </row>
    <row r="756" spans="1:37" ht="15.75" customHeight="1" x14ac:dyDescent="0.35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  <c r="AC756" s="47"/>
      <c r="AD756" s="47"/>
      <c r="AE756" s="47"/>
      <c r="AF756" s="47"/>
      <c r="AG756" s="47"/>
      <c r="AH756" s="47"/>
      <c r="AI756" s="47"/>
      <c r="AJ756" s="47"/>
      <c r="AK756" s="47"/>
    </row>
    <row r="757" spans="1:37" ht="15.75" customHeight="1" x14ac:dyDescent="0.35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  <c r="AC757" s="47"/>
      <c r="AD757" s="47"/>
      <c r="AE757" s="47"/>
      <c r="AF757" s="47"/>
      <c r="AG757" s="47"/>
      <c r="AH757" s="47"/>
      <c r="AI757" s="47"/>
      <c r="AJ757" s="47"/>
      <c r="AK757" s="47"/>
    </row>
    <row r="758" spans="1:37" ht="15.75" customHeight="1" x14ac:dyDescent="0.35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  <c r="AC758" s="47"/>
      <c r="AD758" s="47"/>
      <c r="AE758" s="47"/>
      <c r="AF758" s="47"/>
      <c r="AG758" s="47"/>
      <c r="AH758" s="47"/>
      <c r="AI758" s="47"/>
      <c r="AJ758" s="47"/>
      <c r="AK758" s="47"/>
    </row>
    <row r="759" spans="1:37" ht="15.75" customHeight="1" x14ac:dyDescent="0.35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  <c r="AC759" s="47"/>
      <c r="AD759" s="47"/>
      <c r="AE759" s="47"/>
      <c r="AF759" s="47"/>
      <c r="AG759" s="47"/>
      <c r="AH759" s="47"/>
      <c r="AI759" s="47"/>
      <c r="AJ759" s="47"/>
      <c r="AK759" s="47"/>
    </row>
    <row r="760" spans="1:37" ht="15.75" customHeight="1" x14ac:dyDescent="0.35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  <c r="AC760" s="47"/>
      <c r="AD760" s="47"/>
      <c r="AE760" s="47"/>
      <c r="AF760" s="47"/>
      <c r="AG760" s="47"/>
      <c r="AH760" s="47"/>
      <c r="AI760" s="47"/>
      <c r="AJ760" s="47"/>
      <c r="AK760" s="47"/>
    </row>
    <row r="761" spans="1:37" ht="15.75" customHeight="1" x14ac:dyDescent="0.35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  <c r="AC761" s="47"/>
      <c r="AD761" s="47"/>
      <c r="AE761" s="47"/>
      <c r="AF761" s="47"/>
      <c r="AG761" s="47"/>
      <c r="AH761" s="47"/>
      <c r="AI761" s="47"/>
      <c r="AJ761" s="47"/>
      <c r="AK761" s="47"/>
    </row>
    <row r="762" spans="1:37" ht="15.75" customHeight="1" x14ac:dyDescent="0.35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  <c r="AC762" s="47"/>
      <c r="AD762" s="47"/>
      <c r="AE762" s="47"/>
      <c r="AF762" s="47"/>
      <c r="AG762" s="47"/>
      <c r="AH762" s="47"/>
      <c r="AI762" s="47"/>
      <c r="AJ762" s="47"/>
      <c r="AK762" s="47"/>
    </row>
    <row r="763" spans="1:37" ht="15.75" customHeight="1" x14ac:dyDescent="0.35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  <c r="AC763" s="47"/>
      <c r="AD763" s="47"/>
      <c r="AE763" s="47"/>
      <c r="AF763" s="47"/>
      <c r="AG763" s="47"/>
      <c r="AH763" s="47"/>
      <c r="AI763" s="47"/>
      <c r="AJ763" s="47"/>
      <c r="AK763" s="47"/>
    </row>
    <row r="764" spans="1:37" ht="15.75" customHeight="1" x14ac:dyDescent="0.35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  <c r="AC764" s="47"/>
      <c r="AD764" s="47"/>
      <c r="AE764" s="47"/>
      <c r="AF764" s="47"/>
      <c r="AG764" s="47"/>
      <c r="AH764" s="47"/>
      <c r="AI764" s="47"/>
      <c r="AJ764" s="47"/>
      <c r="AK764" s="47"/>
    </row>
    <row r="765" spans="1:37" ht="15.75" customHeight="1" x14ac:dyDescent="0.35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  <c r="AC765" s="47"/>
      <c r="AD765" s="47"/>
      <c r="AE765" s="47"/>
      <c r="AF765" s="47"/>
      <c r="AG765" s="47"/>
      <c r="AH765" s="47"/>
      <c r="AI765" s="47"/>
      <c r="AJ765" s="47"/>
      <c r="AK765" s="47"/>
    </row>
    <row r="766" spans="1:37" ht="15.75" customHeight="1" x14ac:dyDescent="0.35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  <c r="AC766" s="47"/>
      <c r="AD766" s="47"/>
      <c r="AE766" s="47"/>
      <c r="AF766" s="47"/>
      <c r="AG766" s="47"/>
      <c r="AH766" s="47"/>
      <c r="AI766" s="47"/>
      <c r="AJ766" s="47"/>
      <c r="AK766" s="47"/>
    </row>
    <row r="767" spans="1:37" ht="15.75" customHeight="1" x14ac:dyDescent="0.35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  <c r="AC767" s="47"/>
      <c r="AD767" s="47"/>
      <c r="AE767" s="47"/>
      <c r="AF767" s="47"/>
      <c r="AG767" s="47"/>
      <c r="AH767" s="47"/>
      <c r="AI767" s="47"/>
      <c r="AJ767" s="47"/>
      <c r="AK767" s="47"/>
    </row>
    <row r="768" spans="1:37" ht="15.75" customHeight="1" x14ac:dyDescent="0.35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7"/>
      <c r="AC768" s="47"/>
      <c r="AD768" s="47"/>
      <c r="AE768" s="47"/>
      <c r="AF768" s="47"/>
      <c r="AG768" s="47"/>
      <c r="AH768" s="47"/>
      <c r="AI768" s="47"/>
      <c r="AJ768" s="47"/>
      <c r="AK768" s="47"/>
    </row>
    <row r="769" spans="1:37" ht="15.75" customHeight="1" x14ac:dyDescent="0.35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7"/>
      <c r="AC769" s="47"/>
      <c r="AD769" s="47"/>
      <c r="AE769" s="47"/>
      <c r="AF769" s="47"/>
      <c r="AG769" s="47"/>
      <c r="AH769" s="47"/>
      <c r="AI769" s="47"/>
      <c r="AJ769" s="47"/>
      <c r="AK769" s="47"/>
    </row>
    <row r="770" spans="1:37" ht="15.75" customHeight="1" x14ac:dyDescent="0.35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7"/>
      <c r="AC770" s="47"/>
      <c r="AD770" s="47"/>
      <c r="AE770" s="47"/>
      <c r="AF770" s="47"/>
      <c r="AG770" s="47"/>
      <c r="AH770" s="47"/>
      <c r="AI770" s="47"/>
      <c r="AJ770" s="47"/>
      <c r="AK770" s="47"/>
    </row>
    <row r="771" spans="1:37" ht="15.75" customHeight="1" x14ac:dyDescent="0.35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  <c r="AA771" s="47"/>
      <c r="AB771" s="47"/>
      <c r="AC771" s="47"/>
      <c r="AD771" s="47"/>
      <c r="AE771" s="47"/>
      <c r="AF771" s="47"/>
      <c r="AG771" s="47"/>
      <c r="AH771" s="47"/>
      <c r="AI771" s="47"/>
      <c r="AJ771" s="47"/>
      <c r="AK771" s="47"/>
    </row>
    <row r="772" spans="1:37" ht="15.75" customHeight="1" x14ac:dyDescent="0.35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7"/>
      <c r="AC772" s="47"/>
      <c r="AD772" s="47"/>
      <c r="AE772" s="47"/>
      <c r="AF772" s="47"/>
      <c r="AG772" s="47"/>
      <c r="AH772" s="47"/>
      <c r="AI772" s="47"/>
      <c r="AJ772" s="47"/>
      <c r="AK772" s="47"/>
    </row>
    <row r="773" spans="1:37" ht="15.75" customHeight="1" x14ac:dyDescent="0.35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7"/>
      <c r="AC773" s="47"/>
      <c r="AD773" s="47"/>
      <c r="AE773" s="47"/>
      <c r="AF773" s="47"/>
      <c r="AG773" s="47"/>
      <c r="AH773" s="47"/>
      <c r="AI773" s="47"/>
      <c r="AJ773" s="47"/>
      <c r="AK773" s="47"/>
    </row>
    <row r="774" spans="1:37" ht="15.75" customHeight="1" x14ac:dyDescent="0.35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7"/>
      <c r="AC774" s="47"/>
      <c r="AD774" s="47"/>
      <c r="AE774" s="47"/>
      <c r="AF774" s="47"/>
      <c r="AG774" s="47"/>
      <c r="AH774" s="47"/>
      <c r="AI774" s="47"/>
      <c r="AJ774" s="47"/>
      <c r="AK774" s="47"/>
    </row>
    <row r="775" spans="1:37" ht="15.75" customHeight="1" x14ac:dyDescent="0.35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7"/>
      <c r="AC775" s="47"/>
      <c r="AD775" s="47"/>
      <c r="AE775" s="47"/>
      <c r="AF775" s="47"/>
      <c r="AG775" s="47"/>
      <c r="AH775" s="47"/>
      <c r="AI775" s="47"/>
      <c r="AJ775" s="47"/>
      <c r="AK775" s="47"/>
    </row>
    <row r="776" spans="1:37" ht="15.75" customHeight="1" x14ac:dyDescent="0.35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7"/>
      <c r="AC776" s="47"/>
      <c r="AD776" s="47"/>
      <c r="AE776" s="47"/>
      <c r="AF776" s="47"/>
      <c r="AG776" s="47"/>
      <c r="AH776" s="47"/>
      <c r="AI776" s="47"/>
      <c r="AJ776" s="47"/>
      <c r="AK776" s="47"/>
    </row>
    <row r="777" spans="1:37" ht="15.75" customHeight="1" x14ac:dyDescent="0.35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7"/>
      <c r="AC777" s="47"/>
      <c r="AD777" s="47"/>
      <c r="AE777" s="47"/>
      <c r="AF777" s="47"/>
      <c r="AG777" s="47"/>
      <c r="AH777" s="47"/>
      <c r="AI777" s="47"/>
      <c r="AJ777" s="47"/>
      <c r="AK777" s="47"/>
    </row>
    <row r="778" spans="1:37" ht="15.75" customHeight="1" x14ac:dyDescent="0.35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  <c r="AA778" s="47"/>
      <c r="AB778" s="47"/>
      <c r="AC778" s="47"/>
      <c r="AD778" s="47"/>
      <c r="AE778" s="47"/>
      <c r="AF778" s="47"/>
      <c r="AG778" s="47"/>
      <c r="AH778" s="47"/>
      <c r="AI778" s="47"/>
      <c r="AJ778" s="47"/>
      <c r="AK778" s="47"/>
    </row>
    <row r="779" spans="1:37" ht="15.75" customHeight="1" x14ac:dyDescent="0.35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  <c r="AA779" s="47"/>
      <c r="AB779" s="47"/>
      <c r="AC779" s="47"/>
      <c r="AD779" s="47"/>
      <c r="AE779" s="47"/>
      <c r="AF779" s="47"/>
      <c r="AG779" s="47"/>
      <c r="AH779" s="47"/>
      <c r="AI779" s="47"/>
      <c r="AJ779" s="47"/>
      <c r="AK779" s="47"/>
    </row>
    <row r="780" spans="1:37" ht="15.75" customHeight="1" x14ac:dyDescent="0.35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  <c r="AA780" s="47"/>
      <c r="AB780" s="47"/>
      <c r="AC780" s="47"/>
      <c r="AD780" s="47"/>
      <c r="AE780" s="47"/>
      <c r="AF780" s="47"/>
      <c r="AG780" s="47"/>
      <c r="AH780" s="47"/>
      <c r="AI780" s="47"/>
      <c r="AJ780" s="47"/>
      <c r="AK780" s="47"/>
    </row>
    <row r="781" spans="1:37" ht="15.75" customHeight="1" x14ac:dyDescent="0.35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  <c r="AA781" s="47"/>
      <c r="AB781" s="47"/>
      <c r="AC781" s="47"/>
      <c r="AD781" s="47"/>
      <c r="AE781" s="47"/>
      <c r="AF781" s="47"/>
      <c r="AG781" s="47"/>
      <c r="AH781" s="47"/>
      <c r="AI781" s="47"/>
      <c r="AJ781" s="47"/>
      <c r="AK781" s="47"/>
    </row>
    <row r="782" spans="1:37" ht="15.75" customHeight="1" x14ac:dyDescent="0.35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  <c r="AA782" s="47"/>
      <c r="AB782" s="47"/>
      <c r="AC782" s="47"/>
      <c r="AD782" s="47"/>
      <c r="AE782" s="47"/>
      <c r="AF782" s="47"/>
      <c r="AG782" s="47"/>
      <c r="AH782" s="47"/>
      <c r="AI782" s="47"/>
      <c r="AJ782" s="47"/>
      <c r="AK782" s="47"/>
    </row>
    <row r="783" spans="1:37" ht="15.75" customHeight="1" x14ac:dyDescent="0.35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  <c r="AA783" s="47"/>
      <c r="AB783" s="47"/>
      <c r="AC783" s="47"/>
      <c r="AD783" s="47"/>
      <c r="AE783" s="47"/>
      <c r="AF783" s="47"/>
      <c r="AG783" s="47"/>
      <c r="AH783" s="47"/>
      <c r="AI783" s="47"/>
      <c r="AJ783" s="47"/>
      <c r="AK783" s="47"/>
    </row>
    <row r="784" spans="1:37" ht="15.75" customHeight="1" x14ac:dyDescent="0.35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  <c r="AA784" s="47"/>
      <c r="AB784" s="47"/>
      <c r="AC784" s="47"/>
      <c r="AD784" s="47"/>
      <c r="AE784" s="47"/>
      <c r="AF784" s="47"/>
      <c r="AG784" s="47"/>
      <c r="AH784" s="47"/>
      <c r="AI784" s="47"/>
      <c r="AJ784" s="47"/>
      <c r="AK784" s="47"/>
    </row>
    <row r="785" spans="1:37" ht="15.75" customHeight="1" x14ac:dyDescent="0.35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  <c r="AA785" s="47"/>
      <c r="AB785" s="47"/>
      <c r="AC785" s="47"/>
      <c r="AD785" s="47"/>
      <c r="AE785" s="47"/>
      <c r="AF785" s="47"/>
      <c r="AG785" s="47"/>
      <c r="AH785" s="47"/>
      <c r="AI785" s="47"/>
      <c r="AJ785" s="47"/>
      <c r="AK785" s="47"/>
    </row>
    <row r="786" spans="1:37" ht="15.75" customHeight="1" x14ac:dyDescent="0.35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  <c r="AA786" s="47"/>
      <c r="AB786" s="47"/>
      <c r="AC786" s="47"/>
      <c r="AD786" s="47"/>
      <c r="AE786" s="47"/>
      <c r="AF786" s="47"/>
      <c r="AG786" s="47"/>
      <c r="AH786" s="47"/>
      <c r="AI786" s="47"/>
      <c r="AJ786" s="47"/>
      <c r="AK786" s="47"/>
    </row>
    <row r="787" spans="1:37" ht="15.75" customHeight="1" x14ac:dyDescent="0.35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  <c r="AA787" s="47"/>
      <c r="AB787" s="47"/>
      <c r="AC787" s="47"/>
      <c r="AD787" s="47"/>
      <c r="AE787" s="47"/>
      <c r="AF787" s="47"/>
      <c r="AG787" s="47"/>
      <c r="AH787" s="47"/>
      <c r="AI787" s="47"/>
      <c r="AJ787" s="47"/>
      <c r="AK787" s="47"/>
    </row>
    <row r="788" spans="1:37" ht="15.75" customHeight="1" x14ac:dyDescent="0.35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  <c r="AA788" s="47"/>
      <c r="AB788" s="47"/>
      <c r="AC788" s="47"/>
      <c r="AD788" s="47"/>
      <c r="AE788" s="47"/>
      <c r="AF788" s="47"/>
      <c r="AG788" s="47"/>
      <c r="AH788" s="47"/>
      <c r="AI788" s="47"/>
      <c r="AJ788" s="47"/>
      <c r="AK788" s="47"/>
    </row>
    <row r="789" spans="1:37" ht="15.75" customHeight="1" x14ac:dyDescent="0.35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  <c r="AA789" s="47"/>
      <c r="AB789" s="47"/>
      <c r="AC789" s="47"/>
      <c r="AD789" s="47"/>
      <c r="AE789" s="47"/>
      <c r="AF789" s="47"/>
      <c r="AG789" s="47"/>
      <c r="AH789" s="47"/>
      <c r="AI789" s="47"/>
      <c r="AJ789" s="47"/>
      <c r="AK789" s="47"/>
    </row>
    <row r="790" spans="1:37" ht="15.75" customHeight="1" x14ac:dyDescent="0.35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  <c r="AA790" s="47"/>
      <c r="AB790" s="47"/>
      <c r="AC790" s="47"/>
      <c r="AD790" s="47"/>
      <c r="AE790" s="47"/>
      <c r="AF790" s="47"/>
      <c r="AG790" s="47"/>
      <c r="AH790" s="47"/>
      <c r="AI790" s="47"/>
      <c r="AJ790" s="47"/>
      <c r="AK790" s="47"/>
    </row>
    <row r="791" spans="1:37" ht="15.75" customHeight="1" x14ac:dyDescent="0.35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  <c r="AA791" s="47"/>
      <c r="AB791" s="47"/>
      <c r="AC791" s="47"/>
      <c r="AD791" s="47"/>
      <c r="AE791" s="47"/>
      <c r="AF791" s="47"/>
      <c r="AG791" s="47"/>
      <c r="AH791" s="47"/>
      <c r="AI791" s="47"/>
      <c r="AJ791" s="47"/>
      <c r="AK791" s="47"/>
    </row>
    <row r="792" spans="1:37" ht="15.75" customHeight="1" x14ac:dyDescent="0.35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  <c r="AA792" s="47"/>
      <c r="AB792" s="47"/>
      <c r="AC792" s="47"/>
      <c r="AD792" s="47"/>
      <c r="AE792" s="47"/>
      <c r="AF792" s="47"/>
      <c r="AG792" s="47"/>
      <c r="AH792" s="47"/>
      <c r="AI792" s="47"/>
      <c r="AJ792" s="47"/>
      <c r="AK792" s="47"/>
    </row>
    <row r="793" spans="1:37" ht="15.75" customHeight="1" x14ac:dyDescent="0.35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  <c r="AA793" s="47"/>
      <c r="AB793" s="47"/>
      <c r="AC793" s="47"/>
      <c r="AD793" s="47"/>
      <c r="AE793" s="47"/>
      <c r="AF793" s="47"/>
      <c r="AG793" s="47"/>
      <c r="AH793" s="47"/>
      <c r="AI793" s="47"/>
      <c r="AJ793" s="47"/>
      <c r="AK793" s="47"/>
    </row>
    <row r="794" spans="1:37" ht="15.75" customHeight="1" x14ac:dyDescent="0.35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  <c r="AA794" s="47"/>
      <c r="AB794" s="47"/>
      <c r="AC794" s="47"/>
      <c r="AD794" s="47"/>
      <c r="AE794" s="47"/>
      <c r="AF794" s="47"/>
      <c r="AG794" s="47"/>
      <c r="AH794" s="47"/>
      <c r="AI794" s="47"/>
      <c r="AJ794" s="47"/>
      <c r="AK794" s="47"/>
    </row>
    <row r="795" spans="1:37" ht="15.75" customHeight="1" x14ac:dyDescent="0.35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  <c r="AA795" s="47"/>
      <c r="AB795" s="47"/>
      <c r="AC795" s="47"/>
      <c r="AD795" s="47"/>
      <c r="AE795" s="47"/>
      <c r="AF795" s="47"/>
      <c r="AG795" s="47"/>
      <c r="AH795" s="47"/>
      <c r="AI795" s="47"/>
      <c r="AJ795" s="47"/>
      <c r="AK795" s="47"/>
    </row>
    <row r="796" spans="1:37" ht="15.75" customHeight="1" x14ac:dyDescent="0.35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  <c r="AA796" s="47"/>
      <c r="AB796" s="47"/>
      <c r="AC796" s="47"/>
      <c r="AD796" s="47"/>
      <c r="AE796" s="47"/>
      <c r="AF796" s="47"/>
      <c r="AG796" s="47"/>
      <c r="AH796" s="47"/>
      <c r="AI796" s="47"/>
      <c r="AJ796" s="47"/>
      <c r="AK796" s="47"/>
    </row>
    <row r="797" spans="1:37" ht="15.75" customHeight="1" x14ac:dyDescent="0.35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  <c r="AA797" s="47"/>
      <c r="AB797" s="47"/>
      <c r="AC797" s="47"/>
      <c r="AD797" s="47"/>
      <c r="AE797" s="47"/>
      <c r="AF797" s="47"/>
      <c r="AG797" s="47"/>
      <c r="AH797" s="47"/>
      <c r="AI797" s="47"/>
      <c r="AJ797" s="47"/>
      <c r="AK797" s="47"/>
    </row>
    <row r="798" spans="1:37" ht="15.75" customHeight="1" x14ac:dyDescent="0.35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  <c r="AA798" s="47"/>
      <c r="AB798" s="47"/>
      <c r="AC798" s="47"/>
      <c r="AD798" s="47"/>
      <c r="AE798" s="47"/>
      <c r="AF798" s="47"/>
      <c r="AG798" s="47"/>
      <c r="AH798" s="47"/>
      <c r="AI798" s="47"/>
      <c r="AJ798" s="47"/>
      <c r="AK798" s="47"/>
    </row>
    <row r="799" spans="1:37" ht="15.75" customHeight="1" x14ac:dyDescent="0.35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  <c r="AA799" s="47"/>
      <c r="AB799" s="47"/>
      <c r="AC799" s="47"/>
      <c r="AD799" s="47"/>
      <c r="AE799" s="47"/>
      <c r="AF799" s="47"/>
      <c r="AG799" s="47"/>
      <c r="AH799" s="47"/>
      <c r="AI799" s="47"/>
      <c r="AJ799" s="47"/>
      <c r="AK799" s="47"/>
    </row>
    <row r="800" spans="1:37" ht="15.75" customHeight="1" x14ac:dyDescent="0.35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  <c r="AA800" s="47"/>
      <c r="AB800" s="47"/>
      <c r="AC800" s="47"/>
      <c r="AD800" s="47"/>
      <c r="AE800" s="47"/>
      <c r="AF800" s="47"/>
      <c r="AG800" s="47"/>
      <c r="AH800" s="47"/>
      <c r="AI800" s="47"/>
      <c r="AJ800" s="47"/>
      <c r="AK800" s="47"/>
    </row>
    <row r="801" spans="1:37" ht="15.75" customHeight="1" x14ac:dyDescent="0.35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  <c r="AA801" s="47"/>
      <c r="AB801" s="47"/>
      <c r="AC801" s="47"/>
      <c r="AD801" s="47"/>
      <c r="AE801" s="47"/>
      <c r="AF801" s="47"/>
      <c r="AG801" s="47"/>
      <c r="AH801" s="47"/>
      <c r="AI801" s="47"/>
      <c r="AJ801" s="47"/>
      <c r="AK801" s="47"/>
    </row>
    <row r="802" spans="1:37" ht="15.75" customHeight="1" x14ac:dyDescent="0.35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  <c r="AA802" s="47"/>
      <c r="AB802" s="47"/>
      <c r="AC802" s="47"/>
      <c r="AD802" s="47"/>
      <c r="AE802" s="47"/>
      <c r="AF802" s="47"/>
      <c r="AG802" s="47"/>
      <c r="AH802" s="47"/>
      <c r="AI802" s="47"/>
      <c r="AJ802" s="47"/>
      <c r="AK802" s="47"/>
    </row>
    <row r="803" spans="1:37" ht="15.75" customHeight="1" x14ac:dyDescent="0.35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  <c r="AA803" s="47"/>
      <c r="AB803" s="47"/>
      <c r="AC803" s="47"/>
      <c r="AD803" s="47"/>
      <c r="AE803" s="47"/>
      <c r="AF803" s="47"/>
      <c r="AG803" s="47"/>
      <c r="AH803" s="47"/>
      <c r="AI803" s="47"/>
      <c r="AJ803" s="47"/>
      <c r="AK803" s="47"/>
    </row>
    <row r="804" spans="1:37" ht="15.75" customHeight="1" x14ac:dyDescent="0.35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  <c r="AA804" s="47"/>
      <c r="AB804" s="47"/>
      <c r="AC804" s="47"/>
      <c r="AD804" s="47"/>
      <c r="AE804" s="47"/>
      <c r="AF804" s="47"/>
      <c r="AG804" s="47"/>
      <c r="AH804" s="47"/>
      <c r="AI804" s="47"/>
      <c r="AJ804" s="47"/>
      <c r="AK804" s="47"/>
    </row>
    <row r="805" spans="1:37" ht="15.75" customHeight="1" x14ac:dyDescent="0.35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  <c r="AA805" s="47"/>
      <c r="AB805" s="47"/>
      <c r="AC805" s="47"/>
      <c r="AD805" s="47"/>
      <c r="AE805" s="47"/>
      <c r="AF805" s="47"/>
      <c r="AG805" s="47"/>
      <c r="AH805" s="47"/>
      <c r="AI805" s="47"/>
      <c r="AJ805" s="47"/>
      <c r="AK805" s="47"/>
    </row>
    <row r="806" spans="1:37" ht="15.75" customHeight="1" x14ac:dyDescent="0.35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  <c r="AA806" s="47"/>
      <c r="AB806" s="47"/>
      <c r="AC806" s="47"/>
      <c r="AD806" s="47"/>
      <c r="AE806" s="47"/>
      <c r="AF806" s="47"/>
      <c r="AG806" s="47"/>
      <c r="AH806" s="47"/>
      <c r="AI806" s="47"/>
      <c r="AJ806" s="47"/>
      <c r="AK806" s="47"/>
    </row>
    <row r="807" spans="1:37" ht="15.75" customHeight="1" x14ac:dyDescent="0.35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  <c r="AA807" s="47"/>
      <c r="AB807" s="47"/>
      <c r="AC807" s="47"/>
      <c r="AD807" s="47"/>
      <c r="AE807" s="47"/>
      <c r="AF807" s="47"/>
      <c r="AG807" s="47"/>
      <c r="AH807" s="47"/>
      <c r="AI807" s="47"/>
      <c r="AJ807" s="47"/>
      <c r="AK807" s="47"/>
    </row>
    <row r="808" spans="1:37" ht="15.75" customHeight="1" x14ac:dyDescent="0.35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  <c r="AA808" s="47"/>
      <c r="AB808" s="47"/>
      <c r="AC808" s="47"/>
      <c r="AD808" s="47"/>
      <c r="AE808" s="47"/>
      <c r="AF808" s="47"/>
      <c r="AG808" s="47"/>
      <c r="AH808" s="47"/>
      <c r="AI808" s="47"/>
      <c r="AJ808" s="47"/>
      <c r="AK808" s="47"/>
    </row>
    <row r="809" spans="1:37" ht="15.75" customHeight="1" x14ac:dyDescent="0.35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  <c r="AA809" s="47"/>
      <c r="AB809" s="47"/>
      <c r="AC809" s="47"/>
      <c r="AD809" s="47"/>
      <c r="AE809" s="47"/>
      <c r="AF809" s="47"/>
      <c r="AG809" s="47"/>
      <c r="AH809" s="47"/>
      <c r="AI809" s="47"/>
      <c r="AJ809" s="47"/>
      <c r="AK809" s="47"/>
    </row>
    <row r="810" spans="1:37" ht="15.75" customHeight="1" x14ac:dyDescent="0.35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  <c r="AA810" s="47"/>
      <c r="AB810" s="47"/>
      <c r="AC810" s="47"/>
      <c r="AD810" s="47"/>
      <c r="AE810" s="47"/>
      <c r="AF810" s="47"/>
      <c r="AG810" s="47"/>
      <c r="AH810" s="47"/>
      <c r="AI810" s="47"/>
      <c r="AJ810" s="47"/>
      <c r="AK810" s="47"/>
    </row>
    <row r="811" spans="1:37" ht="15.75" customHeight="1" x14ac:dyDescent="0.35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  <c r="AA811" s="47"/>
      <c r="AB811" s="47"/>
      <c r="AC811" s="47"/>
      <c r="AD811" s="47"/>
      <c r="AE811" s="47"/>
      <c r="AF811" s="47"/>
      <c r="AG811" s="47"/>
      <c r="AH811" s="47"/>
      <c r="AI811" s="47"/>
      <c r="AJ811" s="47"/>
      <c r="AK811" s="47"/>
    </row>
    <row r="812" spans="1:37" ht="15.75" customHeight="1" x14ac:dyDescent="0.35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  <c r="AA812" s="47"/>
      <c r="AB812" s="47"/>
      <c r="AC812" s="47"/>
      <c r="AD812" s="47"/>
      <c r="AE812" s="47"/>
      <c r="AF812" s="47"/>
      <c r="AG812" s="47"/>
      <c r="AH812" s="47"/>
      <c r="AI812" s="47"/>
      <c r="AJ812" s="47"/>
      <c r="AK812" s="47"/>
    </row>
    <row r="813" spans="1:37" ht="15.75" customHeight="1" x14ac:dyDescent="0.35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  <c r="AA813" s="47"/>
      <c r="AB813" s="47"/>
      <c r="AC813" s="47"/>
      <c r="AD813" s="47"/>
      <c r="AE813" s="47"/>
      <c r="AF813" s="47"/>
      <c r="AG813" s="47"/>
      <c r="AH813" s="47"/>
      <c r="AI813" s="47"/>
      <c r="AJ813" s="47"/>
      <c r="AK813" s="47"/>
    </row>
    <row r="814" spans="1:37" ht="15.75" customHeight="1" x14ac:dyDescent="0.35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  <c r="AA814" s="47"/>
      <c r="AB814" s="47"/>
      <c r="AC814" s="47"/>
      <c r="AD814" s="47"/>
      <c r="AE814" s="47"/>
      <c r="AF814" s="47"/>
      <c r="AG814" s="47"/>
      <c r="AH814" s="47"/>
      <c r="AI814" s="47"/>
      <c r="AJ814" s="47"/>
      <c r="AK814" s="47"/>
    </row>
    <row r="815" spans="1:37" ht="15.75" customHeight="1" x14ac:dyDescent="0.35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  <c r="AA815" s="47"/>
      <c r="AB815" s="47"/>
      <c r="AC815" s="47"/>
      <c r="AD815" s="47"/>
      <c r="AE815" s="47"/>
      <c r="AF815" s="47"/>
      <c r="AG815" s="47"/>
      <c r="AH815" s="47"/>
      <c r="AI815" s="47"/>
      <c r="AJ815" s="47"/>
      <c r="AK815" s="47"/>
    </row>
    <row r="816" spans="1:37" ht="15.75" customHeight="1" x14ac:dyDescent="0.35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  <c r="AA816" s="47"/>
      <c r="AB816" s="47"/>
      <c r="AC816" s="47"/>
      <c r="AD816" s="47"/>
      <c r="AE816" s="47"/>
      <c r="AF816" s="47"/>
      <c r="AG816" s="47"/>
      <c r="AH816" s="47"/>
      <c r="AI816" s="47"/>
      <c r="AJ816" s="47"/>
      <c r="AK816" s="47"/>
    </row>
    <row r="817" spans="1:37" ht="15.75" customHeight="1" x14ac:dyDescent="0.35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  <c r="AA817" s="47"/>
      <c r="AB817" s="47"/>
      <c r="AC817" s="47"/>
      <c r="AD817" s="47"/>
      <c r="AE817" s="47"/>
      <c r="AF817" s="47"/>
      <c r="AG817" s="47"/>
      <c r="AH817" s="47"/>
      <c r="AI817" s="47"/>
      <c r="AJ817" s="47"/>
      <c r="AK817" s="47"/>
    </row>
    <row r="818" spans="1:37" ht="15.75" customHeight="1" x14ac:dyDescent="0.35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  <c r="AA818" s="47"/>
      <c r="AB818" s="47"/>
      <c r="AC818" s="47"/>
      <c r="AD818" s="47"/>
      <c r="AE818" s="47"/>
      <c r="AF818" s="47"/>
      <c r="AG818" s="47"/>
      <c r="AH818" s="47"/>
      <c r="AI818" s="47"/>
      <c r="AJ818" s="47"/>
      <c r="AK818" s="47"/>
    </row>
    <row r="819" spans="1:37" ht="15.75" customHeight="1" x14ac:dyDescent="0.35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  <c r="AA819" s="47"/>
      <c r="AB819" s="47"/>
      <c r="AC819" s="47"/>
      <c r="AD819" s="47"/>
      <c r="AE819" s="47"/>
      <c r="AF819" s="47"/>
      <c r="AG819" s="47"/>
      <c r="AH819" s="47"/>
      <c r="AI819" s="47"/>
      <c r="AJ819" s="47"/>
      <c r="AK819" s="47"/>
    </row>
    <row r="820" spans="1:37" ht="15.75" customHeight="1" x14ac:dyDescent="0.35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  <c r="AA820" s="47"/>
      <c r="AB820" s="47"/>
      <c r="AC820" s="47"/>
      <c r="AD820" s="47"/>
      <c r="AE820" s="47"/>
      <c r="AF820" s="47"/>
      <c r="AG820" s="47"/>
      <c r="AH820" s="47"/>
      <c r="AI820" s="47"/>
      <c r="AJ820" s="47"/>
      <c r="AK820" s="47"/>
    </row>
    <row r="821" spans="1:37" ht="15.75" customHeight="1" x14ac:dyDescent="0.35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  <c r="AA821" s="47"/>
      <c r="AB821" s="47"/>
      <c r="AC821" s="47"/>
      <c r="AD821" s="47"/>
      <c r="AE821" s="47"/>
      <c r="AF821" s="47"/>
      <c r="AG821" s="47"/>
      <c r="AH821" s="47"/>
      <c r="AI821" s="47"/>
      <c r="AJ821" s="47"/>
      <c r="AK821" s="47"/>
    </row>
    <row r="822" spans="1:37" ht="15.75" customHeight="1" x14ac:dyDescent="0.35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  <c r="AA822" s="47"/>
      <c r="AB822" s="47"/>
      <c r="AC822" s="47"/>
      <c r="AD822" s="47"/>
      <c r="AE822" s="47"/>
      <c r="AF822" s="47"/>
      <c r="AG822" s="47"/>
      <c r="AH822" s="47"/>
      <c r="AI822" s="47"/>
      <c r="AJ822" s="47"/>
      <c r="AK822" s="47"/>
    </row>
    <row r="823" spans="1:37" ht="15.75" customHeight="1" x14ac:dyDescent="0.35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  <c r="AA823" s="47"/>
      <c r="AB823" s="47"/>
      <c r="AC823" s="47"/>
      <c r="AD823" s="47"/>
      <c r="AE823" s="47"/>
      <c r="AF823" s="47"/>
      <c r="AG823" s="47"/>
      <c r="AH823" s="47"/>
      <c r="AI823" s="47"/>
      <c r="AJ823" s="47"/>
      <c r="AK823" s="47"/>
    </row>
    <row r="824" spans="1:37" ht="15.75" customHeight="1" x14ac:dyDescent="0.35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  <c r="AA824" s="47"/>
      <c r="AB824" s="47"/>
      <c r="AC824" s="47"/>
      <c r="AD824" s="47"/>
      <c r="AE824" s="47"/>
      <c r="AF824" s="47"/>
      <c r="AG824" s="47"/>
      <c r="AH824" s="47"/>
      <c r="AI824" s="47"/>
      <c r="AJ824" s="47"/>
      <c r="AK824" s="47"/>
    </row>
    <row r="825" spans="1:37" ht="15.75" customHeight="1" x14ac:dyDescent="0.35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  <c r="AA825" s="47"/>
      <c r="AB825" s="47"/>
      <c r="AC825" s="47"/>
      <c r="AD825" s="47"/>
      <c r="AE825" s="47"/>
      <c r="AF825" s="47"/>
      <c r="AG825" s="47"/>
      <c r="AH825" s="47"/>
      <c r="AI825" s="47"/>
      <c r="AJ825" s="47"/>
      <c r="AK825" s="47"/>
    </row>
    <row r="826" spans="1:37" ht="15.75" customHeight="1" x14ac:dyDescent="0.35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  <c r="AA826" s="47"/>
      <c r="AB826" s="47"/>
      <c r="AC826" s="47"/>
      <c r="AD826" s="47"/>
      <c r="AE826" s="47"/>
      <c r="AF826" s="47"/>
      <c r="AG826" s="47"/>
      <c r="AH826" s="47"/>
      <c r="AI826" s="47"/>
      <c r="AJ826" s="47"/>
      <c r="AK826" s="47"/>
    </row>
    <row r="827" spans="1:37" ht="15.75" customHeight="1" x14ac:dyDescent="0.35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  <c r="AA827" s="47"/>
      <c r="AB827" s="47"/>
      <c r="AC827" s="47"/>
      <c r="AD827" s="47"/>
      <c r="AE827" s="47"/>
      <c r="AF827" s="47"/>
      <c r="AG827" s="47"/>
      <c r="AH827" s="47"/>
      <c r="AI827" s="47"/>
      <c r="AJ827" s="47"/>
      <c r="AK827" s="47"/>
    </row>
    <row r="828" spans="1:37" ht="15.75" customHeight="1" x14ac:dyDescent="0.35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  <c r="AA828" s="47"/>
      <c r="AB828" s="47"/>
      <c r="AC828" s="47"/>
      <c r="AD828" s="47"/>
      <c r="AE828" s="47"/>
      <c r="AF828" s="47"/>
      <c r="AG828" s="47"/>
      <c r="AH828" s="47"/>
      <c r="AI828" s="47"/>
      <c r="AJ828" s="47"/>
      <c r="AK828" s="47"/>
    </row>
    <row r="829" spans="1:37" ht="15.75" customHeight="1" x14ac:dyDescent="0.35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  <c r="AA829" s="47"/>
      <c r="AB829" s="47"/>
      <c r="AC829" s="47"/>
      <c r="AD829" s="47"/>
      <c r="AE829" s="47"/>
      <c r="AF829" s="47"/>
      <c r="AG829" s="47"/>
      <c r="AH829" s="47"/>
      <c r="AI829" s="47"/>
      <c r="AJ829" s="47"/>
      <c r="AK829" s="47"/>
    </row>
    <row r="830" spans="1:37" ht="15.75" customHeight="1" x14ac:dyDescent="0.35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  <c r="AA830" s="47"/>
      <c r="AB830" s="47"/>
      <c r="AC830" s="47"/>
      <c r="AD830" s="47"/>
      <c r="AE830" s="47"/>
      <c r="AF830" s="47"/>
      <c r="AG830" s="47"/>
      <c r="AH830" s="47"/>
      <c r="AI830" s="47"/>
      <c r="AJ830" s="47"/>
      <c r="AK830" s="47"/>
    </row>
    <row r="831" spans="1:37" ht="15.75" customHeight="1" x14ac:dyDescent="0.35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  <c r="AA831" s="47"/>
      <c r="AB831" s="47"/>
      <c r="AC831" s="47"/>
      <c r="AD831" s="47"/>
      <c r="AE831" s="47"/>
      <c r="AF831" s="47"/>
      <c r="AG831" s="47"/>
      <c r="AH831" s="47"/>
      <c r="AI831" s="47"/>
      <c r="AJ831" s="47"/>
      <c r="AK831" s="47"/>
    </row>
    <row r="832" spans="1:37" ht="15.75" customHeight="1" x14ac:dyDescent="0.35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  <c r="AA832" s="47"/>
      <c r="AB832" s="47"/>
      <c r="AC832" s="47"/>
      <c r="AD832" s="47"/>
      <c r="AE832" s="47"/>
      <c r="AF832" s="47"/>
      <c r="AG832" s="47"/>
      <c r="AH832" s="47"/>
      <c r="AI832" s="47"/>
      <c r="AJ832" s="47"/>
      <c r="AK832" s="47"/>
    </row>
    <row r="833" spans="1:37" ht="15.75" customHeight="1" x14ac:dyDescent="0.35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  <c r="AA833" s="47"/>
      <c r="AB833" s="47"/>
      <c r="AC833" s="47"/>
      <c r="AD833" s="47"/>
      <c r="AE833" s="47"/>
      <c r="AF833" s="47"/>
      <c r="AG833" s="47"/>
      <c r="AH833" s="47"/>
      <c r="AI833" s="47"/>
      <c r="AJ833" s="47"/>
      <c r="AK833" s="47"/>
    </row>
    <row r="834" spans="1:37" ht="15.75" customHeight="1" x14ac:dyDescent="0.35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  <c r="AA834" s="47"/>
      <c r="AB834" s="47"/>
      <c r="AC834" s="47"/>
      <c r="AD834" s="47"/>
      <c r="AE834" s="47"/>
      <c r="AF834" s="47"/>
      <c r="AG834" s="47"/>
      <c r="AH834" s="47"/>
      <c r="AI834" s="47"/>
      <c r="AJ834" s="47"/>
      <c r="AK834" s="47"/>
    </row>
    <row r="835" spans="1:37" ht="15.75" customHeight="1" x14ac:dyDescent="0.35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  <c r="AA835" s="47"/>
      <c r="AB835" s="47"/>
      <c r="AC835" s="47"/>
      <c r="AD835" s="47"/>
      <c r="AE835" s="47"/>
      <c r="AF835" s="47"/>
      <c r="AG835" s="47"/>
      <c r="AH835" s="47"/>
      <c r="AI835" s="47"/>
      <c r="AJ835" s="47"/>
      <c r="AK835" s="47"/>
    </row>
    <row r="836" spans="1:37" ht="15.75" customHeight="1" x14ac:dyDescent="0.35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  <c r="AA836" s="47"/>
      <c r="AB836" s="47"/>
      <c r="AC836" s="47"/>
      <c r="AD836" s="47"/>
      <c r="AE836" s="47"/>
      <c r="AF836" s="47"/>
      <c r="AG836" s="47"/>
      <c r="AH836" s="47"/>
      <c r="AI836" s="47"/>
      <c r="AJ836" s="47"/>
      <c r="AK836" s="47"/>
    </row>
    <row r="837" spans="1:37" ht="15.75" customHeight="1" x14ac:dyDescent="0.35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  <c r="AA837" s="47"/>
      <c r="AB837" s="47"/>
      <c r="AC837" s="47"/>
      <c r="AD837" s="47"/>
      <c r="AE837" s="47"/>
      <c r="AF837" s="47"/>
      <c r="AG837" s="47"/>
      <c r="AH837" s="47"/>
      <c r="AI837" s="47"/>
      <c r="AJ837" s="47"/>
      <c r="AK837" s="47"/>
    </row>
    <row r="838" spans="1:37" ht="15.75" customHeight="1" x14ac:dyDescent="0.35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  <c r="AA838" s="47"/>
      <c r="AB838" s="47"/>
      <c r="AC838" s="47"/>
      <c r="AD838" s="47"/>
      <c r="AE838" s="47"/>
      <c r="AF838" s="47"/>
      <c r="AG838" s="47"/>
      <c r="AH838" s="47"/>
      <c r="AI838" s="47"/>
      <c r="AJ838" s="47"/>
      <c r="AK838" s="47"/>
    </row>
    <row r="839" spans="1:37" ht="15.75" customHeight="1" x14ac:dyDescent="0.35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  <c r="AA839" s="47"/>
      <c r="AB839" s="47"/>
      <c r="AC839" s="47"/>
      <c r="AD839" s="47"/>
      <c r="AE839" s="47"/>
      <c r="AF839" s="47"/>
      <c r="AG839" s="47"/>
      <c r="AH839" s="47"/>
      <c r="AI839" s="47"/>
      <c r="AJ839" s="47"/>
      <c r="AK839" s="47"/>
    </row>
    <row r="840" spans="1:37" ht="15.75" customHeight="1" x14ac:dyDescent="0.35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  <c r="AA840" s="47"/>
      <c r="AB840" s="47"/>
      <c r="AC840" s="47"/>
      <c r="AD840" s="47"/>
      <c r="AE840" s="47"/>
      <c r="AF840" s="47"/>
      <c r="AG840" s="47"/>
      <c r="AH840" s="47"/>
      <c r="AI840" s="47"/>
      <c r="AJ840" s="47"/>
      <c r="AK840" s="47"/>
    </row>
    <row r="841" spans="1:37" ht="15.75" customHeight="1" x14ac:dyDescent="0.35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  <c r="AA841" s="47"/>
      <c r="AB841" s="47"/>
      <c r="AC841" s="47"/>
      <c r="AD841" s="47"/>
      <c r="AE841" s="47"/>
      <c r="AF841" s="47"/>
      <c r="AG841" s="47"/>
      <c r="AH841" s="47"/>
      <c r="AI841" s="47"/>
      <c r="AJ841" s="47"/>
      <c r="AK841" s="47"/>
    </row>
    <row r="842" spans="1:37" ht="15.75" customHeight="1" x14ac:dyDescent="0.35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  <c r="AA842" s="47"/>
      <c r="AB842" s="47"/>
      <c r="AC842" s="47"/>
      <c r="AD842" s="47"/>
      <c r="AE842" s="47"/>
      <c r="AF842" s="47"/>
      <c r="AG842" s="47"/>
      <c r="AH842" s="47"/>
      <c r="AI842" s="47"/>
      <c r="AJ842" s="47"/>
      <c r="AK842" s="47"/>
    </row>
    <row r="843" spans="1:37" ht="15.75" customHeight="1" x14ac:dyDescent="0.35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  <c r="AA843" s="47"/>
      <c r="AB843" s="47"/>
      <c r="AC843" s="47"/>
      <c r="AD843" s="47"/>
      <c r="AE843" s="47"/>
      <c r="AF843" s="47"/>
      <c r="AG843" s="47"/>
      <c r="AH843" s="47"/>
      <c r="AI843" s="47"/>
      <c r="AJ843" s="47"/>
      <c r="AK843" s="47"/>
    </row>
    <row r="844" spans="1:37" ht="15.75" customHeight="1" x14ac:dyDescent="0.35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  <c r="AA844" s="47"/>
      <c r="AB844" s="47"/>
      <c r="AC844" s="47"/>
      <c r="AD844" s="47"/>
      <c r="AE844" s="47"/>
      <c r="AF844" s="47"/>
      <c r="AG844" s="47"/>
      <c r="AH844" s="47"/>
      <c r="AI844" s="47"/>
      <c r="AJ844" s="47"/>
      <c r="AK844" s="47"/>
    </row>
    <row r="845" spans="1:37" ht="15.75" customHeight="1" x14ac:dyDescent="0.35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  <c r="AA845" s="47"/>
      <c r="AB845" s="47"/>
      <c r="AC845" s="47"/>
      <c r="AD845" s="47"/>
      <c r="AE845" s="47"/>
      <c r="AF845" s="47"/>
      <c r="AG845" s="47"/>
      <c r="AH845" s="47"/>
      <c r="AI845" s="47"/>
      <c r="AJ845" s="47"/>
      <c r="AK845" s="47"/>
    </row>
    <row r="846" spans="1:37" ht="15.75" customHeight="1" x14ac:dyDescent="0.35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  <c r="AA846" s="47"/>
      <c r="AB846" s="47"/>
      <c r="AC846" s="47"/>
      <c r="AD846" s="47"/>
      <c r="AE846" s="47"/>
      <c r="AF846" s="47"/>
      <c r="AG846" s="47"/>
      <c r="AH846" s="47"/>
      <c r="AI846" s="47"/>
      <c r="AJ846" s="47"/>
      <c r="AK846" s="47"/>
    </row>
    <row r="847" spans="1:37" ht="15.75" customHeight="1" x14ac:dyDescent="0.35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  <c r="AA847" s="47"/>
      <c r="AB847" s="47"/>
      <c r="AC847" s="47"/>
      <c r="AD847" s="47"/>
      <c r="AE847" s="47"/>
      <c r="AF847" s="47"/>
      <c r="AG847" s="47"/>
      <c r="AH847" s="47"/>
      <c r="AI847" s="47"/>
      <c r="AJ847" s="47"/>
      <c r="AK847" s="47"/>
    </row>
    <row r="848" spans="1:37" ht="15.75" customHeight="1" x14ac:dyDescent="0.35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  <c r="AA848" s="47"/>
      <c r="AB848" s="47"/>
      <c r="AC848" s="47"/>
      <c r="AD848" s="47"/>
      <c r="AE848" s="47"/>
      <c r="AF848" s="47"/>
      <c r="AG848" s="47"/>
      <c r="AH848" s="47"/>
      <c r="AI848" s="47"/>
      <c r="AJ848" s="47"/>
      <c r="AK848" s="47"/>
    </row>
    <row r="849" spans="1:37" ht="15.75" customHeight="1" x14ac:dyDescent="0.35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  <c r="AA849" s="47"/>
      <c r="AB849" s="47"/>
      <c r="AC849" s="47"/>
      <c r="AD849" s="47"/>
      <c r="AE849" s="47"/>
      <c r="AF849" s="47"/>
      <c r="AG849" s="47"/>
      <c r="AH849" s="47"/>
      <c r="AI849" s="47"/>
      <c r="AJ849" s="47"/>
      <c r="AK849" s="47"/>
    </row>
    <row r="850" spans="1:37" ht="15.75" customHeight="1" x14ac:dyDescent="0.35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  <c r="AA850" s="47"/>
      <c r="AB850" s="47"/>
      <c r="AC850" s="47"/>
      <c r="AD850" s="47"/>
      <c r="AE850" s="47"/>
      <c r="AF850" s="47"/>
      <c r="AG850" s="47"/>
      <c r="AH850" s="47"/>
      <c r="AI850" s="47"/>
      <c r="AJ850" s="47"/>
      <c r="AK850" s="47"/>
    </row>
    <row r="851" spans="1:37" ht="15.75" customHeight="1" x14ac:dyDescent="0.35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  <c r="AA851" s="47"/>
      <c r="AB851" s="47"/>
      <c r="AC851" s="47"/>
      <c r="AD851" s="47"/>
      <c r="AE851" s="47"/>
      <c r="AF851" s="47"/>
      <c r="AG851" s="47"/>
      <c r="AH851" s="47"/>
      <c r="AI851" s="47"/>
      <c r="AJ851" s="47"/>
      <c r="AK851" s="47"/>
    </row>
    <row r="852" spans="1:37" ht="15.75" customHeight="1" x14ac:dyDescent="0.35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  <c r="AA852" s="47"/>
      <c r="AB852" s="47"/>
      <c r="AC852" s="47"/>
      <c r="AD852" s="47"/>
      <c r="AE852" s="47"/>
      <c r="AF852" s="47"/>
      <c r="AG852" s="47"/>
      <c r="AH852" s="47"/>
      <c r="AI852" s="47"/>
      <c r="AJ852" s="47"/>
      <c r="AK852" s="47"/>
    </row>
    <row r="853" spans="1:37" ht="15.75" customHeight="1" x14ac:dyDescent="0.35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  <c r="AA853" s="47"/>
      <c r="AB853" s="47"/>
      <c r="AC853" s="47"/>
      <c r="AD853" s="47"/>
      <c r="AE853" s="47"/>
      <c r="AF853" s="47"/>
      <c r="AG853" s="47"/>
      <c r="AH853" s="47"/>
      <c r="AI853" s="47"/>
      <c r="AJ853" s="47"/>
      <c r="AK853" s="47"/>
    </row>
    <row r="854" spans="1:37" ht="15.75" customHeight="1" x14ac:dyDescent="0.35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  <c r="AA854" s="47"/>
      <c r="AB854" s="47"/>
      <c r="AC854" s="47"/>
      <c r="AD854" s="47"/>
      <c r="AE854" s="47"/>
      <c r="AF854" s="47"/>
      <c r="AG854" s="47"/>
      <c r="AH854" s="47"/>
      <c r="AI854" s="47"/>
      <c r="AJ854" s="47"/>
      <c r="AK854" s="47"/>
    </row>
    <row r="855" spans="1:37" ht="15.75" customHeight="1" x14ac:dyDescent="0.35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  <c r="AA855" s="47"/>
      <c r="AB855" s="47"/>
      <c r="AC855" s="47"/>
      <c r="AD855" s="47"/>
      <c r="AE855" s="47"/>
      <c r="AF855" s="47"/>
      <c r="AG855" s="47"/>
      <c r="AH855" s="47"/>
      <c r="AI855" s="47"/>
      <c r="AJ855" s="47"/>
      <c r="AK855" s="47"/>
    </row>
    <row r="856" spans="1:37" ht="15.75" customHeight="1" x14ac:dyDescent="0.35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  <c r="AA856" s="47"/>
      <c r="AB856" s="47"/>
      <c r="AC856" s="47"/>
      <c r="AD856" s="47"/>
      <c r="AE856" s="47"/>
      <c r="AF856" s="47"/>
      <c r="AG856" s="47"/>
      <c r="AH856" s="47"/>
      <c r="AI856" s="47"/>
      <c r="AJ856" s="47"/>
      <c r="AK856" s="47"/>
    </row>
    <row r="857" spans="1:37" ht="15.75" customHeight="1" x14ac:dyDescent="0.35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  <c r="AA857" s="47"/>
      <c r="AB857" s="47"/>
      <c r="AC857" s="47"/>
      <c r="AD857" s="47"/>
      <c r="AE857" s="47"/>
      <c r="AF857" s="47"/>
      <c r="AG857" s="47"/>
      <c r="AH857" s="47"/>
      <c r="AI857" s="47"/>
      <c r="AJ857" s="47"/>
      <c r="AK857" s="47"/>
    </row>
    <row r="858" spans="1:37" ht="15.75" customHeight="1" x14ac:dyDescent="0.35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  <c r="AA858" s="47"/>
      <c r="AB858" s="47"/>
      <c r="AC858" s="47"/>
      <c r="AD858" s="47"/>
      <c r="AE858" s="47"/>
      <c r="AF858" s="47"/>
      <c r="AG858" s="47"/>
      <c r="AH858" s="47"/>
      <c r="AI858" s="47"/>
      <c r="AJ858" s="47"/>
      <c r="AK858" s="47"/>
    </row>
    <row r="859" spans="1:37" ht="15.75" customHeight="1" x14ac:dyDescent="0.35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  <c r="AA859" s="47"/>
      <c r="AB859" s="47"/>
      <c r="AC859" s="47"/>
      <c r="AD859" s="47"/>
      <c r="AE859" s="47"/>
      <c r="AF859" s="47"/>
      <c r="AG859" s="47"/>
      <c r="AH859" s="47"/>
      <c r="AI859" s="47"/>
      <c r="AJ859" s="47"/>
      <c r="AK859" s="47"/>
    </row>
    <row r="860" spans="1:37" ht="15.75" customHeight="1" x14ac:dyDescent="0.35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  <c r="AA860" s="47"/>
      <c r="AB860" s="47"/>
      <c r="AC860" s="47"/>
      <c r="AD860" s="47"/>
      <c r="AE860" s="47"/>
      <c r="AF860" s="47"/>
      <c r="AG860" s="47"/>
      <c r="AH860" s="47"/>
      <c r="AI860" s="47"/>
      <c r="AJ860" s="47"/>
      <c r="AK860" s="47"/>
    </row>
    <row r="861" spans="1:37" ht="15.75" customHeight="1" x14ac:dyDescent="0.35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  <c r="AA861" s="47"/>
      <c r="AB861" s="47"/>
      <c r="AC861" s="47"/>
      <c r="AD861" s="47"/>
      <c r="AE861" s="47"/>
      <c r="AF861" s="47"/>
      <c r="AG861" s="47"/>
      <c r="AH861" s="47"/>
      <c r="AI861" s="47"/>
      <c r="AJ861" s="47"/>
      <c r="AK861" s="47"/>
    </row>
    <row r="862" spans="1:37" ht="15.75" customHeight="1" x14ac:dyDescent="0.35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  <c r="AA862" s="47"/>
      <c r="AB862" s="47"/>
      <c r="AC862" s="47"/>
      <c r="AD862" s="47"/>
      <c r="AE862" s="47"/>
      <c r="AF862" s="47"/>
      <c r="AG862" s="47"/>
      <c r="AH862" s="47"/>
      <c r="AI862" s="47"/>
      <c r="AJ862" s="47"/>
      <c r="AK862" s="47"/>
    </row>
    <row r="863" spans="1:37" ht="15.75" customHeight="1" x14ac:dyDescent="0.35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  <c r="AA863" s="47"/>
      <c r="AB863" s="47"/>
      <c r="AC863" s="47"/>
      <c r="AD863" s="47"/>
      <c r="AE863" s="47"/>
      <c r="AF863" s="47"/>
      <c r="AG863" s="47"/>
      <c r="AH863" s="47"/>
      <c r="AI863" s="47"/>
      <c r="AJ863" s="47"/>
      <c r="AK863" s="47"/>
    </row>
    <row r="864" spans="1:37" ht="15.75" customHeight="1" x14ac:dyDescent="0.35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  <c r="AA864" s="47"/>
      <c r="AB864" s="47"/>
      <c r="AC864" s="47"/>
      <c r="AD864" s="47"/>
      <c r="AE864" s="47"/>
      <c r="AF864" s="47"/>
      <c r="AG864" s="47"/>
      <c r="AH864" s="47"/>
      <c r="AI864" s="47"/>
      <c r="AJ864" s="47"/>
      <c r="AK864" s="47"/>
    </row>
    <row r="865" spans="1:37" ht="15.75" customHeight="1" x14ac:dyDescent="0.35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  <c r="AA865" s="47"/>
      <c r="AB865" s="47"/>
      <c r="AC865" s="47"/>
      <c r="AD865" s="47"/>
      <c r="AE865" s="47"/>
      <c r="AF865" s="47"/>
      <c r="AG865" s="47"/>
      <c r="AH865" s="47"/>
      <c r="AI865" s="47"/>
      <c r="AJ865" s="47"/>
      <c r="AK865" s="47"/>
    </row>
    <row r="866" spans="1:37" ht="15.75" customHeight="1" x14ac:dyDescent="0.35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  <c r="AA866" s="47"/>
      <c r="AB866" s="47"/>
      <c r="AC866" s="47"/>
      <c r="AD866" s="47"/>
      <c r="AE866" s="47"/>
      <c r="AF866" s="47"/>
      <c r="AG866" s="47"/>
      <c r="AH866" s="47"/>
      <c r="AI866" s="47"/>
      <c r="AJ866" s="47"/>
      <c r="AK866" s="47"/>
    </row>
    <row r="867" spans="1:37" ht="15.75" customHeight="1" x14ac:dyDescent="0.35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  <c r="AA867" s="47"/>
      <c r="AB867" s="47"/>
      <c r="AC867" s="47"/>
      <c r="AD867" s="47"/>
      <c r="AE867" s="47"/>
      <c r="AF867" s="47"/>
      <c r="AG867" s="47"/>
      <c r="AH867" s="47"/>
      <c r="AI867" s="47"/>
      <c r="AJ867" s="47"/>
      <c r="AK867" s="47"/>
    </row>
    <row r="868" spans="1:37" ht="15.75" customHeight="1" x14ac:dyDescent="0.35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  <c r="AA868" s="47"/>
      <c r="AB868" s="47"/>
      <c r="AC868" s="47"/>
      <c r="AD868" s="47"/>
      <c r="AE868" s="47"/>
      <c r="AF868" s="47"/>
      <c r="AG868" s="47"/>
      <c r="AH868" s="47"/>
      <c r="AI868" s="47"/>
      <c r="AJ868" s="47"/>
      <c r="AK868" s="47"/>
    </row>
    <row r="869" spans="1:37" ht="15.75" customHeight="1" x14ac:dyDescent="0.35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  <c r="AA869" s="47"/>
      <c r="AB869" s="47"/>
      <c r="AC869" s="47"/>
      <c r="AD869" s="47"/>
      <c r="AE869" s="47"/>
      <c r="AF869" s="47"/>
      <c r="AG869" s="47"/>
      <c r="AH869" s="47"/>
      <c r="AI869" s="47"/>
      <c r="AJ869" s="47"/>
      <c r="AK869" s="47"/>
    </row>
    <row r="870" spans="1:37" ht="15.75" customHeight="1" x14ac:dyDescent="0.35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  <c r="AA870" s="47"/>
      <c r="AB870" s="47"/>
      <c r="AC870" s="47"/>
      <c r="AD870" s="47"/>
      <c r="AE870" s="47"/>
      <c r="AF870" s="47"/>
      <c r="AG870" s="47"/>
      <c r="AH870" s="47"/>
      <c r="AI870" s="47"/>
      <c r="AJ870" s="47"/>
      <c r="AK870" s="47"/>
    </row>
    <row r="871" spans="1:37" ht="15.75" customHeight="1" x14ac:dyDescent="0.35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  <c r="AA871" s="47"/>
      <c r="AB871" s="47"/>
      <c r="AC871" s="47"/>
      <c r="AD871" s="47"/>
      <c r="AE871" s="47"/>
      <c r="AF871" s="47"/>
      <c r="AG871" s="47"/>
      <c r="AH871" s="47"/>
      <c r="AI871" s="47"/>
      <c r="AJ871" s="47"/>
      <c r="AK871" s="47"/>
    </row>
    <row r="872" spans="1:37" ht="15.75" customHeight="1" x14ac:dyDescent="0.35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  <c r="AA872" s="47"/>
      <c r="AB872" s="47"/>
      <c r="AC872" s="47"/>
      <c r="AD872" s="47"/>
      <c r="AE872" s="47"/>
      <c r="AF872" s="47"/>
      <c r="AG872" s="47"/>
      <c r="AH872" s="47"/>
      <c r="AI872" s="47"/>
      <c r="AJ872" s="47"/>
      <c r="AK872" s="47"/>
    </row>
    <row r="873" spans="1:37" ht="15.75" customHeight="1" x14ac:dyDescent="0.35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  <c r="AA873" s="47"/>
      <c r="AB873" s="47"/>
      <c r="AC873" s="47"/>
      <c r="AD873" s="47"/>
      <c r="AE873" s="47"/>
      <c r="AF873" s="47"/>
      <c r="AG873" s="47"/>
      <c r="AH873" s="47"/>
      <c r="AI873" s="47"/>
      <c r="AJ873" s="47"/>
      <c r="AK873" s="47"/>
    </row>
    <row r="874" spans="1:37" ht="15.75" customHeight="1" x14ac:dyDescent="0.35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  <c r="AA874" s="47"/>
      <c r="AB874" s="47"/>
      <c r="AC874" s="47"/>
      <c r="AD874" s="47"/>
      <c r="AE874" s="47"/>
      <c r="AF874" s="47"/>
      <c r="AG874" s="47"/>
      <c r="AH874" s="47"/>
      <c r="AI874" s="47"/>
      <c r="AJ874" s="47"/>
      <c r="AK874" s="47"/>
    </row>
    <row r="875" spans="1:37" ht="15.75" customHeight="1" x14ac:dyDescent="0.35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  <c r="AA875" s="47"/>
      <c r="AB875" s="47"/>
      <c r="AC875" s="47"/>
      <c r="AD875" s="47"/>
      <c r="AE875" s="47"/>
      <c r="AF875" s="47"/>
      <c r="AG875" s="47"/>
      <c r="AH875" s="47"/>
      <c r="AI875" s="47"/>
      <c r="AJ875" s="47"/>
      <c r="AK875" s="47"/>
    </row>
    <row r="876" spans="1:37" ht="15.75" customHeight="1" x14ac:dyDescent="0.35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  <c r="AA876" s="47"/>
      <c r="AB876" s="47"/>
      <c r="AC876" s="47"/>
      <c r="AD876" s="47"/>
      <c r="AE876" s="47"/>
      <c r="AF876" s="47"/>
      <c r="AG876" s="47"/>
      <c r="AH876" s="47"/>
      <c r="AI876" s="47"/>
      <c r="AJ876" s="47"/>
      <c r="AK876" s="47"/>
    </row>
    <row r="877" spans="1:37" ht="15.75" customHeight="1" x14ac:dyDescent="0.35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  <c r="AA877" s="47"/>
      <c r="AB877" s="47"/>
      <c r="AC877" s="47"/>
      <c r="AD877" s="47"/>
      <c r="AE877" s="47"/>
      <c r="AF877" s="47"/>
      <c r="AG877" s="47"/>
      <c r="AH877" s="47"/>
      <c r="AI877" s="47"/>
      <c r="AJ877" s="47"/>
      <c r="AK877" s="47"/>
    </row>
    <row r="878" spans="1:37" ht="15.75" customHeight="1" x14ac:dyDescent="0.35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  <c r="AA878" s="47"/>
      <c r="AB878" s="47"/>
      <c r="AC878" s="47"/>
      <c r="AD878" s="47"/>
      <c r="AE878" s="47"/>
      <c r="AF878" s="47"/>
      <c r="AG878" s="47"/>
      <c r="AH878" s="47"/>
      <c r="AI878" s="47"/>
      <c r="AJ878" s="47"/>
      <c r="AK878" s="47"/>
    </row>
    <row r="879" spans="1:37" ht="15.75" customHeight="1" x14ac:dyDescent="0.35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  <c r="AA879" s="47"/>
      <c r="AB879" s="47"/>
      <c r="AC879" s="47"/>
      <c r="AD879" s="47"/>
      <c r="AE879" s="47"/>
      <c r="AF879" s="47"/>
      <c r="AG879" s="47"/>
      <c r="AH879" s="47"/>
      <c r="AI879" s="47"/>
      <c r="AJ879" s="47"/>
      <c r="AK879" s="47"/>
    </row>
    <row r="880" spans="1:37" ht="15.75" customHeight="1" x14ac:dyDescent="0.35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  <c r="AA880" s="47"/>
      <c r="AB880" s="47"/>
      <c r="AC880" s="47"/>
      <c r="AD880" s="47"/>
      <c r="AE880" s="47"/>
      <c r="AF880" s="47"/>
      <c r="AG880" s="47"/>
      <c r="AH880" s="47"/>
      <c r="AI880" s="47"/>
      <c r="AJ880" s="47"/>
      <c r="AK880" s="47"/>
    </row>
    <row r="881" spans="1:37" ht="15.75" customHeight="1" x14ac:dyDescent="0.35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  <c r="AA881" s="47"/>
      <c r="AB881" s="47"/>
      <c r="AC881" s="47"/>
      <c r="AD881" s="47"/>
      <c r="AE881" s="47"/>
      <c r="AF881" s="47"/>
      <c r="AG881" s="47"/>
      <c r="AH881" s="47"/>
      <c r="AI881" s="47"/>
      <c r="AJ881" s="47"/>
      <c r="AK881" s="47"/>
    </row>
    <row r="882" spans="1:37" ht="15.75" customHeight="1" x14ac:dyDescent="0.35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  <c r="AA882" s="47"/>
      <c r="AB882" s="47"/>
      <c r="AC882" s="47"/>
      <c r="AD882" s="47"/>
      <c r="AE882" s="47"/>
      <c r="AF882" s="47"/>
      <c r="AG882" s="47"/>
      <c r="AH882" s="47"/>
      <c r="AI882" s="47"/>
      <c r="AJ882" s="47"/>
      <c r="AK882" s="47"/>
    </row>
    <row r="883" spans="1:37" ht="15.75" customHeight="1" x14ac:dyDescent="0.35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  <c r="AA883" s="47"/>
      <c r="AB883" s="47"/>
      <c r="AC883" s="47"/>
      <c r="AD883" s="47"/>
      <c r="AE883" s="47"/>
      <c r="AF883" s="47"/>
      <c r="AG883" s="47"/>
      <c r="AH883" s="47"/>
      <c r="AI883" s="47"/>
      <c r="AJ883" s="47"/>
      <c r="AK883" s="47"/>
    </row>
    <row r="884" spans="1:37" ht="15.75" customHeight="1" x14ac:dyDescent="0.35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  <c r="AA884" s="47"/>
      <c r="AB884" s="47"/>
      <c r="AC884" s="47"/>
      <c r="AD884" s="47"/>
      <c r="AE884" s="47"/>
      <c r="AF884" s="47"/>
      <c r="AG884" s="47"/>
      <c r="AH884" s="47"/>
      <c r="AI884" s="47"/>
      <c r="AJ884" s="47"/>
      <c r="AK884" s="47"/>
    </row>
    <row r="885" spans="1:37" ht="15.75" customHeight="1" x14ac:dyDescent="0.35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  <c r="AA885" s="47"/>
      <c r="AB885" s="47"/>
      <c r="AC885" s="47"/>
      <c r="AD885" s="47"/>
      <c r="AE885" s="47"/>
      <c r="AF885" s="47"/>
      <c r="AG885" s="47"/>
      <c r="AH885" s="47"/>
      <c r="AI885" s="47"/>
      <c r="AJ885" s="47"/>
      <c r="AK885" s="47"/>
    </row>
    <row r="886" spans="1:37" ht="15.75" customHeight="1" x14ac:dyDescent="0.35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  <c r="AA886" s="47"/>
      <c r="AB886" s="47"/>
      <c r="AC886" s="47"/>
      <c r="AD886" s="47"/>
      <c r="AE886" s="47"/>
      <c r="AF886" s="47"/>
      <c r="AG886" s="47"/>
      <c r="AH886" s="47"/>
      <c r="AI886" s="47"/>
      <c r="AJ886" s="47"/>
      <c r="AK886" s="47"/>
    </row>
    <row r="887" spans="1:37" ht="15.75" customHeight="1" x14ac:dyDescent="0.35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  <c r="AA887" s="47"/>
      <c r="AB887" s="47"/>
      <c r="AC887" s="47"/>
      <c r="AD887" s="47"/>
      <c r="AE887" s="47"/>
      <c r="AF887" s="47"/>
      <c r="AG887" s="47"/>
      <c r="AH887" s="47"/>
      <c r="AI887" s="47"/>
      <c r="AJ887" s="47"/>
      <c r="AK887" s="47"/>
    </row>
    <row r="888" spans="1:37" ht="15.75" customHeight="1" x14ac:dyDescent="0.35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  <c r="AA888" s="47"/>
      <c r="AB888" s="47"/>
      <c r="AC888" s="47"/>
      <c r="AD888" s="47"/>
      <c r="AE888" s="47"/>
      <c r="AF888" s="47"/>
      <c r="AG888" s="47"/>
      <c r="AH888" s="47"/>
      <c r="AI888" s="47"/>
      <c r="AJ888" s="47"/>
      <c r="AK888" s="47"/>
    </row>
    <row r="889" spans="1:37" ht="15.75" customHeight="1" x14ac:dyDescent="0.35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  <c r="AA889" s="47"/>
      <c r="AB889" s="47"/>
      <c r="AC889" s="47"/>
      <c r="AD889" s="47"/>
      <c r="AE889" s="47"/>
      <c r="AF889" s="47"/>
      <c r="AG889" s="47"/>
      <c r="AH889" s="47"/>
      <c r="AI889" s="47"/>
      <c r="AJ889" s="47"/>
      <c r="AK889" s="47"/>
    </row>
    <row r="890" spans="1:37" ht="15.75" customHeight="1" x14ac:dyDescent="0.35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  <c r="AA890" s="47"/>
      <c r="AB890" s="47"/>
      <c r="AC890" s="47"/>
      <c r="AD890" s="47"/>
      <c r="AE890" s="47"/>
      <c r="AF890" s="47"/>
      <c r="AG890" s="47"/>
      <c r="AH890" s="47"/>
      <c r="AI890" s="47"/>
      <c r="AJ890" s="47"/>
      <c r="AK890" s="47"/>
    </row>
    <row r="891" spans="1:37" ht="15.75" customHeight="1" x14ac:dyDescent="0.35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  <c r="AA891" s="47"/>
      <c r="AB891" s="47"/>
      <c r="AC891" s="47"/>
      <c r="AD891" s="47"/>
      <c r="AE891" s="47"/>
      <c r="AF891" s="47"/>
      <c r="AG891" s="47"/>
      <c r="AH891" s="47"/>
      <c r="AI891" s="47"/>
      <c r="AJ891" s="47"/>
      <c r="AK891" s="47"/>
    </row>
    <row r="892" spans="1:37" ht="15.75" customHeight="1" x14ac:dyDescent="0.35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  <c r="AA892" s="47"/>
      <c r="AB892" s="47"/>
      <c r="AC892" s="47"/>
      <c r="AD892" s="47"/>
      <c r="AE892" s="47"/>
      <c r="AF892" s="47"/>
      <c r="AG892" s="47"/>
      <c r="AH892" s="47"/>
      <c r="AI892" s="47"/>
      <c r="AJ892" s="47"/>
      <c r="AK892" s="47"/>
    </row>
    <row r="893" spans="1:37" ht="15.75" customHeight="1" x14ac:dyDescent="0.35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  <c r="AA893" s="47"/>
      <c r="AB893" s="47"/>
      <c r="AC893" s="47"/>
      <c r="AD893" s="47"/>
      <c r="AE893" s="47"/>
      <c r="AF893" s="47"/>
      <c r="AG893" s="47"/>
      <c r="AH893" s="47"/>
      <c r="AI893" s="47"/>
      <c r="AJ893" s="47"/>
      <c r="AK893" s="47"/>
    </row>
    <row r="894" spans="1:37" ht="15.75" customHeight="1" x14ac:dyDescent="0.35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  <c r="AA894" s="47"/>
      <c r="AB894" s="47"/>
      <c r="AC894" s="47"/>
      <c r="AD894" s="47"/>
      <c r="AE894" s="47"/>
      <c r="AF894" s="47"/>
      <c r="AG894" s="47"/>
      <c r="AH894" s="47"/>
      <c r="AI894" s="47"/>
      <c r="AJ894" s="47"/>
      <c r="AK894" s="47"/>
    </row>
    <row r="895" spans="1:37" ht="15.75" customHeight="1" x14ac:dyDescent="0.35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  <c r="AA895" s="47"/>
      <c r="AB895" s="47"/>
      <c r="AC895" s="47"/>
      <c r="AD895" s="47"/>
      <c r="AE895" s="47"/>
      <c r="AF895" s="47"/>
      <c r="AG895" s="47"/>
      <c r="AH895" s="47"/>
      <c r="AI895" s="47"/>
      <c r="AJ895" s="47"/>
      <c r="AK895" s="47"/>
    </row>
    <row r="896" spans="1:37" ht="15.75" customHeight="1" x14ac:dyDescent="0.35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  <c r="AA896" s="47"/>
      <c r="AB896" s="47"/>
      <c r="AC896" s="47"/>
      <c r="AD896" s="47"/>
      <c r="AE896" s="47"/>
      <c r="AF896" s="47"/>
      <c r="AG896" s="47"/>
      <c r="AH896" s="47"/>
      <c r="AI896" s="47"/>
      <c r="AJ896" s="47"/>
      <c r="AK896" s="47"/>
    </row>
    <row r="897" spans="1:37" ht="15.75" customHeight="1" x14ac:dyDescent="0.35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  <c r="AA897" s="47"/>
      <c r="AB897" s="47"/>
      <c r="AC897" s="47"/>
      <c r="AD897" s="47"/>
      <c r="AE897" s="47"/>
      <c r="AF897" s="47"/>
      <c r="AG897" s="47"/>
      <c r="AH897" s="47"/>
      <c r="AI897" s="47"/>
      <c r="AJ897" s="47"/>
      <c r="AK897" s="47"/>
    </row>
    <row r="898" spans="1:37" ht="15.75" customHeight="1" x14ac:dyDescent="0.35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  <c r="AA898" s="47"/>
      <c r="AB898" s="47"/>
      <c r="AC898" s="47"/>
      <c r="AD898" s="47"/>
      <c r="AE898" s="47"/>
      <c r="AF898" s="47"/>
      <c r="AG898" s="47"/>
      <c r="AH898" s="47"/>
      <c r="AI898" s="47"/>
      <c r="AJ898" s="47"/>
      <c r="AK898" s="47"/>
    </row>
    <row r="899" spans="1:37" ht="15.75" customHeight="1" x14ac:dyDescent="0.35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  <c r="AA899" s="47"/>
      <c r="AB899" s="47"/>
      <c r="AC899" s="47"/>
      <c r="AD899" s="47"/>
      <c r="AE899" s="47"/>
      <c r="AF899" s="47"/>
      <c r="AG899" s="47"/>
      <c r="AH899" s="47"/>
      <c r="AI899" s="47"/>
      <c r="AJ899" s="47"/>
      <c r="AK899" s="47"/>
    </row>
    <row r="900" spans="1:37" ht="15.75" customHeight="1" x14ac:dyDescent="0.35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  <c r="AA900" s="47"/>
      <c r="AB900" s="47"/>
      <c r="AC900" s="47"/>
      <c r="AD900" s="47"/>
      <c r="AE900" s="47"/>
      <c r="AF900" s="47"/>
      <c r="AG900" s="47"/>
      <c r="AH900" s="47"/>
      <c r="AI900" s="47"/>
      <c r="AJ900" s="47"/>
      <c r="AK900" s="47"/>
    </row>
    <row r="901" spans="1:37" ht="15.75" customHeight="1" x14ac:dyDescent="0.35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  <c r="AA901" s="47"/>
      <c r="AB901" s="47"/>
      <c r="AC901" s="47"/>
      <c r="AD901" s="47"/>
      <c r="AE901" s="47"/>
      <c r="AF901" s="47"/>
      <c r="AG901" s="47"/>
      <c r="AH901" s="47"/>
      <c r="AI901" s="47"/>
      <c r="AJ901" s="47"/>
      <c r="AK901" s="47"/>
    </row>
    <row r="902" spans="1:37" ht="15.75" customHeight="1" x14ac:dyDescent="0.35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  <c r="AA902" s="47"/>
      <c r="AB902" s="47"/>
      <c r="AC902" s="47"/>
      <c r="AD902" s="47"/>
      <c r="AE902" s="47"/>
      <c r="AF902" s="47"/>
      <c r="AG902" s="47"/>
      <c r="AH902" s="47"/>
      <c r="AI902" s="47"/>
      <c r="AJ902" s="47"/>
      <c r="AK902" s="47"/>
    </row>
    <row r="903" spans="1:37" ht="15.75" customHeight="1" x14ac:dyDescent="0.35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  <c r="AA903" s="47"/>
      <c r="AB903" s="47"/>
      <c r="AC903" s="47"/>
      <c r="AD903" s="47"/>
      <c r="AE903" s="47"/>
      <c r="AF903" s="47"/>
      <c r="AG903" s="47"/>
      <c r="AH903" s="47"/>
      <c r="AI903" s="47"/>
      <c r="AJ903" s="47"/>
      <c r="AK903" s="47"/>
    </row>
    <row r="904" spans="1:37" ht="15.75" customHeight="1" x14ac:dyDescent="0.35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  <c r="AA904" s="47"/>
      <c r="AB904" s="47"/>
      <c r="AC904" s="47"/>
      <c r="AD904" s="47"/>
      <c r="AE904" s="47"/>
      <c r="AF904" s="47"/>
      <c r="AG904" s="47"/>
      <c r="AH904" s="47"/>
      <c r="AI904" s="47"/>
      <c r="AJ904" s="47"/>
      <c r="AK904" s="47"/>
    </row>
    <row r="905" spans="1:37" ht="15.75" customHeight="1" x14ac:dyDescent="0.35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  <c r="AA905" s="47"/>
      <c r="AB905" s="47"/>
      <c r="AC905" s="47"/>
      <c r="AD905" s="47"/>
      <c r="AE905" s="47"/>
      <c r="AF905" s="47"/>
      <c r="AG905" s="47"/>
      <c r="AH905" s="47"/>
      <c r="AI905" s="47"/>
      <c r="AJ905" s="47"/>
      <c r="AK905" s="47"/>
    </row>
    <row r="906" spans="1:37" ht="15.75" customHeight="1" x14ac:dyDescent="0.35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  <c r="AA906" s="47"/>
      <c r="AB906" s="47"/>
      <c r="AC906" s="47"/>
      <c r="AD906" s="47"/>
      <c r="AE906" s="47"/>
      <c r="AF906" s="47"/>
      <c r="AG906" s="47"/>
      <c r="AH906" s="47"/>
      <c r="AI906" s="47"/>
      <c r="AJ906" s="47"/>
      <c r="AK906" s="47"/>
    </row>
    <row r="907" spans="1:37" ht="15.75" customHeight="1" x14ac:dyDescent="0.35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  <c r="AA907" s="47"/>
      <c r="AB907" s="47"/>
      <c r="AC907" s="47"/>
      <c r="AD907" s="47"/>
      <c r="AE907" s="47"/>
      <c r="AF907" s="47"/>
      <c r="AG907" s="47"/>
      <c r="AH907" s="47"/>
      <c r="AI907" s="47"/>
      <c r="AJ907" s="47"/>
      <c r="AK907" s="47"/>
    </row>
    <row r="908" spans="1:37" ht="15.75" customHeight="1" x14ac:dyDescent="0.35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  <c r="AA908" s="47"/>
      <c r="AB908" s="47"/>
      <c r="AC908" s="47"/>
      <c r="AD908" s="47"/>
      <c r="AE908" s="47"/>
      <c r="AF908" s="47"/>
      <c r="AG908" s="47"/>
      <c r="AH908" s="47"/>
      <c r="AI908" s="47"/>
      <c r="AJ908" s="47"/>
      <c r="AK908" s="47"/>
    </row>
    <row r="909" spans="1:37" ht="15.75" customHeight="1" x14ac:dyDescent="0.35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  <c r="AA909" s="47"/>
      <c r="AB909" s="47"/>
      <c r="AC909" s="47"/>
      <c r="AD909" s="47"/>
      <c r="AE909" s="47"/>
      <c r="AF909" s="47"/>
      <c r="AG909" s="47"/>
      <c r="AH909" s="47"/>
      <c r="AI909" s="47"/>
      <c r="AJ909" s="47"/>
      <c r="AK909" s="47"/>
    </row>
    <row r="910" spans="1:37" ht="15.75" customHeight="1" x14ac:dyDescent="0.35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  <c r="AA910" s="47"/>
      <c r="AB910" s="47"/>
      <c r="AC910" s="47"/>
      <c r="AD910" s="47"/>
      <c r="AE910" s="47"/>
      <c r="AF910" s="47"/>
      <c r="AG910" s="47"/>
      <c r="AH910" s="47"/>
      <c r="AI910" s="47"/>
      <c r="AJ910" s="47"/>
      <c r="AK910" s="47"/>
    </row>
    <row r="911" spans="1:37" ht="15.75" customHeight="1" x14ac:dyDescent="0.35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  <c r="AA911" s="47"/>
      <c r="AB911" s="47"/>
      <c r="AC911" s="47"/>
      <c r="AD911" s="47"/>
      <c r="AE911" s="47"/>
      <c r="AF911" s="47"/>
      <c r="AG911" s="47"/>
      <c r="AH911" s="47"/>
      <c r="AI911" s="47"/>
      <c r="AJ911" s="47"/>
      <c r="AK911" s="47"/>
    </row>
    <row r="912" spans="1:37" ht="15.75" customHeight="1" x14ac:dyDescent="0.35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  <c r="AA912" s="47"/>
      <c r="AB912" s="47"/>
      <c r="AC912" s="47"/>
      <c r="AD912" s="47"/>
      <c r="AE912" s="47"/>
      <c r="AF912" s="47"/>
      <c r="AG912" s="47"/>
      <c r="AH912" s="47"/>
      <c r="AI912" s="47"/>
      <c r="AJ912" s="47"/>
      <c r="AK912" s="47"/>
    </row>
    <row r="913" spans="1:37" ht="15.75" customHeight="1" x14ac:dyDescent="0.35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  <c r="AA913" s="47"/>
      <c r="AB913" s="47"/>
      <c r="AC913" s="47"/>
      <c r="AD913" s="47"/>
      <c r="AE913" s="47"/>
      <c r="AF913" s="47"/>
      <c r="AG913" s="47"/>
      <c r="AH913" s="47"/>
      <c r="AI913" s="47"/>
      <c r="AJ913" s="47"/>
      <c r="AK913" s="47"/>
    </row>
    <row r="914" spans="1:37" ht="15.75" customHeight="1" x14ac:dyDescent="0.35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  <c r="AA914" s="47"/>
      <c r="AB914" s="47"/>
      <c r="AC914" s="47"/>
      <c r="AD914" s="47"/>
      <c r="AE914" s="47"/>
      <c r="AF914" s="47"/>
      <c r="AG914" s="47"/>
      <c r="AH914" s="47"/>
      <c r="AI914" s="47"/>
      <c r="AJ914" s="47"/>
      <c r="AK914" s="47"/>
    </row>
    <row r="915" spans="1:37" ht="15.75" customHeight="1" x14ac:dyDescent="0.35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  <c r="AA915" s="47"/>
      <c r="AB915" s="47"/>
      <c r="AC915" s="47"/>
      <c r="AD915" s="47"/>
      <c r="AE915" s="47"/>
      <c r="AF915" s="47"/>
      <c r="AG915" s="47"/>
      <c r="AH915" s="47"/>
      <c r="AI915" s="47"/>
      <c r="AJ915" s="47"/>
      <c r="AK915" s="47"/>
    </row>
    <row r="916" spans="1:37" ht="15.75" customHeight="1" x14ac:dyDescent="0.35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  <c r="AA916" s="47"/>
      <c r="AB916" s="47"/>
      <c r="AC916" s="47"/>
      <c r="AD916" s="47"/>
      <c r="AE916" s="47"/>
      <c r="AF916" s="47"/>
      <c r="AG916" s="47"/>
      <c r="AH916" s="47"/>
      <c r="AI916" s="47"/>
      <c r="AJ916" s="47"/>
      <c r="AK916" s="47"/>
    </row>
    <row r="917" spans="1:37" ht="15.75" customHeight="1" x14ac:dyDescent="0.35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  <c r="AA917" s="47"/>
      <c r="AB917" s="47"/>
      <c r="AC917" s="47"/>
      <c r="AD917" s="47"/>
      <c r="AE917" s="47"/>
      <c r="AF917" s="47"/>
      <c r="AG917" s="47"/>
      <c r="AH917" s="47"/>
      <c r="AI917" s="47"/>
      <c r="AJ917" s="47"/>
      <c r="AK917" s="47"/>
    </row>
    <row r="918" spans="1:37" ht="15.75" customHeight="1" x14ac:dyDescent="0.35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  <c r="AA918" s="47"/>
      <c r="AB918" s="47"/>
      <c r="AC918" s="47"/>
      <c r="AD918" s="47"/>
      <c r="AE918" s="47"/>
      <c r="AF918" s="47"/>
      <c r="AG918" s="47"/>
      <c r="AH918" s="47"/>
      <c r="AI918" s="47"/>
      <c r="AJ918" s="47"/>
      <c r="AK918" s="47"/>
    </row>
    <row r="919" spans="1:37" ht="15.75" customHeight="1" x14ac:dyDescent="0.35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  <c r="AA919" s="47"/>
      <c r="AB919" s="47"/>
      <c r="AC919" s="47"/>
      <c r="AD919" s="47"/>
      <c r="AE919" s="47"/>
      <c r="AF919" s="47"/>
      <c r="AG919" s="47"/>
      <c r="AH919" s="47"/>
      <c r="AI919" s="47"/>
      <c r="AJ919" s="47"/>
      <c r="AK919" s="47"/>
    </row>
    <row r="920" spans="1:37" ht="15.75" customHeight="1" x14ac:dyDescent="0.35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  <c r="AA920" s="47"/>
      <c r="AB920" s="47"/>
      <c r="AC920" s="47"/>
      <c r="AD920" s="47"/>
      <c r="AE920" s="47"/>
      <c r="AF920" s="47"/>
      <c r="AG920" s="47"/>
      <c r="AH920" s="47"/>
      <c r="AI920" s="47"/>
      <c r="AJ920" s="47"/>
      <c r="AK920" s="47"/>
    </row>
    <row r="921" spans="1:37" ht="15.75" customHeight="1" x14ac:dyDescent="0.35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  <c r="AA921" s="47"/>
      <c r="AB921" s="47"/>
      <c r="AC921" s="47"/>
      <c r="AD921" s="47"/>
      <c r="AE921" s="47"/>
      <c r="AF921" s="47"/>
      <c r="AG921" s="47"/>
      <c r="AH921" s="47"/>
      <c r="AI921" s="47"/>
      <c r="AJ921" s="47"/>
      <c r="AK921" s="47"/>
    </row>
    <row r="922" spans="1:37" ht="15.75" customHeight="1" x14ac:dyDescent="0.35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  <c r="AA922" s="47"/>
      <c r="AB922" s="47"/>
      <c r="AC922" s="47"/>
      <c r="AD922" s="47"/>
      <c r="AE922" s="47"/>
      <c r="AF922" s="47"/>
      <c r="AG922" s="47"/>
      <c r="AH922" s="47"/>
      <c r="AI922" s="47"/>
      <c r="AJ922" s="47"/>
      <c r="AK922" s="47"/>
    </row>
    <row r="923" spans="1:37" ht="15.75" customHeight="1" x14ac:dyDescent="0.35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  <c r="AA923" s="47"/>
      <c r="AB923" s="47"/>
      <c r="AC923" s="47"/>
      <c r="AD923" s="47"/>
      <c r="AE923" s="47"/>
      <c r="AF923" s="47"/>
      <c r="AG923" s="47"/>
      <c r="AH923" s="47"/>
      <c r="AI923" s="47"/>
      <c r="AJ923" s="47"/>
      <c r="AK923" s="47"/>
    </row>
    <row r="924" spans="1:37" ht="15.75" customHeight="1" x14ac:dyDescent="0.35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  <c r="AA924" s="47"/>
      <c r="AB924" s="47"/>
      <c r="AC924" s="47"/>
      <c r="AD924" s="47"/>
      <c r="AE924" s="47"/>
      <c r="AF924" s="47"/>
      <c r="AG924" s="47"/>
      <c r="AH924" s="47"/>
      <c r="AI924" s="47"/>
      <c r="AJ924" s="47"/>
      <c r="AK924" s="47"/>
    </row>
    <row r="925" spans="1:37" ht="15.75" customHeight="1" x14ac:dyDescent="0.35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  <c r="AA925" s="47"/>
      <c r="AB925" s="47"/>
      <c r="AC925" s="47"/>
      <c r="AD925" s="47"/>
      <c r="AE925" s="47"/>
      <c r="AF925" s="47"/>
      <c r="AG925" s="47"/>
      <c r="AH925" s="47"/>
      <c r="AI925" s="47"/>
      <c r="AJ925" s="47"/>
      <c r="AK925" s="47"/>
    </row>
    <row r="926" spans="1:37" ht="15.75" customHeight="1" x14ac:dyDescent="0.35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  <c r="AA926" s="47"/>
      <c r="AB926" s="47"/>
      <c r="AC926" s="47"/>
      <c r="AD926" s="47"/>
      <c r="AE926" s="47"/>
      <c r="AF926" s="47"/>
      <c r="AG926" s="47"/>
      <c r="AH926" s="47"/>
      <c r="AI926" s="47"/>
      <c r="AJ926" s="47"/>
      <c r="AK926" s="47"/>
    </row>
    <row r="927" spans="1:37" ht="15.75" customHeight="1" x14ac:dyDescent="0.35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  <c r="AA927" s="47"/>
      <c r="AB927" s="47"/>
      <c r="AC927" s="47"/>
      <c r="AD927" s="47"/>
      <c r="AE927" s="47"/>
      <c r="AF927" s="47"/>
      <c r="AG927" s="47"/>
      <c r="AH927" s="47"/>
      <c r="AI927" s="47"/>
      <c r="AJ927" s="47"/>
      <c r="AK927" s="47"/>
    </row>
    <row r="928" spans="1:37" ht="15.75" customHeight="1" x14ac:dyDescent="0.35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  <c r="AA928" s="47"/>
      <c r="AB928" s="47"/>
      <c r="AC928" s="47"/>
      <c r="AD928" s="47"/>
      <c r="AE928" s="47"/>
      <c r="AF928" s="47"/>
      <c r="AG928" s="47"/>
      <c r="AH928" s="47"/>
      <c r="AI928" s="47"/>
      <c r="AJ928" s="47"/>
      <c r="AK928" s="47"/>
    </row>
    <row r="929" spans="1:37" ht="15.75" customHeight="1" x14ac:dyDescent="0.35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  <c r="AA929" s="47"/>
      <c r="AB929" s="47"/>
      <c r="AC929" s="47"/>
      <c r="AD929" s="47"/>
      <c r="AE929" s="47"/>
      <c r="AF929" s="47"/>
      <c r="AG929" s="47"/>
      <c r="AH929" s="47"/>
      <c r="AI929" s="47"/>
      <c r="AJ929" s="47"/>
      <c r="AK929" s="47"/>
    </row>
    <row r="930" spans="1:37" ht="15.75" customHeight="1" x14ac:dyDescent="0.35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  <c r="AA930" s="47"/>
      <c r="AB930" s="47"/>
      <c r="AC930" s="47"/>
      <c r="AD930" s="47"/>
      <c r="AE930" s="47"/>
      <c r="AF930" s="47"/>
      <c r="AG930" s="47"/>
      <c r="AH930" s="47"/>
      <c r="AI930" s="47"/>
      <c r="AJ930" s="47"/>
      <c r="AK930" s="47"/>
    </row>
    <row r="931" spans="1:37" ht="15.75" customHeight="1" x14ac:dyDescent="0.35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  <c r="AA931" s="47"/>
      <c r="AB931" s="47"/>
      <c r="AC931" s="47"/>
      <c r="AD931" s="47"/>
      <c r="AE931" s="47"/>
      <c r="AF931" s="47"/>
      <c r="AG931" s="47"/>
      <c r="AH931" s="47"/>
      <c r="AI931" s="47"/>
      <c r="AJ931" s="47"/>
      <c r="AK931" s="47"/>
    </row>
    <row r="932" spans="1:37" ht="15.75" customHeight="1" x14ac:dyDescent="0.35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  <c r="AA932" s="47"/>
      <c r="AB932" s="47"/>
      <c r="AC932" s="47"/>
      <c r="AD932" s="47"/>
      <c r="AE932" s="47"/>
      <c r="AF932" s="47"/>
      <c r="AG932" s="47"/>
      <c r="AH932" s="47"/>
      <c r="AI932" s="47"/>
      <c r="AJ932" s="47"/>
      <c r="AK932" s="47"/>
    </row>
    <row r="933" spans="1:37" ht="15.75" customHeight="1" x14ac:dyDescent="0.35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  <c r="AA933" s="47"/>
      <c r="AB933" s="47"/>
      <c r="AC933" s="47"/>
      <c r="AD933" s="47"/>
      <c r="AE933" s="47"/>
      <c r="AF933" s="47"/>
      <c r="AG933" s="47"/>
      <c r="AH933" s="47"/>
      <c r="AI933" s="47"/>
      <c r="AJ933" s="47"/>
      <c r="AK933" s="47"/>
    </row>
    <row r="934" spans="1:37" ht="15.75" customHeight="1" x14ac:dyDescent="0.35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  <c r="AA934" s="47"/>
      <c r="AB934" s="47"/>
      <c r="AC934" s="47"/>
      <c r="AD934" s="47"/>
      <c r="AE934" s="47"/>
      <c r="AF934" s="47"/>
      <c r="AG934" s="47"/>
      <c r="AH934" s="47"/>
      <c r="AI934" s="47"/>
      <c r="AJ934" s="47"/>
      <c r="AK934" s="47"/>
    </row>
    <row r="935" spans="1:37" ht="15.75" customHeight="1" x14ac:dyDescent="0.35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  <c r="AA935" s="47"/>
      <c r="AB935" s="47"/>
      <c r="AC935" s="47"/>
      <c r="AD935" s="47"/>
      <c r="AE935" s="47"/>
      <c r="AF935" s="47"/>
      <c r="AG935" s="47"/>
      <c r="AH935" s="47"/>
      <c r="AI935" s="47"/>
      <c r="AJ935" s="47"/>
      <c r="AK935" s="47"/>
    </row>
    <row r="936" spans="1:37" ht="15.75" customHeight="1" x14ac:dyDescent="0.35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  <c r="AA936" s="47"/>
      <c r="AB936" s="47"/>
      <c r="AC936" s="47"/>
      <c r="AD936" s="47"/>
      <c r="AE936" s="47"/>
      <c r="AF936" s="47"/>
      <c r="AG936" s="47"/>
      <c r="AH936" s="47"/>
      <c r="AI936" s="47"/>
      <c r="AJ936" s="47"/>
      <c r="AK936" s="47"/>
    </row>
    <row r="937" spans="1:37" ht="15.75" customHeight="1" x14ac:dyDescent="0.35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  <c r="AA937" s="47"/>
      <c r="AB937" s="47"/>
      <c r="AC937" s="47"/>
      <c r="AD937" s="47"/>
      <c r="AE937" s="47"/>
      <c r="AF937" s="47"/>
      <c r="AG937" s="47"/>
      <c r="AH937" s="47"/>
      <c r="AI937" s="47"/>
      <c r="AJ937" s="47"/>
      <c r="AK937" s="47"/>
    </row>
    <row r="938" spans="1:37" ht="15.75" customHeight="1" x14ac:dyDescent="0.35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  <c r="AA938" s="47"/>
      <c r="AB938" s="47"/>
      <c r="AC938" s="47"/>
      <c r="AD938" s="47"/>
      <c r="AE938" s="47"/>
      <c r="AF938" s="47"/>
      <c r="AG938" s="47"/>
      <c r="AH938" s="47"/>
      <c r="AI938" s="47"/>
      <c r="AJ938" s="47"/>
      <c r="AK938" s="47"/>
    </row>
    <row r="939" spans="1:37" ht="15.75" customHeight="1" x14ac:dyDescent="0.35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  <c r="AA939" s="47"/>
      <c r="AB939" s="47"/>
      <c r="AC939" s="47"/>
      <c r="AD939" s="47"/>
      <c r="AE939" s="47"/>
      <c r="AF939" s="47"/>
      <c r="AG939" s="47"/>
      <c r="AH939" s="47"/>
      <c r="AI939" s="47"/>
      <c r="AJ939" s="47"/>
      <c r="AK939" s="47"/>
    </row>
    <row r="940" spans="1:37" ht="15.75" customHeight="1" x14ac:dyDescent="0.35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  <c r="AA940" s="47"/>
      <c r="AB940" s="47"/>
      <c r="AC940" s="47"/>
      <c r="AD940" s="47"/>
      <c r="AE940" s="47"/>
      <c r="AF940" s="47"/>
      <c r="AG940" s="47"/>
      <c r="AH940" s="47"/>
      <c r="AI940" s="47"/>
      <c r="AJ940" s="47"/>
      <c r="AK940" s="47"/>
    </row>
    <row r="941" spans="1:37" ht="15.75" customHeight="1" x14ac:dyDescent="0.35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  <c r="AA941" s="47"/>
      <c r="AB941" s="47"/>
      <c r="AC941" s="47"/>
      <c r="AD941" s="47"/>
      <c r="AE941" s="47"/>
      <c r="AF941" s="47"/>
      <c r="AG941" s="47"/>
      <c r="AH941" s="47"/>
      <c r="AI941" s="47"/>
      <c r="AJ941" s="47"/>
      <c r="AK941" s="47"/>
    </row>
    <row r="942" spans="1:37" ht="15.75" customHeight="1" x14ac:dyDescent="0.35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  <c r="AA942" s="47"/>
      <c r="AB942" s="47"/>
      <c r="AC942" s="47"/>
      <c r="AD942" s="47"/>
      <c r="AE942" s="47"/>
      <c r="AF942" s="47"/>
      <c r="AG942" s="47"/>
      <c r="AH942" s="47"/>
      <c r="AI942" s="47"/>
      <c r="AJ942" s="47"/>
      <c r="AK942" s="47"/>
    </row>
    <row r="943" spans="1:37" ht="15.75" customHeight="1" x14ac:dyDescent="0.35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  <c r="AA943" s="47"/>
      <c r="AB943" s="47"/>
      <c r="AC943" s="47"/>
      <c r="AD943" s="47"/>
      <c r="AE943" s="47"/>
      <c r="AF943" s="47"/>
      <c r="AG943" s="47"/>
      <c r="AH943" s="47"/>
      <c r="AI943" s="47"/>
      <c r="AJ943" s="47"/>
      <c r="AK943" s="47"/>
    </row>
    <row r="944" spans="1:37" ht="15.75" customHeight="1" x14ac:dyDescent="0.35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  <c r="AA944" s="47"/>
      <c r="AB944" s="47"/>
      <c r="AC944" s="47"/>
      <c r="AD944" s="47"/>
      <c r="AE944" s="47"/>
      <c r="AF944" s="47"/>
      <c r="AG944" s="47"/>
      <c r="AH944" s="47"/>
      <c r="AI944" s="47"/>
      <c r="AJ944" s="47"/>
      <c r="AK944" s="47"/>
    </row>
    <row r="945" spans="1:37" ht="15.75" customHeight="1" x14ac:dyDescent="0.35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  <c r="AA945" s="47"/>
      <c r="AB945" s="47"/>
      <c r="AC945" s="47"/>
      <c r="AD945" s="47"/>
      <c r="AE945" s="47"/>
      <c r="AF945" s="47"/>
      <c r="AG945" s="47"/>
      <c r="AH945" s="47"/>
      <c r="AI945" s="47"/>
      <c r="AJ945" s="47"/>
      <c r="AK945" s="47"/>
    </row>
    <row r="946" spans="1:37" ht="15.75" customHeight="1" x14ac:dyDescent="0.35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  <c r="AA946" s="47"/>
      <c r="AB946" s="47"/>
      <c r="AC946" s="47"/>
      <c r="AD946" s="47"/>
      <c r="AE946" s="47"/>
      <c r="AF946" s="47"/>
      <c r="AG946" s="47"/>
      <c r="AH946" s="47"/>
      <c r="AI946" s="47"/>
      <c r="AJ946" s="47"/>
      <c r="AK946" s="47"/>
    </row>
    <row r="947" spans="1:37" ht="15.75" customHeight="1" x14ac:dyDescent="0.35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  <c r="AA947" s="47"/>
      <c r="AB947" s="47"/>
      <c r="AC947" s="47"/>
      <c r="AD947" s="47"/>
      <c r="AE947" s="47"/>
      <c r="AF947" s="47"/>
      <c r="AG947" s="47"/>
      <c r="AH947" s="47"/>
      <c r="AI947" s="47"/>
      <c r="AJ947" s="47"/>
      <c r="AK947" s="47"/>
    </row>
    <row r="948" spans="1:37" ht="15.75" customHeight="1" x14ac:dyDescent="0.35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  <c r="AA948" s="47"/>
      <c r="AB948" s="47"/>
      <c r="AC948" s="47"/>
      <c r="AD948" s="47"/>
      <c r="AE948" s="47"/>
      <c r="AF948" s="47"/>
      <c r="AG948" s="47"/>
      <c r="AH948" s="47"/>
      <c r="AI948" s="47"/>
      <c r="AJ948" s="47"/>
      <c r="AK948" s="47"/>
    </row>
    <row r="949" spans="1:37" ht="15.75" customHeight="1" x14ac:dyDescent="0.35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  <c r="AA949" s="47"/>
      <c r="AB949" s="47"/>
      <c r="AC949" s="47"/>
      <c r="AD949" s="47"/>
      <c r="AE949" s="47"/>
      <c r="AF949" s="47"/>
      <c r="AG949" s="47"/>
      <c r="AH949" s="47"/>
      <c r="AI949" s="47"/>
      <c r="AJ949" s="47"/>
      <c r="AK949" s="47"/>
    </row>
    <row r="950" spans="1:37" ht="15.75" customHeight="1" x14ac:dyDescent="0.35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  <c r="AA950" s="47"/>
      <c r="AB950" s="47"/>
      <c r="AC950" s="47"/>
      <c r="AD950" s="47"/>
      <c r="AE950" s="47"/>
      <c r="AF950" s="47"/>
      <c r="AG950" s="47"/>
      <c r="AH950" s="47"/>
      <c r="AI950" s="47"/>
      <c r="AJ950" s="47"/>
      <c r="AK950" s="47"/>
    </row>
    <row r="951" spans="1:37" ht="15.75" customHeight="1" x14ac:dyDescent="0.35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  <c r="AA951" s="47"/>
      <c r="AB951" s="47"/>
      <c r="AC951" s="47"/>
      <c r="AD951" s="47"/>
      <c r="AE951" s="47"/>
      <c r="AF951" s="47"/>
      <c r="AG951" s="47"/>
      <c r="AH951" s="47"/>
      <c r="AI951" s="47"/>
      <c r="AJ951" s="47"/>
      <c r="AK951" s="47"/>
    </row>
    <row r="952" spans="1:37" ht="15.75" customHeight="1" x14ac:dyDescent="0.35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  <c r="AA952" s="47"/>
      <c r="AB952" s="47"/>
      <c r="AC952" s="47"/>
      <c r="AD952" s="47"/>
      <c r="AE952" s="47"/>
      <c r="AF952" s="47"/>
      <c r="AG952" s="47"/>
      <c r="AH952" s="47"/>
      <c r="AI952" s="47"/>
      <c r="AJ952" s="47"/>
      <c r="AK952" s="47"/>
    </row>
    <row r="953" spans="1:37" ht="15.75" customHeight="1" x14ac:dyDescent="0.35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  <c r="AA953" s="47"/>
      <c r="AB953" s="47"/>
      <c r="AC953" s="47"/>
      <c r="AD953" s="47"/>
      <c r="AE953" s="47"/>
      <c r="AF953" s="47"/>
      <c r="AG953" s="47"/>
      <c r="AH953" s="47"/>
      <c r="AI953" s="47"/>
      <c r="AJ953" s="47"/>
      <c r="AK953" s="47"/>
    </row>
    <row r="954" spans="1:37" ht="15.75" customHeight="1" x14ac:dyDescent="0.35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  <c r="AA954" s="47"/>
      <c r="AB954" s="47"/>
      <c r="AC954" s="47"/>
      <c r="AD954" s="47"/>
      <c r="AE954" s="47"/>
      <c r="AF954" s="47"/>
      <c r="AG954" s="47"/>
      <c r="AH954" s="47"/>
      <c r="AI954" s="47"/>
      <c r="AJ954" s="47"/>
      <c r="AK954" s="47"/>
    </row>
    <row r="955" spans="1:37" ht="15.75" customHeight="1" x14ac:dyDescent="0.35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  <c r="AA955" s="47"/>
      <c r="AB955" s="47"/>
      <c r="AC955" s="47"/>
      <c r="AD955" s="47"/>
      <c r="AE955" s="47"/>
      <c r="AF955" s="47"/>
      <c r="AG955" s="47"/>
      <c r="AH955" s="47"/>
      <c r="AI955" s="47"/>
      <c r="AJ955" s="47"/>
      <c r="AK955" s="47"/>
    </row>
    <row r="956" spans="1:37" ht="15.75" customHeight="1" x14ac:dyDescent="0.35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  <c r="AA956" s="47"/>
      <c r="AB956" s="47"/>
      <c r="AC956" s="47"/>
      <c r="AD956" s="47"/>
      <c r="AE956" s="47"/>
      <c r="AF956" s="47"/>
      <c r="AG956" s="47"/>
      <c r="AH956" s="47"/>
      <c r="AI956" s="47"/>
      <c r="AJ956" s="47"/>
      <c r="AK956" s="47"/>
    </row>
    <row r="957" spans="1:37" ht="15.75" customHeight="1" x14ac:dyDescent="0.35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  <c r="AA957" s="47"/>
      <c r="AB957" s="47"/>
      <c r="AC957" s="47"/>
      <c r="AD957" s="47"/>
      <c r="AE957" s="47"/>
      <c r="AF957" s="47"/>
      <c r="AG957" s="47"/>
      <c r="AH957" s="47"/>
      <c r="AI957" s="47"/>
      <c r="AJ957" s="47"/>
      <c r="AK957" s="47"/>
    </row>
    <row r="958" spans="1:37" ht="15.75" customHeight="1" x14ac:dyDescent="0.35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  <c r="AA958" s="47"/>
      <c r="AB958" s="47"/>
      <c r="AC958" s="47"/>
      <c r="AD958" s="47"/>
      <c r="AE958" s="47"/>
      <c r="AF958" s="47"/>
      <c r="AG958" s="47"/>
      <c r="AH958" s="47"/>
      <c r="AI958" s="47"/>
      <c r="AJ958" s="47"/>
      <c r="AK958" s="47"/>
    </row>
    <row r="959" spans="1:37" ht="15.75" customHeight="1" x14ac:dyDescent="0.35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  <c r="AA959" s="47"/>
      <c r="AB959" s="47"/>
      <c r="AC959" s="47"/>
      <c r="AD959" s="47"/>
      <c r="AE959" s="47"/>
      <c r="AF959" s="47"/>
      <c r="AG959" s="47"/>
      <c r="AH959" s="47"/>
      <c r="AI959" s="47"/>
      <c r="AJ959" s="47"/>
      <c r="AK959" s="47"/>
    </row>
    <row r="960" spans="1:37" ht="15.75" customHeight="1" x14ac:dyDescent="0.35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  <c r="AA960" s="47"/>
      <c r="AB960" s="47"/>
      <c r="AC960" s="47"/>
      <c r="AD960" s="47"/>
      <c r="AE960" s="47"/>
      <c r="AF960" s="47"/>
      <c r="AG960" s="47"/>
      <c r="AH960" s="47"/>
      <c r="AI960" s="47"/>
      <c r="AJ960" s="47"/>
      <c r="AK960" s="47"/>
    </row>
    <row r="961" spans="1:37" ht="15.75" customHeight="1" x14ac:dyDescent="0.35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  <c r="AA961" s="47"/>
      <c r="AB961" s="47"/>
      <c r="AC961" s="47"/>
      <c r="AD961" s="47"/>
      <c r="AE961" s="47"/>
      <c r="AF961" s="47"/>
      <c r="AG961" s="47"/>
      <c r="AH961" s="47"/>
      <c r="AI961" s="47"/>
      <c r="AJ961" s="47"/>
      <c r="AK961" s="47"/>
    </row>
    <row r="962" spans="1:37" ht="15.75" customHeight="1" x14ac:dyDescent="0.35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  <c r="AA962" s="47"/>
      <c r="AB962" s="47"/>
      <c r="AC962" s="47"/>
      <c r="AD962" s="47"/>
      <c r="AE962" s="47"/>
      <c r="AF962" s="47"/>
      <c r="AG962" s="47"/>
      <c r="AH962" s="47"/>
      <c r="AI962" s="47"/>
      <c r="AJ962" s="47"/>
      <c r="AK962" s="47"/>
    </row>
    <row r="963" spans="1:37" ht="15.75" customHeight="1" x14ac:dyDescent="0.35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  <c r="AA963" s="47"/>
      <c r="AB963" s="47"/>
      <c r="AC963" s="47"/>
      <c r="AD963" s="47"/>
      <c r="AE963" s="47"/>
      <c r="AF963" s="47"/>
      <c r="AG963" s="47"/>
      <c r="AH963" s="47"/>
      <c r="AI963" s="47"/>
      <c r="AJ963" s="47"/>
      <c r="AK963" s="47"/>
    </row>
    <row r="964" spans="1:37" ht="15.75" customHeight="1" x14ac:dyDescent="0.35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  <c r="AA964" s="47"/>
      <c r="AB964" s="47"/>
      <c r="AC964" s="47"/>
      <c r="AD964" s="47"/>
      <c r="AE964" s="47"/>
      <c r="AF964" s="47"/>
      <c r="AG964" s="47"/>
      <c r="AH964" s="47"/>
      <c r="AI964" s="47"/>
      <c r="AJ964" s="47"/>
      <c r="AK964" s="47"/>
    </row>
    <row r="965" spans="1:37" ht="15.75" customHeight="1" x14ac:dyDescent="0.35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  <c r="AA965" s="47"/>
      <c r="AB965" s="47"/>
      <c r="AC965" s="47"/>
      <c r="AD965" s="47"/>
      <c r="AE965" s="47"/>
      <c r="AF965" s="47"/>
      <c r="AG965" s="47"/>
      <c r="AH965" s="47"/>
      <c r="AI965" s="47"/>
      <c r="AJ965" s="47"/>
      <c r="AK965" s="47"/>
    </row>
    <row r="966" spans="1:37" ht="15.75" customHeight="1" x14ac:dyDescent="0.35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  <c r="AA966" s="47"/>
      <c r="AB966" s="47"/>
      <c r="AC966" s="47"/>
      <c r="AD966" s="47"/>
      <c r="AE966" s="47"/>
      <c r="AF966" s="47"/>
      <c r="AG966" s="47"/>
      <c r="AH966" s="47"/>
      <c r="AI966" s="47"/>
      <c r="AJ966" s="47"/>
      <c r="AK966" s="47"/>
    </row>
    <row r="967" spans="1:37" ht="15.75" customHeight="1" x14ac:dyDescent="0.35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  <c r="AA967" s="47"/>
      <c r="AB967" s="47"/>
      <c r="AC967" s="47"/>
      <c r="AD967" s="47"/>
      <c r="AE967" s="47"/>
      <c r="AF967" s="47"/>
      <c r="AG967" s="47"/>
      <c r="AH967" s="47"/>
      <c r="AI967" s="47"/>
      <c r="AJ967" s="47"/>
      <c r="AK967" s="47"/>
    </row>
    <row r="968" spans="1:37" ht="15.75" customHeight="1" x14ac:dyDescent="0.35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  <c r="AA968" s="47"/>
      <c r="AB968" s="47"/>
      <c r="AC968" s="47"/>
      <c r="AD968" s="47"/>
      <c r="AE968" s="47"/>
      <c r="AF968" s="47"/>
      <c r="AG968" s="47"/>
      <c r="AH968" s="47"/>
      <c r="AI968" s="47"/>
      <c r="AJ968" s="47"/>
      <c r="AK968" s="47"/>
    </row>
    <row r="969" spans="1:37" ht="15.75" customHeight="1" x14ac:dyDescent="0.35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  <c r="AA969" s="47"/>
      <c r="AB969" s="47"/>
      <c r="AC969" s="47"/>
      <c r="AD969" s="47"/>
      <c r="AE969" s="47"/>
      <c r="AF969" s="47"/>
      <c r="AG969" s="47"/>
      <c r="AH969" s="47"/>
      <c r="AI969" s="47"/>
      <c r="AJ969" s="47"/>
      <c r="AK969" s="47"/>
    </row>
    <row r="970" spans="1:37" ht="15.75" customHeight="1" x14ac:dyDescent="0.35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  <c r="AA970" s="47"/>
      <c r="AB970" s="47"/>
      <c r="AC970" s="47"/>
      <c r="AD970" s="47"/>
      <c r="AE970" s="47"/>
      <c r="AF970" s="47"/>
      <c r="AG970" s="47"/>
      <c r="AH970" s="47"/>
      <c r="AI970" s="47"/>
      <c r="AJ970" s="47"/>
      <c r="AK970" s="47"/>
    </row>
    <row r="971" spans="1:37" ht="15.75" customHeight="1" x14ac:dyDescent="0.35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  <c r="AA971" s="47"/>
      <c r="AB971" s="47"/>
      <c r="AC971" s="47"/>
      <c r="AD971" s="47"/>
      <c r="AE971" s="47"/>
      <c r="AF971" s="47"/>
      <c r="AG971" s="47"/>
      <c r="AH971" s="47"/>
      <c r="AI971" s="47"/>
      <c r="AJ971" s="47"/>
      <c r="AK971" s="47"/>
    </row>
    <row r="972" spans="1:37" ht="15.75" customHeight="1" x14ac:dyDescent="0.35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  <c r="AA972" s="47"/>
      <c r="AB972" s="47"/>
      <c r="AC972" s="47"/>
      <c r="AD972" s="47"/>
      <c r="AE972" s="47"/>
      <c r="AF972" s="47"/>
      <c r="AG972" s="47"/>
      <c r="AH972" s="47"/>
      <c r="AI972" s="47"/>
      <c r="AJ972" s="47"/>
      <c r="AK972" s="47"/>
    </row>
    <row r="973" spans="1:37" ht="15.75" customHeight="1" x14ac:dyDescent="0.35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  <c r="AA973" s="47"/>
      <c r="AB973" s="47"/>
      <c r="AC973" s="47"/>
      <c r="AD973" s="47"/>
      <c r="AE973" s="47"/>
      <c r="AF973" s="47"/>
      <c r="AG973" s="47"/>
      <c r="AH973" s="47"/>
      <c r="AI973" s="47"/>
      <c r="AJ973" s="47"/>
      <c r="AK973" s="47"/>
    </row>
    <row r="974" spans="1:37" ht="15.75" customHeight="1" x14ac:dyDescent="0.35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  <c r="AA974" s="47"/>
      <c r="AB974" s="47"/>
      <c r="AC974" s="47"/>
      <c r="AD974" s="47"/>
      <c r="AE974" s="47"/>
      <c r="AF974" s="47"/>
      <c r="AG974" s="47"/>
      <c r="AH974" s="47"/>
      <c r="AI974" s="47"/>
      <c r="AJ974" s="47"/>
      <c r="AK974" s="47"/>
    </row>
    <row r="975" spans="1:37" ht="15.75" customHeight="1" x14ac:dyDescent="0.35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  <c r="AA975" s="47"/>
      <c r="AB975" s="47"/>
      <c r="AC975" s="47"/>
      <c r="AD975" s="47"/>
      <c r="AE975" s="47"/>
      <c r="AF975" s="47"/>
      <c r="AG975" s="47"/>
      <c r="AH975" s="47"/>
      <c r="AI975" s="47"/>
      <c r="AJ975" s="47"/>
      <c r="AK975" s="47"/>
    </row>
    <row r="976" spans="1:37" ht="15.75" customHeight="1" x14ac:dyDescent="0.35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  <c r="AA976" s="47"/>
      <c r="AB976" s="47"/>
      <c r="AC976" s="47"/>
      <c r="AD976" s="47"/>
      <c r="AE976" s="47"/>
      <c r="AF976" s="47"/>
      <c r="AG976" s="47"/>
      <c r="AH976" s="47"/>
      <c r="AI976" s="47"/>
      <c r="AJ976" s="47"/>
      <c r="AK976" s="47"/>
    </row>
    <row r="977" spans="1:37" ht="15.75" customHeight="1" x14ac:dyDescent="0.35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  <c r="AA977" s="47"/>
      <c r="AB977" s="47"/>
      <c r="AC977" s="47"/>
      <c r="AD977" s="47"/>
      <c r="AE977" s="47"/>
      <c r="AF977" s="47"/>
      <c r="AG977" s="47"/>
      <c r="AH977" s="47"/>
      <c r="AI977" s="47"/>
      <c r="AJ977" s="47"/>
      <c r="AK977" s="47"/>
    </row>
    <row r="978" spans="1:37" ht="15.75" customHeight="1" x14ac:dyDescent="0.35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  <c r="AA978" s="47"/>
      <c r="AB978" s="47"/>
      <c r="AC978" s="47"/>
      <c r="AD978" s="47"/>
      <c r="AE978" s="47"/>
      <c r="AF978" s="47"/>
      <c r="AG978" s="47"/>
      <c r="AH978" s="47"/>
      <c r="AI978" s="47"/>
      <c r="AJ978" s="47"/>
      <c r="AK978" s="47"/>
    </row>
    <row r="979" spans="1:37" ht="15.75" customHeight="1" x14ac:dyDescent="0.35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  <c r="AA979" s="47"/>
      <c r="AB979" s="47"/>
      <c r="AC979" s="47"/>
      <c r="AD979" s="47"/>
      <c r="AE979" s="47"/>
      <c r="AF979" s="47"/>
      <c r="AG979" s="47"/>
      <c r="AH979" s="47"/>
      <c r="AI979" s="47"/>
      <c r="AJ979" s="47"/>
      <c r="AK979" s="47"/>
    </row>
    <row r="980" spans="1:37" ht="15.75" customHeight="1" x14ac:dyDescent="0.35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  <c r="AA980" s="47"/>
      <c r="AB980" s="47"/>
      <c r="AC980" s="47"/>
      <c r="AD980" s="47"/>
      <c r="AE980" s="47"/>
      <c r="AF980" s="47"/>
      <c r="AG980" s="47"/>
      <c r="AH980" s="47"/>
      <c r="AI980" s="47"/>
      <c r="AJ980" s="47"/>
      <c r="AK980" s="47"/>
    </row>
    <row r="981" spans="1:37" ht="15.75" customHeight="1" x14ac:dyDescent="0.35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  <c r="AA981" s="47"/>
      <c r="AB981" s="47"/>
      <c r="AC981" s="47"/>
      <c r="AD981" s="47"/>
      <c r="AE981" s="47"/>
      <c r="AF981" s="47"/>
      <c r="AG981" s="47"/>
      <c r="AH981" s="47"/>
      <c r="AI981" s="47"/>
      <c r="AJ981" s="47"/>
      <c r="AK981" s="47"/>
    </row>
    <row r="982" spans="1:37" ht="15.75" customHeight="1" x14ac:dyDescent="0.35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  <c r="AA982" s="47"/>
      <c r="AB982" s="47"/>
      <c r="AC982" s="47"/>
      <c r="AD982" s="47"/>
      <c r="AE982" s="47"/>
      <c r="AF982" s="47"/>
      <c r="AG982" s="47"/>
      <c r="AH982" s="47"/>
      <c r="AI982" s="47"/>
      <c r="AJ982" s="47"/>
      <c r="AK982" s="47"/>
    </row>
    <row r="983" spans="1:37" ht="15.75" customHeight="1" x14ac:dyDescent="0.35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  <c r="AA983" s="47"/>
      <c r="AB983" s="47"/>
      <c r="AC983" s="47"/>
      <c r="AD983" s="47"/>
      <c r="AE983" s="47"/>
      <c r="AF983" s="47"/>
      <c r="AG983" s="47"/>
      <c r="AH983" s="47"/>
      <c r="AI983" s="47"/>
      <c r="AJ983" s="47"/>
      <c r="AK983" s="47"/>
    </row>
    <row r="984" spans="1:37" ht="15.75" customHeight="1" x14ac:dyDescent="0.35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  <c r="AA984" s="47"/>
      <c r="AB984" s="47"/>
      <c r="AC984" s="47"/>
      <c r="AD984" s="47"/>
      <c r="AE984" s="47"/>
      <c r="AF984" s="47"/>
      <c r="AG984" s="47"/>
      <c r="AH984" s="47"/>
      <c r="AI984" s="47"/>
      <c r="AJ984" s="47"/>
      <c r="AK984" s="47"/>
    </row>
    <row r="985" spans="1:37" ht="15.75" customHeight="1" x14ac:dyDescent="0.35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  <c r="AA985" s="47"/>
      <c r="AB985" s="47"/>
      <c r="AC985" s="47"/>
      <c r="AD985" s="47"/>
      <c r="AE985" s="47"/>
      <c r="AF985" s="47"/>
      <c r="AG985" s="47"/>
      <c r="AH985" s="47"/>
      <c r="AI985" s="47"/>
      <c r="AJ985" s="47"/>
      <c r="AK985" s="47"/>
    </row>
    <row r="986" spans="1:37" ht="15.75" customHeight="1" x14ac:dyDescent="0.35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  <c r="AA986" s="47"/>
      <c r="AB986" s="47"/>
      <c r="AC986" s="47"/>
      <c r="AD986" s="47"/>
      <c r="AE986" s="47"/>
      <c r="AF986" s="47"/>
      <c r="AG986" s="47"/>
      <c r="AH986" s="47"/>
      <c r="AI986" s="47"/>
      <c r="AJ986" s="47"/>
      <c r="AK986" s="47"/>
    </row>
    <row r="987" spans="1:37" ht="15.75" customHeight="1" x14ac:dyDescent="0.35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  <c r="AA987" s="47"/>
      <c r="AB987" s="47"/>
      <c r="AC987" s="47"/>
      <c r="AD987" s="47"/>
      <c r="AE987" s="47"/>
      <c r="AF987" s="47"/>
      <c r="AG987" s="47"/>
      <c r="AH987" s="47"/>
      <c r="AI987" s="47"/>
      <c r="AJ987" s="47"/>
      <c r="AK987" s="47"/>
    </row>
    <row r="988" spans="1:37" ht="15.75" customHeight="1" x14ac:dyDescent="0.35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  <c r="AA988" s="47"/>
      <c r="AB988" s="47"/>
      <c r="AC988" s="47"/>
      <c r="AD988" s="47"/>
      <c r="AE988" s="47"/>
      <c r="AF988" s="47"/>
      <c r="AG988" s="47"/>
      <c r="AH988" s="47"/>
      <c r="AI988" s="47"/>
      <c r="AJ988" s="47"/>
      <c r="AK988" s="47"/>
    </row>
    <row r="989" spans="1:37" ht="15.75" customHeight="1" x14ac:dyDescent="0.35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  <c r="AA989" s="47"/>
      <c r="AB989" s="47"/>
      <c r="AC989" s="47"/>
      <c r="AD989" s="47"/>
      <c r="AE989" s="47"/>
      <c r="AF989" s="47"/>
      <c r="AG989" s="47"/>
      <c r="AH989" s="47"/>
      <c r="AI989" s="47"/>
      <c r="AJ989" s="47"/>
      <c r="AK989" s="47"/>
    </row>
    <row r="990" spans="1:37" ht="15.75" customHeight="1" x14ac:dyDescent="0.35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  <c r="AA990" s="47"/>
      <c r="AB990" s="47"/>
      <c r="AC990" s="47"/>
      <c r="AD990" s="47"/>
      <c r="AE990" s="47"/>
      <c r="AF990" s="47"/>
      <c r="AG990" s="47"/>
      <c r="AH990" s="47"/>
      <c r="AI990" s="47"/>
      <c r="AJ990" s="47"/>
      <c r="AK990" s="47"/>
    </row>
    <row r="991" spans="1:37" ht="15.75" customHeight="1" x14ac:dyDescent="0.35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  <c r="AA991" s="47"/>
      <c r="AB991" s="47"/>
      <c r="AC991" s="47"/>
      <c r="AD991" s="47"/>
      <c r="AE991" s="47"/>
      <c r="AF991" s="47"/>
      <c r="AG991" s="47"/>
      <c r="AH991" s="47"/>
      <c r="AI991" s="47"/>
      <c r="AJ991" s="47"/>
      <c r="AK991" s="47"/>
    </row>
    <row r="992" spans="1:37" ht="15.75" customHeight="1" x14ac:dyDescent="0.35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  <c r="AA992" s="47"/>
      <c r="AB992" s="47"/>
      <c r="AC992" s="47"/>
      <c r="AD992" s="47"/>
      <c r="AE992" s="47"/>
      <c r="AF992" s="47"/>
      <c r="AG992" s="47"/>
      <c r="AH992" s="47"/>
      <c r="AI992" s="47"/>
      <c r="AJ992" s="47"/>
      <c r="AK992" s="47"/>
    </row>
    <row r="993" spans="1:37" ht="15.75" customHeight="1" x14ac:dyDescent="0.35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  <c r="AA993" s="47"/>
      <c r="AB993" s="47"/>
      <c r="AC993" s="47"/>
      <c r="AD993" s="47"/>
      <c r="AE993" s="47"/>
      <c r="AF993" s="47"/>
      <c r="AG993" s="47"/>
      <c r="AH993" s="47"/>
      <c r="AI993" s="47"/>
      <c r="AJ993" s="47"/>
      <c r="AK993" s="47"/>
    </row>
    <row r="994" spans="1:37" ht="15.75" customHeight="1" x14ac:dyDescent="0.35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  <c r="AA994" s="47"/>
      <c r="AB994" s="47"/>
      <c r="AC994" s="47"/>
      <c r="AD994" s="47"/>
      <c r="AE994" s="47"/>
      <c r="AF994" s="47"/>
      <c r="AG994" s="47"/>
      <c r="AH994" s="47"/>
      <c r="AI994" s="47"/>
      <c r="AJ994" s="47"/>
      <c r="AK994" s="47"/>
    </row>
    <row r="995" spans="1:37" ht="15.75" customHeight="1" x14ac:dyDescent="0.35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  <c r="AA995" s="47"/>
      <c r="AB995" s="47"/>
      <c r="AC995" s="47"/>
      <c r="AD995" s="47"/>
      <c r="AE995" s="47"/>
      <c r="AF995" s="47"/>
      <c r="AG995" s="47"/>
      <c r="AH995" s="47"/>
      <c r="AI995" s="47"/>
      <c r="AJ995" s="47"/>
      <c r="AK995" s="47"/>
    </row>
    <row r="996" spans="1:37" ht="15.75" customHeight="1" x14ac:dyDescent="0.35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  <c r="AA996" s="47"/>
      <c r="AB996" s="47"/>
      <c r="AC996" s="47"/>
      <c r="AD996" s="47"/>
      <c r="AE996" s="47"/>
      <c r="AF996" s="47"/>
      <c r="AG996" s="47"/>
      <c r="AH996" s="47"/>
      <c r="AI996" s="47"/>
      <c r="AJ996" s="47"/>
      <c r="AK996" s="47"/>
    </row>
    <row r="997" spans="1:37" ht="15.75" customHeight="1" x14ac:dyDescent="0.35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  <c r="AA997" s="47"/>
      <c r="AB997" s="47"/>
      <c r="AC997" s="47"/>
      <c r="AD997" s="47"/>
      <c r="AE997" s="47"/>
      <c r="AF997" s="47"/>
      <c r="AG997" s="47"/>
      <c r="AH997" s="47"/>
      <c r="AI997" s="47"/>
      <c r="AJ997" s="47"/>
      <c r="AK997" s="47"/>
    </row>
    <row r="998" spans="1:37" ht="15.75" customHeight="1" x14ac:dyDescent="0.35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  <c r="AA998" s="47"/>
      <c r="AB998" s="47"/>
      <c r="AC998" s="47"/>
      <c r="AD998" s="47"/>
      <c r="AE998" s="47"/>
      <c r="AF998" s="47"/>
      <c r="AG998" s="47"/>
      <c r="AH998" s="47"/>
      <c r="AI998" s="47"/>
      <c r="AJ998" s="47"/>
      <c r="AK998" s="47"/>
    </row>
    <row r="999" spans="1:37" ht="15.75" customHeight="1" x14ac:dyDescent="0.35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  <c r="AA999" s="47"/>
      <c r="AB999" s="47"/>
      <c r="AC999" s="47"/>
      <c r="AD999" s="47"/>
      <c r="AE999" s="47"/>
      <c r="AF999" s="47"/>
      <c r="AG999" s="47"/>
      <c r="AH999" s="47"/>
      <c r="AI999" s="47"/>
      <c r="AJ999" s="47"/>
      <c r="AK999" s="47"/>
    </row>
    <row r="1000" spans="1:37" ht="15.75" customHeight="1" x14ac:dyDescent="0.35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  <c r="AA1000" s="47"/>
      <c r="AB1000" s="47"/>
      <c r="AC1000" s="47"/>
      <c r="AD1000" s="47"/>
      <c r="AE1000" s="47"/>
      <c r="AF1000" s="47"/>
      <c r="AG1000" s="47"/>
      <c r="AH1000" s="47"/>
      <c r="AI1000" s="47"/>
      <c r="AJ1000" s="47"/>
      <c r="AK1000" s="47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AA124-8DAB-40F5-861D-1D1804E0630C}">
  <dimension ref="A1:AK1000"/>
  <sheetViews>
    <sheetView workbookViewId="0">
      <pane xSplit="2" ySplit="1" topLeftCell="C72" activePane="bottomRight" state="frozen"/>
      <selection activeCell="A123" sqref="A123"/>
      <selection pane="topRight" activeCell="A123" sqref="A123"/>
      <selection pane="bottomLeft" activeCell="A123" sqref="A123"/>
      <selection pane="bottomRight" activeCell="A123" sqref="A123"/>
    </sheetView>
  </sheetViews>
  <sheetFormatPr defaultColWidth="13.81640625" defaultRowHeight="15" customHeight="1" x14ac:dyDescent="0.3"/>
  <cols>
    <col min="1" max="1" width="19.90625" style="45" hidden="1" customWidth="1"/>
    <col min="2" max="2" width="43.6328125" style="45" customWidth="1"/>
    <col min="3" max="37" width="8.7265625" style="45" customWidth="1"/>
    <col min="38" max="16384" width="13.81640625" style="45"/>
  </cols>
  <sheetData>
    <row r="1" spans="1:37" ht="15" customHeight="1" thickBot="1" x14ac:dyDescent="0.35">
      <c r="A1" s="73"/>
      <c r="B1" s="73" t="s">
        <v>521</v>
      </c>
      <c r="C1" s="74">
        <v>2017</v>
      </c>
      <c r="D1" s="74">
        <v>2018</v>
      </c>
      <c r="E1" s="74">
        <v>2019</v>
      </c>
      <c r="F1" s="74">
        <v>2020</v>
      </c>
      <c r="G1" s="74">
        <v>2021</v>
      </c>
      <c r="H1" s="74">
        <v>2022</v>
      </c>
      <c r="I1" s="74">
        <v>2023</v>
      </c>
      <c r="J1" s="74">
        <v>2024</v>
      </c>
      <c r="K1" s="74">
        <v>2025</v>
      </c>
      <c r="L1" s="74">
        <v>2026</v>
      </c>
      <c r="M1" s="74">
        <v>2027</v>
      </c>
      <c r="N1" s="74">
        <v>2028</v>
      </c>
      <c r="O1" s="74">
        <v>2029</v>
      </c>
      <c r="P1" s="74">
        <v>2030</v>
      </c>
      <c r="Q1" s="74">
        <v>2031</v>
      </c>
      <c r="R1" s="74">
        <v>2032</v>
      </c>
      <c r="S1" s="74">
        <v>2033</v>
      </c>
      <c r="T1" s="74">
        <v>2034</v>
      </c>
      <c r="U1" s="74">
        <v>2035</v>
      </c>
      <c r="V1" s="74">
        <v>2036</v>
      </c>
      <c r="W1" s="74">
        <v>2037</v>
      </c>
      <c r="X1" s="74">
        <v>2038</v>
      </c>
      <c r="Y1" s="74">
        <v>2039</v>
      </c>
      <c r="Z1" s="74">
        <v>2040</v>
      </c>
      <c r="AA1" s="74">
        <v>2041</v>
      </c>
      <c r="AB1" s="74">
        <v>2042</v>
      </c>
      <c r="AC1" s="74">
        <v>2043</v>
      </c>
      <c r="AD1" s="74">
        <v>2044</v>
      </c>
      <c r="AE1" s="74">
        <v>2045</v>
      </c>
      <c r="AF1" s="74">
        <v>2046</v>
      </c>
      <c r="AG1" s="74">
        <v>2047</v>
      </c>
      <c r="AH1" s="74">
        <v>2048</v>
      </c>
      <c r="AI1" s="74">
        <v>2049</v>
      </c>
      <c r="AJ1" s="74">
        <v>2050</v>
      </c>
      <c r="AK1" s="73"/>
    </row>
    <row r="2" spans="1:37" ht="15" customHeight="1" thickTop="1" x14ac:dyDescent="0.3">
      <c r="A2" s="73"/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73"/>
      <c r="AH2" s="73"/>
      <c r="AI2" s="73"/>
      <c r="AJ2" s="73"/>
      <c r="AK2" s="73"/>
    </row>
    <row r="3" spans="1:37" ht="15" customHeight="1" x14ac:dyDescent="0.3">
      <c r="A3" s="73"/>
      <c r="B3" s="73"/>
      <c r="C3" s="95" t="s">
        <v>522</v>
      </c>
      <c r="D3" s="95" t="s">
        <v>312</v>
      </c>
      <c r="E3" s="95"/>
      <c r="F3" s="95"/>
      <c r="G3" s="95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</row>
    <row r="4" spans="1:37" ht="15" customHeight="1" x14ac:dyDescent="0.3">
      <c r="A4" s="73"/>
      <c r="B4" s="73"/>
      <c r="C4" s="95" t="s">
        <v>523</v>
      </c>
      <c r="D4" s="95" t="s">
        <v>524</v>
      </c>
      <c r="E4" s="95"/>
      <c r="F4" s="95"/>
      <c r="G4" s="95" t="s">
        <v>525</v>
      </c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</row>
    <row r="5" spans="1:37" ht="15" customHeight="1" x14ac:dyDescent="0.3">
      <c r="A5" s="73"/>
      <c r="B5" s="73"/>
      <c r="C5" s="95" t="s">
        <v>526</v>
      </c>
      <c r="D5" s="95" t="s">
        <v>527</v>
      </c>
      <c r="E5" s="95"/>
      <c r="F5" s="95"/>
      <c r="G5" s="95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</row>
    <row r="6" spans="1:37" ht="15" customHeight="1" x14ac:dyDescent="0.3">
      <c r="A6" s="73"/>
      <c r="B6" s="73"/>
      <c r="C6" s="95" t="s">
        <v>528</v>
      </c>
      <c r="D6" s="95"/>
      <c r="E6" s="95" t="s">
        <v>529</v>
      </c>
      <c r="F6" s="95"/>
      <c r="G6" s="95"/>
      <c r="H6" s="73"/>
      <c r="I6" s="73"/>
      <c r="J6" s="73"/>
      <c r="K6" s="73"/>
      <c r="L6" s="73"/>
      <c r="M6" s="73"/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</row>
    <row r="7" spans="1:37" ht="14" x14ac:dyDescent="0.3">
      <c r="A7" s="73"/>
      <c r="B7" s="73"/>
      <c r="C7" s="73"/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</row>
    <row r="8" spans="1:37" ht="14" x14ac:dyDescent="0.3">
      <c r="A8" s="73"/>
      <c r="B8" s="73"/>
      <c r="C8" s="73"/>
      <c r="D8" s="73"/>
      <c r="E8" s="73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</row>
    <row r="9" spans="1:37" ht="14" x14ac:dyDescent="0.3">
      <c r="A9" s="73"/>
      <c r="B9" s="73"/>
      <c r="C9" s="73"/>
      <c r="D9" s="73"/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</row>
    <row r="10" spans="1:37" ht="15" customHeight="1" x14ac:dyDescent="0.35">
      <c r="A10" s="96" t="s">
        <v>685</v>
      </c>
      <c r="B10" s="72" t="s">
        <v>686</v>
      </c>
      <c r="C10" s="73"/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</row>
    <row r="11" spans="1:37" ht="15" customHeight="1" x14ac:dyDescent="0.3">
      <c r="A11" s="73"/>
      <c r="B11" s="73" t="s">
        <v>687</v>
      </c>
      <c r="C11" s="73"/>
      <c r="D11" s="73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</row>
    <row r="12" spans="1:37" ht="15" customHeight="1" x14ac:dyDescent="0.3">
      <c r="A12" s="73"/>
      <c r="B12" s="73"/>
      <c r="C12" s="99"/>
      <c r="D12" s="99"/>
      <c r="E12" s="99"/>
      <c r="F12" s="99"/>
      <c r="G12" s="99"/>
      <c r="H12" s="99"/>
      <c r="I12" s="99"/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 t="s">
        <v>439</v>
      </c>
    </row>
    <row r="13" spans="1:37" ht="15" customHeight="1" thickBot="1" x14ac:dyDescent="0.35">
      <c r="A13" s="73"/>
      <c r="B13" s="74"/>
      <c r="C13" s="74">
        <v>2017</v>
      </c>
      <c r="D13" s="74">
        <v>2018</v>
      </c>
      <c r="E13" s="74">
        <v>2019</v>
      </c>
      <c r="F13" s="74">
        <v>2020</v>
      </c>
      <c r="G13" s="74">
        <v>2021</v>
      </c>
      <c r="H13" s="74">
        <v>2022</v>
      </c>
      <c r="I13" s="74">
        <v>2023</v>
      </c>
      <c r="J13" s="74">
        <v>2024</v>
      </c>
      <c r="K13" s="74">
        <v>2025</v>
      </c>
      <c r="L13" s="74">
        <v>2026</v>
      </c>
      <c r="M13" s="74">
        <v>2027</v>
      </c>
      <c r="N13" s="74">
        <v>2028</v>
      </c>
      <c r="O13" s="74">
        <v>2029</v>
      </c>
      <c r="P13" s="74">
        <v>2030</v>
      </c>
      <c r="Q13" s="74">
        <v>2031</v>
      </c>
      <c r="R13" s="74">
        <v>2032</v>
      </c>
      <c r="S13" s="74">
        <v>2033</v>
      </c>
      <c r="T13" s="74">
        <v>2034</v>
      </c>
      <c r="U13" s="74">
        <v>2035</v>
      </c>
      <c r="V13" s="74">
        <v>2036</v>
      </c>
      <c r="W13" s="74">
        <v>2037</v>
      </c>
      <c r="X13" s="74">
        <v>2038</v>
      </c>
      <c r="Y13" s="74">
        <v>2039</v>
      </c>
      <c r="Z13" s="74">
        <v>2040</v>
      </c>
      <c r="AA13" s="74">
        <v>2041</v>
      </c>
      <c r="AB13" s="74">
        <v>2042</v>
      </c>
      <c r="AC13" s="74">
        <v>2043</v>
      </c>
      <c r="AD13" s="74">
        <v>2044</v>
      </c>
      <c r="AE13" s="74">
        <v>2045</v>
      </c>
      <c r="AF13" s="74">
        <v>2046</v>
      </c>
      <c r="AG13" s="74">
        <v>2047</v>
      </c>
      <c r="AH13" s="74">
        <v>2048</v>
      </c>
      <c r="AI13" s="74">
        <v>2049</v>
      </c>
      <c r="AJ13" s="74">
        <v>2050</v>
      </c>
      <c r="AK13" s="74">
        <v>2050</v>
      </c>
    </row>
    <row r="14" spans="1:37" ht="15" customHeight="1" thickTop="1" x14ac:dyDescent="0.3">
      <c r="A14" s="73"/>
      <c r="B14" s="66" t="s">
        <v>688</v>
      </c>
      <c r="C14" s="73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</row>
    <row r="15" spans="1:37" ht="15" customHeight="1" x14ac:dyDescent="0.3">
      <c r="A15" s="73"/>
      <c r="B15" s="66" t="s">
        <v>689</v>
      </c>
      <c r="C15" s="73"/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</row>
    <row r="16" spans="1:37" ht="15" customHeight="1" x14ac:dyDescent="0.35">
      <c r="A16" s="96" t="s">
        <v>690</v>
      </c>
      <c r="B16" s="63" t="s">
        <v>691</v>
      </c>
      <c r="C16" s="100">
        <v>6.6360000000000001</v>
      </c>
      <c r="D16" s="100">
        <v>6.6360000000000001</v>
      </c>
      <c r="E16" s="100">
        <v>6.6360000000000001</v>
      </c>
      <c r="F16" s="100">
        <v>6.6360000000000001</v>
      </c>
      <c r="G16" s="100">
        <v>6.6360000000000001</v>
      </c>
      <c r="H16" s="100">
        <v>6.6360000000000001</v>
      </c>
      <c r="I16" s="100">
        <v>6.6360000000000001</v>
      </c>
      <c r="J16" s="100">
        <v>6.6360000000000001</v>
      </c>
      <c r="K16" s="100">
        <v>6.6360000000000001</v>
      </c>
      <c r="L16" s="100">
        <v>6.6360000000000001</v>
      </c>
      <c r="M16" s="100">
        <v>6.6360000000000001</v>
      </c>
      <c r="N16" s="100">
        <v>6.6360000000000001</v>
      </c>
      <c r="O16" s="100">
        <v>6.6360000000000001</v>
      </c>
      <c r="P16" s="100">
        <v>6.6360000000000001</v>
      </c>
      <c r="Q16" s="100">
        <v>6.6360000000000001</v>
      </c>
      <c r="R16" s="100">
        <v>6.6360000000000001</v>
      </c>
      <c r="S16" s="100">
        <v>6.6360000000000001</v>
      </c>
      <c r="T16" s="100">
        <v>6.6360000000000001</v>
      </c>
      <c r="U16" s="100">
        <v>6.6360000000000001</v>
      </c>
      <c r="V16" s="100">
        <v>6.6360000000000001</v>
      </c>
      <c r="W16" s="100">
        <v>6.6360000000000001</v>
      </c>
      <c r="X16" s="100">
        <v>6.6360000000000001</v>
      </c>
      <c r="Y16" s="100">
        <v>6.6360000000000001</v>
      </c>
      <c r="Z16" s="100">
        <v>6.6360000000000001</v>
      </c>
      <c r="AA16" s="100">
        <v>6.6360000000000001</v>
      </c>
      <c r="AB16" s="100">
        <v>6.6360000000000001</v>
      </c>
      <c r="AC16" s="100">
        <v>6.6360000000000001</v>
      </c>
      <c r="AD16" s="100">
        <v>6.6360000000000001</v>
      </c>
      <c r="AE16" s="100">
        <v>6.6360000000000001</v>
      </c>
      <c r="AF16" s="100">
        <v>6.6360000000000001</v>
      </c>
      <c r="AG16" s="100">
        <v>6.6360000000000001</v>
      </c>
      <c r="AH16" s="100">
        <v>6.6360000000000001</v>
      </c>
      <c r="AI16" s="100">
        <v>6.6360000000000001</v>
      </c>
      <c r="AJ16" s="100">
        <v>6.6360000000000001</v>
      </c>
      <c r="AK16" s="80">
        <v>0</v>
      </c>
    </row>
    <row r="17" spans="1:37" ht="15" customHeight="1" x14ac:dyDescent="0.35">
      <c r="A17" s="96" t="s">
        <v>692</v>
      </c>
      <c r="B17" s="63" t="s">
        <v>595</v>
      </c>
      <c r="C17" s="100">
        <v>5.048</v>
      </c>
      <c r="D17" s="100">
        <v>5.048</v>
      </c>
      <c r="E17" s="100">
        <v>5.048</v>
      </c>
      <c r="F17" s="100">
        <v>5.048</v>
      </c>
      <c r="G17" s="100">
        <v>5.048</v>
      </c>
      <c r="H17" s="100">
        <v>5.048</v>
      </c>
      <c r="I17" s="100">
        <v>5.048</v>
      </c>
      <c r="J17" s="100">
        <v>5.048</v>
      </c>
      <c r="K17" s="100">
        <v>5.048</v>
      </c>
      <c r="L17" s="100">
        <v>5.048</v>
      </c>
      <c r="M17" s="100">
        <v>5.048</v>
      </c>
      <c r="N17" s="100">
        <v>5.048</v>
      </c>
      <c r="O17" s="100">
        <v>5.048</v>
      </c>
      <c r="P17" s="100">
        <v>5.048</v>
      </c>
      <c r="Q17" s="100">
        <v>5.048</v>
      </c>
      <c r="R17" s="100">
        <v>5.048</v>
      </c>
      <c r="S17" s="100">
        <v>5.048</v>
      </c>
      <c r="T17" s="100">
        <v>5.048</v>
      </c>
      <c r="U17" s="100">
        <v>5.048</v>
      </c>
      <c r="V17" s="100">
        <v>5.048</v>
      </c>
      <c r="W17" s="100">
        <v>5.048</v>
      </c>
      <c r="X17" s="100">
        <v>5.048</v>
      </c>
      <c r="Y17" s="100">
        <v>5.048</v>
      </c>
      <c r="Z17" s="100">
        <v>5.048</v>
      </c>
      <c r="AA17" s="100">
        <v>5.048</v>
      </c>
      <c r="AB17" s="100">
        <v>5.048</v>
      </c>
      <c r="AC17" s="100">
        <v>5.048</v>
      </c>
      <c r="AD17" s="100">
        <v>5.048</v>
      </c>
      <c r="AE17" s="100">
        <v>5.048</v>
      </c>
      <c r="AF17" s="100">
        <v>5.048</v>
      </c>
      <c r="AG17" s="100">
        <v>5.048</v>
      </c>
      <c r="AH17" s="100">
        <v>5.048</v>
      </c>
      <c r="AI17" s="100">
        <v>5.048</v>
      </c>
      <c r="AJ17" s="100">
        <v>5.048</v>
      </c>
      <c r="AK17" s="80">
        <v>0</v>
      </c>
    </row>
    <row r="18" spans="1:37" ht="15" customHeight="1" x14ac:dyDescent="0.35">
      <c r="A18" s="96" t="s">
        <v>693</v>
      </c>
      <c r="B18" s="63" t="s">
        <v>694</v>
      </c>
      <c r="C18" s="100">
        <v>5.359</v>
      </c>
      <c r="D18" s="100">
        <v>5.359</v>
      </c>
      <c r="E18" s="100">
        <v>5.359</v>
      </c>
      <c r="F18" s="100">
        <v>5.359</v>
      </c>
      <c r="G18" s="100">
        <v>5.359</v>
      </c>
      <c r="H18" s="100">
        <v>5.359</v>
      </c>
      <c r="I18" s="100">
        <v>5.359</v>
      </c>
      <c r="J18" s="100">
        <v>5.359</v>
      </c>
      <c r="K18" s="100">
        <v>5.359</v>
      </c>
      <c r="L18" s="100">
        <v>5.359</v>
      </c>
      <c r="M18" s="100">
        <v>5.359</v>
      </c>
      <c r="N18" s="100">
        <v>5.359</v>
      </c>
      <c r="O18" s="100">
        <v>5.359</v>
      </c>
      <c r="P18" s="100">
        <v>5.359</v>
      </c>
      <c r="Q18" s="100">
        <v>5.359</v>
      </c>
      <c r="R18" s="100">
        <v>5.359</v>
      </c>
      <c r="S18" s="100">
        <v>5.359</v>
      </c>
      <c r="T18" s="100">
        <v>5.359</v>
      </c>
      <c r="U18" s="100">
        <v>5.359</v>
      </c>
      <c r="V18" s="100">
        <v>5.359</v>
      </c>
      <c r="W18" s="100">
        <v>5.359</v>
      </c>
      <c r="X18" s="100">
        <v>5.359</v>
      </c>
      <c r="Y18" s="100">
        <v>5.359</v>
      </c>
      <c r="Z18" s="100">
        <v>5.359</v>
      </c>
      <c r="AA18" s="100">
        <v>5.359</v>
      </c>
      <c r="AB18" s="100">
        <v>5.359</v>
      </c>
      <c r="AC18" s="100">
        <v>5.359</v>
      </c>
      <c r="AD18" s="100">
        <v>5.359</v>
      </c>
      <c r="AE18" s="100">
        <v>5.359</v>
      </c>
      <c r="AF18" s="100">
        <v>5.359</v>
      </c>
      <c r="AG18" s="100">
        <v>5.359</v>
      </c>
      <c r="AH18" s="100">
        <v>5.359</v>
      </c>
      <c r="AI18" s="100">
        <v>5.359</v>
      </c>
      <c r="AJ18" s="100">
        <v>5.359</v>
      </c>
      <c r="AK18" s="80">
        <v>0</v>
      </c>
    </row>
    <row r="19" spans="1:37" ht="15" customHeight="1" x14ac:dyDescent="0.35">
      <c r="A19" s="101" t="s">
        <v>695</v>
      </c>
      <c r="B19" s="102" t="s">
        <v>696</v>
      </c>
      <c r="C19" s="103">
        <v>5.8250000000000002</v>
      </c>
      <c r="D19" s="103">
        <v>5.8250000000000002</v>
      </c>
      <c r="E19" s="103">
        <v>5.8250000000000002</v>
      </c>
      <c r="F19" s="103">
        <v>5.8250000000000002</v>
      </c>
      <c r="G19" s="103">
        <v>5.8250000000000002</v>
      </c>
      <c r="H19" s="103">
        <v>5.8250000000000002</v>
      </c>
      <c r="I19" s="103">
        <v>5.8250000000000002</v>
      </c>
      <c r="J19" s="103">
        <v>5.8250000000000002</v>
      </c>
      <c r="K19" s="103">
        <v>5.8250000000000002</v>
      </c>
      <c r="L19" s="103">
        <v>5.8250000000000002</v>
      </c>
      <c r="M19" s="103">
        <v>5.8250000000000002</v>
      </c>
      <c r="N19" s="103">
        <v>5.8250000000000002</v>
      </c>
      <c r="O19" s="103">
        <v>5.8250000000000002</v>
      </c>
      <c r="P19" s="103">
        <v>5.8250000000000002</v>
      </c>
      <c r="Q19" s="103">
        <v>5.8250000000000002</v>
      </c>
      <c r="R19" s="103">
        <v>5.8250000000000002</v>
      </c>
      <c r="S19" s="103">
        <v>5.8250000000000002</v>
      </c>
      <c r="T19" s="103">
        <v>5.8250000000000002</v>
      </c>
      <c r="U19" s="103">
        <v>5.8250000000000002</v>
      </c>
      <c r="V19" s="103">
        <v>5.8250000000000002</v>
      </c>
      <c r="W19" s="103">
        <v>5.8250000000000002</v>
      </c>
      <c r="X19" s="103">
        <v>5.8250000000000002</v>
      </c>
      <c r="Y19" s="103">
        <v>5.8250000000000002</v>
      </c>
      <c r="Z19" s="103">
        <v>5.8250000000000002</v>
      </c>
      <c r="AA19" s="103">
        <v>5.8250000000000002</v>
      </c>
      <c r="AB19" s="103">
        <v>5.8250000000000002</v>
      </c>
      <c r="AC19" s="103">
        <v>5.8250000000000002</v>
      </c>
      <c r="AD19" s="103">
        <v>5.8250000000000002</v>
      </c>
      <c r="AE19" s="103">
        <v>5.8250000000000002</v>
      </c>
      <c r="AF19" s="103">
        <v>5.8250000000000002</v>
      </c>
      <c r="AG19" s="103">
        <v>5.8250000000000002</v>
      </c>
      <c r="AH19" s="103">
        <v>5.8250000000000002</v>
      </c>
      <c r="AI19" s="103">
        <v>5.8250000000000002</v>
      </c>
      <c r="AJ19" s="103">
        <v>5.8250000000000002</v>
      </c>
      <c r="AK19" s="104">
        <v>0</v>
      </c>
    </row>
    <row r="20" spans="1:37" ht="15" customHeight="1" x14ac:dyDescent="0.35">
      <c r="A20" s="96" t="s">
        <v>697</v>
      </c>
      <c r="B20" s="63" t="s">
        <v>698</v>
      </c>
      <c r="C20" s="100">
        <v>5.7746510000000004</v>
      </c>
      <c r="D20" s="100">
        <v>5.7738240000000003</v>
      </c>
      <c r="E20" s="100">
        <v>5.7736289999999997</v>
      </c>
      <c r="F20" s="100">
        <v>5.7729280000000003</v>
      </c>
      <c r="G20" s="100">
        <v>5.7731190000000003</v>
      </c>
      <c r="H20" s="100">
        <v>5.7737270000000001</v>
      </c>
      <c r="I20" s="100">
        <v>5.7724289999999998</v>
      </c>
      <c r="J20" s="100">
        <v>5.773784</v>
      </c>
      <c r="K20" s="100">
        <v>5.7726059999999997</v>
      </c>
      <c r="L20" s="100">
        <v>5.7733230000000004</v>
      </c>
      <c r="M20" s="100">
        <v>5.7745470000000001</v>
      </c>
      <c r="N20" s="100">
        <v>5.7747440000000001</v>
      </c>
      <c r="O20" s="100">
        <v>5.7735219999999998</v>
      </c>
      <c r="P20" s="100">
        <v>5.7736159999999996</v>
      </c>
      <c r="Q20" s="100">
        <v>5.7735810000000001</v>
      </c>
      <c r="R20" s="100">
        <v>5.7734930000000002</v>
      </c>
      <c r="S20" s="100">
        <v>5.7744850000000003</v>
      </c>
      <c r="T20" s="100">
        <v>5.7733730000000003</v>
      </c>
      <c r="U20" s="100">
        <v>5.7733169999999996</v>
      </c>
      <c r="V20" s="100">
        <v>5.7729939999999997</v>
      </c>
      <c r="W20" s="100">
        <v>5.7732359999999998</v>
      </c>
      <c r="X20" s="100">
        <v>5.7731630000000003</v>
      </c>
      <c r="Y20" s="100">
        <v>5.7730449999999998</v>
      </c>
      <c r="Z20" s="100">
        <v>5.773002</v>
      </c>
      <c r="AA20" s="100">
        <v>5.7729929999999996</v>
      </c>
      <c r="AB20" s="100">
        <v>5.7727380000000004</v>
      </c>
      <c r="AC20" s="100">
        <v>5.772945</v>
      </c>
      <c r="AD20" s="100">
        <v>5.7726160000000002</v>
      </c>
      <c r="AE20" s="100">
        <v>5.7726569999999997</v>
      </c>
      <c r="AF20" s="100">
        <v>5.7725039999999996</v>
      </c>
      <c r="AG20" s="100">
        <v>5.7722730000000002</v>
      </c>
      <c r="AH20" s="100">
        <v>5.7721470000000004</v>
      </c>
      <c r="AI20" s="100">
        <v>5.7719480000000001</v>
      </c>
      <c r="AJ20" s="100">
        <v>5.7717749999999999</v>
      </c>
      <c r="AK20" s="80">
        <v>-1.1E-5</v>
      </c>
    </row>
    <row r="21" spans="1:37" ht="15" customHeight="1" x14ac:dyDescent="0.35">
      <c r="A21" s="96" t="s">
        <v>699</v>
      </c>
      <c r="B21" s="63" t="s">
        <v>700</v>
      </c>
      <c r="C21" s="100">
        <v>5.7746510000000004</v>
      </c>
      <c r="D21" s="100">
        <v>5.7738240000000003</v>
      </c>
      <c r="E21" s="100">
        <v>5.7736289999999997</v>
      </c>
      <c r="F21" s="100">
        <v>5.7729280000000003</v>
      </c>
      <c r="G21" s="100">
        <v>5.7731190000000003</v>
      </c>
      <c r="H21" s="100">
        <v>5.7737270000000001</v>
      </c>
      <c r="I21" s="100">
        <v>5.7724289999999998</v>
      </c>
      <c r="J21" s="100">
        <v>5.773784</v>
      </c>
      <c r="K21" s="100">
        <v>5.7726059999999997</v>
      </c>
      <c r="L21" s="100">
        <v>5.7733230000000004</v>
      </c>
      <c r="M21" s="100">
        <v>5.7745470000000001</v>
      </c>
      <c r="N21" s="100">
        <v>5.7747440000000001</v>
      </c>
      <c r="O21" s="100">
        <v>5.7735219999999998</v>
      </c>
      <c r="P21" s="100">
        <v>5.7736159999999996</v>
      </c>
      <c r="Q21" s="100">
        <v>5.7735810000000001</v>
      </c>
      <c r="R21" s="100">
        <v>5.7734930000000002</v>
      </c>
      <c r="S21" s="100">
        <v>5.7744850000000003</v>
      </c>
      <c r="T21" s="100">
        <v>5.7733730000000003</v>
      </c>
      <c r="U21" s="100">
        <v>5.7733169999999996</v>
      </c>
      <c r="V21" s="100">
        <v>5.7729939999999997</v>
      </c>
      <c r="W21" s="100">
        <v>5.7732359999999998</v>
      </c>
      <c r="X21" s="100">
        <v>5.7731630000000003</v>
      </c>
      <c r="Y21" s="100">
        <v>5.7730449999999998</v>
      </c>
      <c r="Z21" s="100">
        <v>5.773002</v>
      </c>
      <c r="AA21" s="100">
        <v>5.7729929999999996</v>
      </c>
      <c r="AB21" s="100">
        <v>5.7727380000000004</v>
      </c>
      <c r="AC21" s="100">
        <v>5.772945</v>
      </c>
      <c r="AD21" s="100">
        <v>5.7726160000000002</v>
      </c>
      <c r="AE21" s="100">
        <v>5.7726569999999997</v>
      </c>
      <c r="AF21" s="100">
        <v>5.7725039999999996</v>
      </c>
      <c r="AG21" s="100">
        <v>5.7722730000000002</v>
      </c>
      <c r="AH21" s="100">
        <v>5.7721470000000004</v>
      </c>
      <c r="AI21" s="100">
        <v>5.7719480000000001</v>
      </c>
      <c r="AJ21" s="100">
        <v>5.7717749999999999</v>
      </c>
      <c r="AK21" s="80">
        <v>-1.1E-5</v>
      </c>
    </row>
    <row r="22" spans="1:37" ht="15" customHeight="1" x14ac:dyDescent="0.35">
      <c r="A22" s="96" t="s">
        <v>701</v>
      </c>
      <c r="B22" s="63" t="s">
        <v>702</v>
      </c>
      <c r="C22" s="100">
        <v>5.7746510000000004</v>
      </c>
      <c r="D22" s="100">
        <v>5.7738240000000003</v>
      </c>
      <c r="E22" s="100">
        <v>5.7736289999999997</v>
      </c>
      <c r="F22" s="100">
        <v>5.7729280000000003</v>
      </c>
      <c r="G22" s="100">
        <v>5.7731190000000003</v>
      </c>
      <c r="H22" s="100">
        <v>5.7737270000000001</v>
      </c>
      <c r="I22" s="100">
        <v>5.7724289999999998</v>
      </c>
      <c r="J22" s="100">
        <v>5.773784</v>
      </c>
      <c r="K22" s="100">
        <v>5.7726059999999997</v>
      </c>
      <c r="L22" s="100">
        <v>5.7733230000000004</v>
      </c>
      <c r="M22" s="100">
        <v>5.7745470000000001</v>
      </c>
      <c r="N22" s="100">
        <v>5.7747440000000001</v>
      </c>
      <c r="O22" s="100">
        <v>5.7735219999999998</v>
      </c>
      <c r="P22" s="100">
        <v>5.7736159999999996</v>
      </c>
      <c r="Q22" s="100">
        <v>5.7735810000000001</v>
      </c>
      <c r="R22" s="100">
        <v>5.7734930000000002</v>
      </c>
      <c r="S22" s="100">
        <v>5.7744850000000003</v>
      </c>
      <c r="T22" s="100">
        <v>5.7733730000000003</v>
      </c>
      <c r="U22" s="100">
        <v>5.7733169999999996</v>
      </c>
      <c r="V22" s="100">
        <v>5.7729939999999997</v>
      </c>
      <c r="W22" s="100">
        <v>5.7732359999999998</v>
      </c>
      <c r="X22" s="100">
        <v>5.7731630000000003</v>
      </c>
      <c r="Y22" s="100">
        <v>5.7730449999999998</v>
      </c>
      <c r="Z22" s="100">
        <v>5.773002</v>
      </c>
      <c r="AA22" s="100">
        <v>5.7729929999999996</v>
      </c>
      <c r="AB22" s="100">
        <v>5.7727380000000004</v>
      </c>
      <c r="AC22" s="100">
        <v>5.772945</v>
      </c>
      <c r="AD22" s="100">
        <v>5.7726160000000002</v>
      </c>
      <c r="AE22" s="100">
        <v>5.7726569999999997</v>
      </c>
      <c r="AF22" s="100">
        <v>5.7725039999999996</v>
      </c>
      <c r="AG22" s="100">
        <v>5.7722730000000002</v>
      </c>
      <c r="AH22" s="100">
        <v>5.7721470000000004</v>
      </c>
      <c r="AI22" s="100">
        <v>5.7719480000000001</v>
      </c>
      <c r="AJ22" s="100">
        <v>5.7717749999999999</v>
      </c>
      <c r="AK22" s="80">
        <v>-1.1E-5</v>
      </c>
    </row>
    <row r="23" spans="1:37" ht="15" customHeight="1" x14ac:dyDescent="0.35">
      <c r="A23" s="96" t="s">
        <v>703</v>
      </c>
      <c r="B23" s="63" t="s">
        <v>704</v>
      </c>
      <c r="C23" s="100">
        <v>5.7746510000000004</v>
      </c>
      <c r="D23" s="100">
        <v>5.7738240000000003</v>
      </c>
      <c r="E23" s="100">
        <v>5.7736289999999997</v>
      </c>
      <c r="F23" s="100">
        <v>5.7729280000000003</v>
      </c>
      <c r="G23" s="100">
        <v>5.7731190000000003</v>
      </c>
      <c r="H23" s="100">
        <v>5.7737270000000001</v>
      </c>
      <c r="I23" s="100">
        <v>5.7724289999999998</v>
      </c>
      <c r="J23" s="100">
        <v>5.773784</v>
      </c>
      <c r="K23" s="100">
        <v>5.7726059999999997</v>
      </c>
      <c r="L23" s="100">
        <v>5.7733230000000004</v>
      </c>
      <c r="M23" s="100">
        <v>5.7745470000000001</v>
      </c>
      <c r="N23" s="100">
        <v>5.7747440000000001</v>
      </c>
      <c r="O23" s="100">
        <v>5.7735219999999998</v>
      </c>
      <c r="P23" s="100">
        <v>5.7736159999999996</v>
      </c>
      <c r="Q23" s="100">
        <v>5.7735810000000001</v>
      </c>
      <c r="R23" s="100">
        <v>5.7734930000000002</v>
      </c>
      <c r="S23" s="100">
        <v>5.7744850000000003</v>
      </c>
      <c r="T23" s="100">
        <v>5.7733730000000003</v>
      </c>
      <c r="U23" s="100">
        <v>5.7733169999999996</v>
      </c>
      <c r="V23" s="100">
        <v>5.7729939999999997</v>
      </c>
      <c r="W23" s="100">
        <v>5.7732359999999998</v>
      </c>
      <c r="X23" s="100">
        <v>5.7731630000000003</v>
      </c>
      <c r="Y23" s="100">
        <v>5.7730449999999998</v>
      </c>
      <c r="Z23" s="100">
        <v>5.773002</v>
      </c>
      <c r="AA23" s="100">
        <v>5.7729929999999996</v>
      </c>
      <c r="AB23" s="100">
        <v>5.7727380000000004</v>
      </c>
      <c r="AC23" s="100">
        <v>5.772945</v>
      </c>
      <c r="AD23" s="100">
        <v>5.7726160000000002</v>
      </c>
      <c r="AE23" s="100">
        <v>5.7726569999999997</v>
      </c>
      <c r="AF23" s="100">
        <v>5.7725039999999996</v>
      </c>
      <c r="AG23" s="100">
        <v>5.7722730000000002</v>
      </c>
      <c r="AH23" s="100">
        <v>5.7721470000000004</v>
      </c>
      <c r="AI23" s="100">
        <v>5.7719480000000001</v>
      </c>
      <c r="AJ23" s="100">
        <v>5.7717749999999999</v>
      </c>
      <c r="AK23" s="80">
        <v>-1.1E-5</v>
      </c>
    </row>
    <row r="24" spans="1:37" ht="15" customHeight="1" x14ac:dyDescent="0.35">
      <c r="A24" s="96" t="s">
        <v>705</v>
      </c>
      <c r="B24" s="63" t="s">
        <v>706</v>
      </c>
      <c r="C24" s="100">
        <v>5.7746510000000004</v>
      </c>
      <c r="D24" s="100">
        <v>5.7738240000000003</v>
      </c>
      <c r="E24" s="100">
        <v>5.7736289999999997</v>
      </c>
      <c r="F24" s="100">
        <v>5.7729280000000003</v>
      </c>
      <c r="G24" s="100">
        <v>5.7731190000000003</v>
      </c>
      <c r="H24" s="100">
        <v>5.7737270000000001</v>
      </c>
      <c r="I24" s="100">
        <v>5.7724289999999998</v>
      </c>
      <c r="J24" s="100">
        <v>5.773784</v>
      </c>
      <c r="K24" s="100">
        <v>5.7726059999999997</v>
      </c>
      <c r="L24" s="100">
        <v>5.7733230000000004</v>
      </c>
      <c r="M24" s="100">
        <v>5.7745470000000001</v>
      </c>
      <c r="N24" s="100">
        <v>5.7747440000000001</v>
      </c>
      <c r="O24" s="100">
        <v>5.7735219999999998</v>
      </c>
      <c r="P24" s="100">
        <v>5.7736159999999996</v>
      </c>
      <c r="Q24" s="100">
        <v>5.7735810000000001</v>
      </c>
      <c r="R24" s="100">
        <v>5.7734930000000002</v>
      </c>
      <c r="S24" s="100">
        <v>5.7744850000000003</v>
      </c>
      <c r="T24" s="100">
        <v>5.7733730000000003</v>
      </c>
      <c r="U24" s="100">
        <v>5.7733169999999996</v>
      </c>
      <c r="V24" s="100">
        <v>5.7729939999999997</v>
      </c>
      <c r="W24" s="100">
        <v>5.7732359999999998</v>
      </c>
      <c r="X24" s="100">
        <v>5.7731630000000003</v>
      </c>
      <c r="Y24" s="100">
        <v>5.7730449999999998</v>
      </c>
      <c r="Z24" s="100">
        <v>5.773002</v>
      </c>
      <c r="AA24" s="100">
        <v>5.7729929999999996</v>
      </c>
      <c r="AB24" s="100">
        <v>5.7727380000000004</v>
      </c>
      <c r="AC24" s="100">
        <v>5.772945</v>
      </c>
      <c r="AD24" s="100">
        <v>5.7726160000000002</v>
      </c>
      <c r="AE24" s="100">
        <v>5.7726569999999997</v>
      </c>
      <c r="AF24" s="100">
        <v>5.7725039999999996</v>
      </c>
      <c r="AG24" s="100">
        <v>5.7722730000000002</v>
      </c>
      <c r="AH24" s="100">
        <v>5.7721470000000004</v>
      </c>
      <c r="AI24" s="100">
        <v>5.7719480000000001</v>
      </c>
      <c r="AJ24" s="100">
        <v>5.7717749999999999</v>
      </c>
      <c r="AK24" s="80">
        <v>-1.1E-5</v>
      </c>
    </row>
    <row r="25" spans="1:37" ht="15" customHeight="1" x14ac:dyDescent="0.35">
      <c r="A25" s="96" t="s">
        <v>707</v>
      </c>
      <c r="B25" s="63" t="s">
        <v>708</v>
      </c>
      <c r="C25" s="100">
        <v>5.7746510000000004</v>
      </c>
      <c r="D25" s="100">
        <v>5.7738240000000003</v>
      </c>
      <c r="E25" s="100">
        <v>5.7736280000000004</v>
      </c>
      <c r="F25" s="100">
        <v>5.7729270000000001</v>
      </c>
      <c r="G25" s="100">
        <v>5.7731190000000003</v>
      </c>
      <c r="H25" s="100">
        <v>5.7737270000000001</v>
      </c>
      <c r="I25" s="100">
        <v>5.7724289999999998</v>
      </c>
      <c r="J25" s="100">
        <v>5.773784</v>
      </c>
      <c r="K25" s="100">
        <v>5.7726059999999997</v>
      </c>
      <c r="L25" s="100">
        <v>5.7733220000000003</v>
      </c>
      <c r="M25" s="100">
        <v>5.7745480000000002</v>
      </c>
      <c r="N25" s="100">
        <v>5.7747440000000001</v>
      </c>
      <c r="O25" s="100">
        <v>5.7735219999999998</v>
      </c>
      <c r="P25" s="100">
        <v>5.7736159999999996</v>
      </c>
      <c r="Q25" s="100">
        <v>5.7735799999999999</v>
      </c>
      <c r="R25" s="100">
        <v>5.7734930000000002</v>
      </c>
      <c r="S25" s="100">
        <v>5.7744850000000003</v>
      </c>
      <c r="T25" s="100">
        <v>5.7733730000000003</v>
      </c>
      <c r="U25" s="100">
        <v>5.7733169999999996</v>
      </c>
      <c r="V25" s="100">
        <v>5.7729939999999997</v>
      </c>
      <c r="W25" s="100">
        <v>5.7732359999999998</v>
      </c>
      <c r="X25" s="100">
        <v>5.7731620000000001</v>
      </c>
      <c r="Y25" s="100">
        <v>5.7730439999999996</v>
      </c>
      <c r="Z25" s="100">
        <v>5.773002</v>
      </c>
      <c r="AA25" s="100">
        <v>5.7729929999999996</v>
      </c>
      <c r="AB25" s="100">
        <v>5.7727380000000004</v>
      </c>
      <c r="AC25" s="100">
        <v>5.772945</v>
      </c>
      <c r="AD25" s="100">
        <v>5.7726170000000003</v>
      </c>
      <c r="AE25" s="100">
        <v>5.7726559999999996</v>
      </c>
      <c r="AF25" s="100">
        <v>5.7725039999999996</v>
      </c>
      <c r="AG25" s="100">
        <v>5.7722740000000003</v>
      </c>
      <c r="AH25" s="100">
        <v>5.7721470000000004</v>
      </c>
      <c r="AI25" s="100">
        <v>5.7719480000000001</v>
      </c>
      <c r="AJ25" s="100">
        <v>5.7717749999999999</v>
      </c>
      <c r="AK25" s="80">
        <v>-1.1E-5</v>
      </c>
    </row>
    <row r="26" spans="1:37" ht="15" customHeight="1" x14ac:dyDescent="0.35">
      <c r="A26" s="96" t="s">
        <v>709</v>
      </c>
      <c r="B26" s="63" t="s">
        <v>710</v>
      </c>
      <c r="C26" s="100">
        <v>5.8170000000000002</v>
      </c>
      <c r="D26" s="100">
        <v>5.8170000000000002</v>
      </c>
      <c r="E26" s="100">
        <v>5.8170000000000002</v>
      </c>
      <c r="F26" s="100">
        <v>5.8170000000000002</v>
      </c>
      <c r="G26" s="100">
        <v>5.8170000000000002</v>
      </c>
      <c r="H26" s="100">
        <v>5.8170000000000002</v>
      </c>
      <c r="I26" s="100">
        <v>5.8170000000000002</v>
      </c>
      <c r="J26" s="100">
        <v>5.8170000000000002</v>
      </c>
      <c r="K26" s="100">
        <v>5.8170000000000002</v>
      </c>
      <c r="L26" s="100">
        <v>5.8170000000000002</v>
      </c>
      <c r="M26" s="100">
        <v>5.8170000000000002</v>
      </c>
      <c r="N26" s="100">
        <v>5.8170000000000002</v>
      </c>
      <c r="O26" s="100">
        <v>5.8170000000000002</v>
      </c>
      <c r="P26" s="100">
        <v>5.8170000000000002</v>
      </c>
      <c r="Q26" s="100">
        <v>5.8170000000000002</v>
      </c>
      <c r="R26" s="100">
        <v>5.8170000000000002</v>
      </c>
      <c r="S26" s="100">
        <v>5.8170000000000002</v>
      </c>
      <c r="T26" s="100">
        <v>5.8170000000000002</v>
      </c>
      <c r="U26" s="100">
        <v>5.8170000000000002</v>
      </c>
      <c r="V26" s="100">
        <v>5.8170000000000002</v>
      </c>
      <c r="W26" s="100">
        <v>5.8170000000000002</v>
      </c>
      <c r="X26" s="100">
        <v>5.8170000000000002</v>
      </c>
      <c r="Y26" s="100">
        <v>5.8170000000000002</v>
      </c>
      <c r="Z26" s="100">
        <v>5.8170000000000002</v>
      </c>
      <c r="AA26" s="100">
        <v>5.8170000000000002</v>
      </c>
      <c r="AB26" s="100">
        <v>5.8170000000000002</v>
      </c>
      <c r="AC26" s="100">
        <v>5.8170000000000002</v>
      </c>
      <c r="AD26" s="100">
        <v>5.8170000000000002</v>
      </c>
      <c r="AE26" s="100">
        <v>5.8170000000000002</v>
      </c>
      <c r="AF26" s="100">
        <v>5.8170000000000002</v>
      </c>
      <c r="AG26" s="100">
        <v>5.8170000000000002</v>
      </c>
      <c r="AH26" s="100">
        <v>5.8170000000000002</v>
      </c>
      <c r="AI26" s="100">
        <v>5.8170000000000002</v>
      </c>
      <c r="AJ26" s="100">
        <v>5.8170000000000002</v>
      </c>
      <c r="AK26" s="80">
        <v>0</v>
      </c>
    </row>
    <row r="27" spans="1:37" ht="15" customHeight="1" x14ac:dyDescent="0.35">
      <c r="A27" s="96" t="s">
        <v>711</v>
      </c>
      <c r="B27" s="63" t="s">
        <v>712</v>
      </c>
      <c r="C27" s="100">
        <v>5.77</v>
      </c>
      <c r="D27" s="100">
        <v>5.77</v>
      </c>
      <c r="E27" s="100">
        <v>5.77</v>
      </c>
      <c r="F27" s="100">
        <v>5.77</v>
      </c>
      <c r="G27" s="100">
        <v>5.77</v>
      </c>
      <c r="H27" s="100">
        <v>5.77</v>
      </c>
      <c r="I27" s="100">
        <v>5.77</v>
      </c>
      <c r="J27" s="100">
        <v>5.77</v>
      </c>
      <c r="K27" s="100">
        <v>5.77</v>
      </c>
      <c r="L27" s="100">
        <v>5.77</v>
      </c>
      <c r="M27" s="100">
        <v>5.77</v>
      </c>
      <c r="N27" s="100">
        <v>5.77</v>
      </c>
      <c r="O27" s="100">
        <v>5.77</v>
      </c>
      <c r="P27" s="100">
        <v>5.77</v>
      </c>
      <c r="Q27" s="100">
        <v>5.77</v>
      </c>
      <c r="R27" s="100">
        <v>5.77</v>
      </c>
      <c r="S27" s="100">
        <v>5.77</v>
      </c>
      <c r="T27" s="100">
        <v>5.77</v>
      </c>
      <c r="U27" s="100">
        <v>5.77</v>
      </c>
      <c r="V27" s="100">
        <v>5.77</v>
      </c>
      <c r="W27" s="100">
        <v>5.77</v>
      </c>
      <c r="X27" s="100">
        <v>5.77</v>
      </c>
      <c r="Y27" s="100">
        <v>5.77</v>
      </c>
      <c r="Z27" s="100">
        <v>5.77</v>
      </c>
      <c r="AA27" s="100">
        <v>5.77</v>
      </c>
      <c r="AB27" s="100">
        <v>5.77</v>
      </c>
      <c r="AC27" s="100">
        <v>5.77</v>
      </c>
      <c r="AD27" s="100">
        <v>5.77</v>
      </c>
      <c r="AE27" s="100">
        <v>5.77</v>
      </c>
      <c r="AF27" s="100">
        <v>5.77</v>
      </c>
      <c r="AG27" s="100">
        <v>5.77</v>
      </c>
      <c r="AH27" s="100">
        <v>5.77</v>
      </c>
      <c r="AI27" s="100">
        <v>5.77</v>
      </c>
      <c r="AJ27" s="100">
        <v>5.77</v>
      </c>
      <c r="AK27" s="80">
        <v>0</v>
      </c>
    </row>
    <row r="28" spans="1:37" ht="15" customHeight="1" x14ac:dyDescent="0.35">
      <c r="A28" s="96" t="s">
        <v>713</v>
      </c>
      <c r="B28" s="63" t="s">
        <v>714</v>
      </c>
      <c r="C28" s="100">
        <v>3.556</v>
      </c>
      <c r="D28" s="100">
        <v>3.556</v>
      </c>
      <c r="E28" s="100">
        <v>3.556</v>
      </c>
      <c r="F28" s="100">
        <v>3.556</v>
      </c>
      <c r="G28" s="100">
        <v>3.556</v>
      </c>
      <c r="H28" s="100">
        <v>3.556</v>
      </c>
      <c r="I28" s="100">
        <v>3.556</v>
      </c>
      <c r="J28" s="100">
        <v>3.556</v>
      </c>
      <c r="K28" s="100">
        <v>3.556</v>
      </c>
      <c r="L28" s="100">
        <v>3.556</v>
      </c>
      <c r="M28" s="100">
        <v>3.556</v>
      </c>
      <c r="N28" s="100">
        <v>3.556</v>
      </c>
      <c r="O28" s="100">
        <v>3.556</v>
      </c>
      <c r="P28" s="100">
        <v>3.556</v>
      </c>
      <c r="Q28" s="100">
        <v>3.556</v>
      </c>
      <c r="R28" s="100">
        <v>3.556</v>
      </c>
      <c r="S28" s="100">
        <v>3.556</v>
      </c>
      <c r="T28" s="100">
        <v>3.556</v>
      </c>
      <c r="U28" s="100">
        <v>3.556</v>
      </c>
      <c r="V28" s="100">
        <v>3.556</v>
      </c>
      <c r="W28" s="100">
        <v>3.556</v>
      </c>
      <c r="X28" s="100">
        <v>3.556</v>
      </c>
      <c r="Y28" s="100">
        <v>3.556</v>
      </c>
      <c r="Z28" s="100">
        <v>3.556</v>
      </c>
      <c r="AA28" s="100">
        <v>3.556</v>
      </c>
      <c r="AB28" s="100">
        <v>3.556</v>
      </c>
      <c r="AC28" s="100">
        <v>3.556</v>
      </c>
      <c r="AD28" s="100">
        <v>3.556</v>
      </c>
      <c r="AE28" s="100">
        <v>3.556</v>
      </c>
      <c r="AF28" s="100">
        <v>3.556</v>
      </c>
      <c r="AG28" s="100">
        <v>3.556</v>
      </c>
      <c r="AH28" s="100">
        <v>3.556</v>
      </c>
      <c r="AI28" s="100">
        <v>3.556</v>
      </c>
      <c r="AJ28" s="100">
        <v>3.556</v>
      </c>
      <c r="AK28" s="80">
        <v>0</v>
      </c>
    </row>
    <row r="29" spans="1:37" ht="15" customHeight="1" x14ac:dyDescent="0.35">
      <c r="A29" s="96" t="s">
        <v>715</v>
      </c>
      <c r="B29" s="63" t="s">
        <v>565</v>
      </c>
      <c r="C29" s="100">
        <v>3.99722</v>
      </c>
      <c r="D29" s="100">
        <v>3.989233</v>
      </c>
      <c r="E29" s="100">
        <v>3.989233</v>
      </c>
      <c r="F29" s="100">
        <v>3.989233</v>
      </c>
      <c r="G29" s="100">
        <v>3.989233</v>
      </c>
      <c r="H29" s="100">
        <v>3.989233</v>
      </c>
      <c r="I29" s="100">
        <v>3.989233</v>
      </c>
      <c r="J29" s="100">
        <v>3.989233</v>
      </c>
      <c r="K29" s="100">
        <v>3.989233</v>
      </c>
      <c r="L29" s="100">
        <v>3.989233</v>
      </c>
      <c r="M29" s="100">
        <v>3.989233</v>
      </c>
      <c r="N29" s="100">
        <v>3.989233</v>
      </c>
      <c r="O29" s="100">
        <v>3.989233</v>
      </c>
      <c r="P29" s="100">
        <v>3.989233</v>
      </c>
      <c r="Q29" s="100">
        <v>3.989233</v>
      </c>
      <c r="R29" s="100">
        <v>3.989233</v>
      </c>
      <c r="S29" s="100">
        <v>3.989233</v>
      </c>
      <c r="T29" s="100">
        <v>3.989233</v>
      </c>
      <c r="U29" s="100">
        <v>3.989233</v>
      </c>
      <c r="V29" s="100">
        <v>3.989233</v>
      </c>
      <c r="W29" s="100">
        <v>3.989233</v>
      </c>
      <c r="X29" s="100">
        <v>3.989233</v>
      </c>
      <c r="Y29" s="100">
        <v>3.989233</v>
      </c>
      <c r="Z29" s="100">
        <v>3.989233</v>
      </c>
      <c r="AA29" s="100">
        <v>3.989233</v>
      </c>
      <c r="AB29" s="100">
        <v>3.989233</v>
      </c>
      <c r="AC29" s="100">
        <v>3.989233</v>
      </c>
      <c r="AD29" s="100">
        <v>3.989233</v>
      </c>
      <c r="AE29" s="100">
        <v>3.989233</v>
      </c>
      <c r="AF29" s="100">
        <v>3.989233</v>
      </c>
      <c r="AG29" s="100">
        <v>3.989233</v>
      </c>
      <c r="AH29" s="100">
        <v>3.989233</v>
      </c>
      <c r="AI29" s="100">
        <v>3.989233</v>
      </c>
      <c r="AJ29" s="100">
        <v>3.989233</v>
      </c>
      <c r="AK29" s="80">
        <v>0</v>
      </c>
    </row>
    <row r="30" spans="1:37" ht="15" customHeight="1" x14ac:dyDescent="0.35">
      <c r="A30" s="96" t="s">
        <v>716</v>
      </c>
      <c r="B30" s="63" t="s">
        <v>717</v>
      </c>
      <c r="C30" s="100">
        <v>5.67</v>
      </c>
      <c r="D30" s="100">
        <v>5.67</v>
      </c>
      <c r="E30" s="100">
        <v>5.67</v>
      </c>
      <c r="F30" s="100">
        <v>5.67</v>
      </c>
      <c r="G30" s="100">
        <v>5.67</v>
      </c>
      <c r="H30" s="100">
        <v>5.67</v>
      </c>
      <c r="I30" s="100">
        <v>5.67</v>
      </c>
      <c r="J30" s="100">
        <v>5.67</v>
      </c>
      <c r="K30" s="100">
        <v>5.67</v>
      </c>
      <c r="L30" s="100">
        <v>5.67</v>
      </c>
      <c r="M30" s="100">
        <v>5.67</v>
      </c>
      <c r="N30" s="100">
        <v>5.67</v>
      </c>
      <c r="O30" s="100">
        <v>5.67</v>
      </c>
      <c r="P30" s="100">
        <v>5.67</v>
      </c>
      <c r="Q30" s="100">
        <v>5.67</v>
      </c>
      <c r="R30" s="100">
        <v>5.67</v>
      </c>
      <c r="S30" s="100">
        <v>5.67</v>
      </c>
      <c r="T30" s="100">
        <v>5.67</v>
      </c>
      <c r="U30" s="100">
        <v>5.67</v>
      </c>
      <c r="V30" s="100">
        <v>5.67</v>
      </c>
      <c r="W30" s="100">
        <v>5.67</v>
      </c>
      <c r="X30" s="100">
        <v>5.67</v>
      </c>
      <c r="Y30" s="100">
        <v>5.67</v>
      </c>
      <c r="Z30" s="100">
        <v>5.67</v>
      </c>
      <c r="AA30" s="100">
        <v>5.67</v>
      </c>
      <c r="AB30" s="100">
        <v>5.67</v>
      </c>
      <c r="AC30" s="100">
        <v>5.67</v>
      </c>
      <c r="AD30" s="100">
        <v>5.67</v>
      </c>
      <c r="AE30" s="100">
        <v>5.67</v>
      </c>
      <c r="AF30" s="100">
        <v>5.67</v>
      </c>
      <c r="AG30" s="100">
        <v>5.67</v>
      </c>
      <c r="AH30" s="100">
        <v>5.67</v>
      </c>
      <c r="AI30" s="100">
        <v>5.67</v>
      </c>
      <c r="AJ30" s="100">
        <v>5.67</v>
      </c>
      <c r="AK30" s="80">
        <v>0</v>
      </c>
    </row>
    <row r="31" spans="1:37" ht="15" customHeight="1" x14ac:dyDescent="0.35">
      <c r="A31" s="96" t="s">
        <v>718</v>
      </c>
      <c r="B31" s="63" t="s">
        <v>719</v>
      </c>
      <c r="C31" s="100">
        <v>6.0650000000000004</v>
      </c>
      <c r="D31" s="100">
        <v>6.0650000000000004</v>
      </c>
      <c r="E31" s="100">
        <v>6.0650000000000004</v>
      </c>
      <c r="F31" s="100">
        <v>6.0650000000000004</v>
      </c>
      <c r="G31" s="100">
        <v>6.0650000000000004</v>
      </c>
      <c r="H31" s="100">
        <v>6.0650000000000004</v>
      </c>
      <c r="I31" s="100">
        <v>6.0650000000000004</v>
      </c>
      <c r="J31" s="100">
        <v>6.0650000000000004</v>
      </c>
      <c r="K31" s="100">
        <v>6.0650000000000004</v>
      </c>
      <c r="L31" s="100">
        <v>6.0650000000000004</v>
      </c>
      <c r="M31" s="100">
        <v>6.0650000000000004</v>
      </c>
      <c r="N31" s="100">
        <v>6.0650000000000004</v>
      </c>
      <c r="O31" s="100">
        <v>6.0650000000000004</v>
      </c>
      <c r="P31" s="100">
        <v>6.0650000000000004</v>
      </c>
      <c r="Q31" s="100">
        <v>6.0650000000000004</v>
      </c>
      <c r="R31" s="100">
        <v>6.0650000000000004</v>
      </c>
      <c r="S31" s="100">
        <v>6.0650000000000004</v>
      </c>
      <c r="T31" s="100">
        <v>6.0650000000000004</v>
      </c>
      <c r="U31" s="100">
        <v>6.0650000000000004</v>
      </c>
      <c r="V31" s="100">
        <v>6.0650000000000004</v>
      </c>
      <c r="W31" s="100">
        <v>6.0650000000000004</v>
      </c>
      <c r="X31" s="100">
        <v>6.0650000000000004</v>
      </c>
      <c r="Y31" s="100">
        <v>6.0650000000000004</v>
      </c>
      <c r="Z31" s="100">
        <v>6.0650000000000004</v>
      </c>
      <c r="AA31" s="100">
        <v>6.0650000000000004</v>
      </c>
      <c r="AB31" s="100">
        <v>6.0650000000000004</v>
      </c>
      <c r="AC31" s="100">
        <v>6.0650000000000004</v>
      </c>
      <c r="AD31" s="100">
        <v>6.0650000000000004</v>
      </c>
      <c r="AE31" s="100">
        <v>6.0650000000000004</v>
      </c>
      <c r="AF31" s="100">
        <v>6.0650000000000004</v>
      </c>
      <c r="AG31" s="100">
        <v>6.0650000000000004</v>
      </c>
      <c r="AH31" s="100">
        <v>6.0650000000000004</v>
      </c>
      <c r="AI31" s="100">
        <v>6.0650000000000004</v>
      </c>
      <c r="AJ31" s="100">
        <v>6.0650000000000004</v>
      </c>
      <c r="AK31" s="80">
        <v>0</v>
      </c>
    </row>
    <row r="32" spans="1:37" ht="15" customHeight="1" x14ac:dyDescent="0.35">
      <c r="A32" s="96" t="s">
        <v>720</v>
      </c>
      <c r="B32" s="63" t="s">
        <v>721</v>
      </c>
      <c r="C32" s="100">
        <v>5.0566430000000002</v>
      </c>
      <c r="D32" s="100">
        <v>5.0552599999999996</v>
      </c>
      <c r="E32" s="100">
        <v>5.0559250000000002</v>
      </c>
      <c r="F32" s="100">
        <v>5.0562699999999996</v>
      </c>
      <c r="G32" s="100">
        <v>5.0553610000000004</v>
      </c>
      <c r="H32" s="100">
        <v>5.0533359999999998</v>
      </c>
      <c r="I32" s="100">
        <v>5.0508160000000002</v>
      </c>
      <c r="J32" s="100">
        <v>5.0500020000000001</v>
      </c>
      <c r="K32" s="100">
        <v>5.0494789999999998</v>
      </c>
      <c r="L32" s="100">
        <v>5.049067</v>
      </c>
      <c r="M32" s="100">
        <v>5.0486199999999997</v>
      </c>
      <c r="N32" s="100">
        <v>5.0481860000000003</v>
      </c>
      <c r="O32" s="100">
        <v>5.047752</v>
      </c>
      <c r="P32" s="100">
        <v>5.0478269999999998</v>
      </c>
      <c r="Q32" s="100">
        <v>5.0471120000000003</v>
      </c>
      <c r="R32" s="100">
        <v>5.0467120000000003</v>
      </c>
      <c r="S32" s="100">
        <v>5.0464640000000003</v>
      </c>
      <c r="T32" s="100">
        <v>5.0458769999999999</v>
      </c>
      <c r="U32" s="100">
        <v>5.0451860000000002</v>
      </c>
      <c r="V32" s="100">
        <v>5.0444300000000002</v>
      </c>
      <c r="W32" s="100">
        <v>5.0435809999999996</v>
      </c>
      <c r="X32" s="100">
        <v>5.0427549999999997</v>
      </c>
      <c r="Y32" s="100">
        <v>5.0416879999999997</v>
      </c>
      <c r="Z32" s="100">
        <v>5.0404980000000004</v>
      </c>
      <c r="AA32" s="100">
        <v>5.0391599999999999</v>
      </c>
      <c r="AB32" s="100">
        <v>5.0378670000000003</v>
      </c>
      <c r="AC32" s="100">
        <v>5.0362239999999998</v>
      </c>
      <c r="AD32" s="100">
        <v>5.0346019999999996</v>
      </c>
      <c r="AE32" s="100">
        <v>5.0328730000000004</v>
      </c>
      <c r="AF32" s="100">
        <v>5.030945</v>
      </c>
      <c r="AG32" s="100">
        <v>5.0285479999999998</v>
      </c>
      <c r="AH32" s="100">
        <v>5.0259179999999999</v>
      </c>
      <c r="AI32" s="100">
        <v>5.0230379999999997</v>
      </c>
      <c r="AJ32" s="100">
        <v>5.0230360000000003</v>
      </c>
      <c r="AK32" s="80">
        <v>-2.0000000000000001E-4</v>
      </c>
    </row>
    <row r="33" spans="1:37" ht="15" customHeight="1" x14ac:dyDescent="0.35">
      <c r="A33" s="96" t="s">
        <v>722</v>
      </c>
      <c r="B33" s="63" t="s">
        <v>723</v>
      </c>
      <c r="C33" s="100">
        <v>5.0566430000000002</v>
      </c>
      <c r="D33" s="100">
        <v>5.0551199999999996</v>
      </c>
      <c r="E33" s="100">
        <v>5.0557509999999999</v>
      </c>
      <c r="F33" s="100">
        <v>5.0561759999999998</v>
      </c>
      <c r="G33" s="100">
        <v>5.0552270000000004</v>
      </c>
      <c r="H33" s="100">
        <v>5.0532529999999998</v>
      </c>
      <c r="I33" s="100">
        <v>5.0502339999999997</v>
      </c>
      <c r="J33" s="100">
        <v>5.0493699999999997</v>
      </c>
      <c r="K33" s="100">
        <v>5.0488210000000002</v>
      </c>
      <c r="L33" s="100">
        <v>5.0483820000000001</v>
      </c>
      <c r="M33" s="100">
        <v>5.0479039999999999</v>
      </c>
      <c r="N33" s="100">
        <v>5.0474410000000001</v>
      </c>
      <c r="O33" s="100">
        <v>5.046983</v>
      </c>
      <c r="P33" s="100">
        <v>5.0470750000000004</v>
      </c>
      <c r="Q33" s="100">
        <v>5.0462990000000003</v>
      </c>
      <c r="R33" s="100">
        <v>5.0458439999999998</v>
      </c>
      <c r="S33" s="100">
        <v>5.0455509999999997</v>
      </c>
      <c r="T33" s="100">
        <v>5.044918</v>
      </c>
      <c r="U33" s="100">
        <v>5.0441839999999996</v>
      </c>
      <c r="V33" s="100">
        <v>5.0433690000000002</v>
      </c>
      <c r="W33" s="100">
        <v>5.0424530000000001</v>
      </c>
      <c r="X33" s="100">
        <v>5.041563</v>
      </c>
      <c r="Y33" s="100">
        <v>5.0404109999999998</v>
      </c>
      <c r="Z33" s="100">
        <v>5.0391269999999997</v>
      </c>
      <c r="AA33" s="100">
        <v>5.0376839999999996</v>
      </c>
      <c r="AB33" s="100">
        <v>5.0362900000000002</v>
      </c>
      <c r="AC33" s="100">
        <v>5.0345170000000001</v>
      </c>
      <c r="AD33" s="100">
        <v>5.0328030000000004</v>
      </c>
      <c r="AE33" s="100">
        <v>5.0309910000000002</v>
      </c>
      <c r="AF33" s="100">
        <v>5.0289089999999996</v>
      </c>
      <c r="AG33" s="100">
        <v>5.0263140000000002</v>
      </c>
      <c r="AH33" s="100">
        <v>5.0234719999999999</v>
      </c>
      <c r="AI33" s="100">
        <v>5.020365</v>
      </c>
      <c r="AJ33" s="100">
        <v>5.0203639999999998</v>
      </c>
      <c r="AK33" s="80">
        <v>-2.1599999999999999E-4</v>
      </c>
    </row>
    <row r="34" spans="1:37" ht="15" customHeight="1" x14ac:dyDescent="0.35">
      <c r="A34" s="96" t="s">
        <v>724</v>
      </c>
      <c r="B34" s="63" t="s">
        <v>725</v>
      </c>
      <c r="C34" s="100">
        <v>5.0566430000000002</v>
      </c>
      <c r="D34" s="100">
        <v>5.0550290000000002</v>
      </c>
      <c r="E34" s="100">
        <v>5.0560859999999996</v>
      </c>
      <c r="F34" s="100">
        <v>5.0563630000000002</v>
      </c>
      <c r="G34" s="100">
        <v>5.0551620000000002</v>
      </c>
      <c r="H34" s="100">
        <v>5.0521120000000002</v>
      </c>
      <c r="I34" s="100">
        <v>5.0499099999999997</v>
      </c>
      <c r="J34" s="100">
        <v>5.0489660000000001</v>
      </c>
      <c r="K34" s="100">
        <v>5.0484030000000004</v>
      </c>
      <c r="L34" s="100">
        <v>5.0479479999999999</v>
      </c>
      <c r="M34" s="100">
        <v>5.0474509999999997</v>
      </c>
      <c r="N34" s="100">
        <v>5.04697</v>
      </c>
      <c r="O34" s="100">
        <v>5.0464979999999997</v>
      </c>
      <c r="P34" s="100">
        <v>5.046602</v>
      </c>
      <c r="Q34" s="100">
        <v>5.0458410000000002</v>
      </c>
      <c r="R34" s="100">
        <v>5.0454929999999996</v>
      </c>
      <c r="S34" s="100">
        <v>5.0453320000000001</v>
      </c>
      <c r="T34" s="100">
        <v>5.0447139999999999</v>
      </c>
      <c r="U34" s="100">
        <v>5.0439569999999998</v>
      </c>
      <c r="V34" s="100">
        <v>5.0431090000000003</v>
      </c>
      <c r="W34" s="100">
        <v>5.0421550000000002</v>
      </c>
      <c r="X34" s="100">
        <v>5.041226</v>
      </c>
      <c r="Y34" s="100">
        <v>5.0400229999999997</v>
      </c>
      <c r="Z34" s="100">
        <v>5.0386810000000004</v>
      </c>
      <c r="AA34" s="100">
        <v>5.0371740000000003</v>
      </c>
      <c r="AB34" s="100">
        <v>5.035717</v>
      </c>
      <c r="AC34" s="100">
        <v>5.0338620000000001</v>
      </c>
      <c r="AD34" s="100">
        <v>5.0319269999999996</v>
      </c>
      <c r="AE34" s="100">
        <v>5.029827</v>
      </c>
      <c r="AF34" s="100">
        <v>5.0276490000000003</v>
      </c>
      <c r="AG34" s="100">
        <v>5.0249329999999999</v>
      </c>
      <c r="AH34" s="100">
        <v>5.0219589999999998</v>
      </c>
      <c r="AI34" s="100">
        <v>5.018713</v>
      </c>
      <c r="AJ34" s="100">
        <v>5.018713</v>
      </c>
      <c r="AK34" s="80">
        <v>-2.2499999999999999E-4</v>
      </c>
    </row>
    <row r="35" spans="1:37" ht="15" customHeight="1" x14ac:dyDescent="0.35">
      <c r="A35" s="96" t="s">
        <v>726</v>
      </c>
      <c r="B35" s="63" t="s">
        <v>727</v>
      </c>
      <c r="C35" s="100">
        <v>5.2222799999999996</v>
      </c>
      <c r="D35" s="100">
        <v>5.2222799999999996</v>
      </c>
      <c r="E35" s="100">
        <v>5.2222799999999996</v>
      </c>
      <c r="F35" s="100">
        <v>5.2222799999999996</v>
      </c>
      <c r="G35" s="100">
        <v>5.2222799999999996</v>
      </c>
      <c r="H35" s="100">
        <v>5.2222799999999996</v>
      </c>
      <c r="I35" s="100">
        <v>5.2222799999999996</v>
      </c>
      <c r="J35" s="100">
        <v>5.2222799999999996</v>
      </c>
      <c r="K35" s="100">
        <v>5.2222799999999996</v>
      </c>
      <c r="L35" s="100">
        <v>5.2222799999999996</v>
      </c>
      <c r="M35" s="100">
        <v>5.2222799999999996</v>
      </c>
      <c r="N35" s="100">
        <v>5.2222799999999996</v>
      </c>
      <c r="O35" s="100">
        <v>5.2222799999999996</v>
      </c>
      <c r="P35" s="100">
        <v>5.2222799999999996</v>
      </c>
      <c r="Q35" s="100">
        <v>5.2222799999999996</v>
      </c>
      <c r="R35" s="100">
        <v>5.2222799999999996</v>
      </c>
      <c r="S35" s="100">
        <v>5.2222799999999996</v>
      </c>
      <c r="T35" s="100">
        <v>5.2222799999999996</v>
      </c>
      <c r="U35" s="100">
        <v>5.2222799999999996</v>
      </c>
      <c r="V35" s="100">
        <v>5.2222799999999996</v>
      </c>
      <c r="W35" s="100">
        <v>5.2222799999999996</v>
      </c>
      <c r="X35" s="100">
        <v>5.2222799999999996</v>
      </c>
      <c r="Y35" s="100">
        <v>5.2222799999999996</v>
      </c>
      <c r="Z35" s="100">
        <v>5.2222799999999996</v>
      </c>
      <c r="AA35" s="100">
        <v>5.2222799999999996</v>
      </c>
      <c r="AB35" s="100">
        <v>5.2222799999999996</v>
      </c>
      <c r="AC35" s="100">
        <v>5.2222799999999996</v>
      </c>
      <c r="AD35" s="100">
        <v>5.2222799999999996</v>
      </c>
      <c r="AE35" s="100">
        <v>5.2222799999999996</v>
      </c>
      <c r="AF35" s="100">
        <v>5.2222799999999996</v>
      </c>
      <c r="AG35" s="100">
        <v>5.2222799999999996</v>
      </c>
      <c r="AH35" s="100">
        <v>5.2222799999999996</v>
      </c>
      <c r="AI35" s="100">
        <v>5.2222799999999996</v>
      </c>
      <c r="AJ35" s="100">
        <v>5.2222799999999996</v>
      </c>
      <c r="AK35" s="80">
        <v>0</v>
      </c>
    </row>
    <row r="36" spans="1:37" ht="15" customHeight="1" x14ac:dyDescent="0.35">
      <c r="A36" s="96" t="s">
        <v>728</v>
      </c>
      <c r="B36" s="63" t="s">
        <v>729</v>
      </c>
      <c r="C36" s="100">
        <v>5.2222799999999996</v>
      </c>
      <c r="D36" s="100">
        <v>5.2222799999999996</v>
      </c>
      <c r="E36" s="100">
        <v>5.2222799999999996</v>
      </c>
      <c r="F36" s="100">
        <v>5.2222799999999996</v>
      </c>
      <c r="G36" s="100">
        <v>5.2222799999999996</v>
      </c>
      <c r="H36" s="100">
        <v>5.2222799999999996</v>
      </c>
      <c r="I36" s="100">
        <v>5.2222799999999996</v>
      </c>
      <c r="J36" s="100">
        <v>5.2222799999999996</v>
      </c>
      <c r="K36" s="100">
        <v>5.2222799999999996</v>
      </c>
      <c r="L36" s="100">
        <v>5.2222799999999996</v>
      </c>
      <c r="M36" s="100">
        <v>5.2222799999999996</v>
      </c>
      <c r="N36" s="100">
        <v>5.2222799999999996</v>
      </c>
      <c r="O36" s="100">
        <v>5.2222799999999996</v>
      </c>
      <c r="P36" s="100">
        <v>5.2222799999999996</v>
      </c>
      <c r="Q36" s="100">
        <v>5.2222799999999996</v>
      </c>
      <c r="R36" s="100">
        <v>5.2222799999999996</v>
      </c>
      <c r="S36" s="100">
        <v>5.2222799999999996</v>
      </c>
      <c r="T36" s="100">
        <v>5.2222799999999996</v>
      </c>
      <c r="U36" s="100">
        <v>5.2222799999999996</v>
      </c>
      <c r="V36" s="100">
        <v>5.2222799999999996</v>
      </c>
      <c r="W36" s="100">
        <v>5.2222799999999996</v>
      </c>
      <c r="X36" s="100">
        <v>5.2222799999999996</v>
      </c>
      <c r="Y36" s="100">
        <v>5.2222799999999996</v>
      </c>
      <c r="Z36" s="100">
        <v>5.2222799999999996</v>
      </c>
      <c r="AA36" s="100">
        <v>5.2222799999999996</v>
      </c>
      <c r="AB36" s="100">
        <v>5.2222799999999996</v>
      </c>
      <c r="AC36" s="100">
        <v>5.2222799999999996</v>
      </c>
      <c r="AD36" s="100">
        <v>5.2222799999999996</v>
      </c>
      <c r="AE36" s="100">
        <v>5.2222799999999996</v>
      </c>
      <c r="AF36" s="100">
        <v>5.2222799999999996</v>
      </c>
      <c r="AG36" s="100">
        <v>5.2222799999999996</v>
      </c>
      <c r="AH36" s="100">
        <v>5.2222799999999996</v>
      </c>
      <c r="AI36" s="100">
        <v>5.2222799999999996</v>
      </c>
      <c r="AJ36" s="100">
        <v>5.2222799999999996</v>
      </c>
      <c r="AK36" s="80">
        <v>0</v>
      </c>
    </row>
    <row r="37" spans="1:37" ht="15" customHeight="1" x14ac:dyDescent="0.35">
      <c r="A37" s="96" t="s">
        <v>730</v>
      </c>
      <c r="B37" s="63" t="s">
        <v>731</v>
      </c>
      <c r="C37" s="100">
        <v>4.62</v>
      </c>
      <c r="D37" s="100">
        <v>4.62</v>
      </c>
      <c r="E37" s="100">
        <v>4.62</v>
      </c>
      <c r="F37" s="100">
        <v>4.62</v>
      </c>
      <c r="G37" s="100">
        <v>4.62</v>
      </c>
      <c r="H37" s="100">
        <v>4.62</v>
      </c>
      <c r="I37" s="100">
        <v>4.62</v>
      </c>
      <c r="J37" s="100">
        <v>4.62</v>
      </c>
      <c r="K37" s="100">
        <v>4.62</v>
      </c>
      <c r="L37" s="100">
        <v>4.62</v>
      </c>
      <c r="M37" s="100">
        <v>4.62</v>
      </c>
      <c r="N37" s="100">
        <v>4.62</v>
      </c>
      <c r="O37" s="100">
        <v>4.62</v>
      </c>
      <c r="P37" s="100">
        <v>4.62</v>
      </c>
      <c r="Q37" s="100">
        <v>4.62</v>
      </c>
      <c r="R37" s="100">
        <v>4.62</v>
      </c>
      <c r="S37" s="100">
        <v>4.62</v>
      </c>
      <c r="T37" s="100">
        <v>4.62</v>
      </c>
      <c r="U37" s="100">
        <v>4.62</v>
      </c>
      <c r="V37" s="100">
        <v>4.62</v>
      </c>
      <c r="W37" s="100">
        <v>4.62</v>
      </c>
      <c r="X37" s="100">
        <v>4.62</v>
      </c>
      <c r="Y37" s="100">
        <v>4.62</v>
      </c>
      <c r="Z37" s="100">
        <v>4.62</v>
      </c>
      <c r="AA37" s="100">
        <v>4.62</v>
      </c>
      <c r="AB37" s="100">
        <v>4.62</v>
      </c>
      <c r="AC37" s="100">
        <v>4.62</v>
      </c>
      <c r="AD37" s="100">
        <v>4.62</v>
      </c>
      <c r="AE37" s="100">
        <v>4.62</v>
      </c>
      <c r="AF37" s="100">
        <v>4.62</v>
      </c>
      <c r="AG37" s="100">
        <v>4.62</v>
      </c>
      <c r="AH37" s="100">
        <v>4.62</v>
      </c>
      <c r="AI37" s="100">
        <v>4.62</v>
      </c>
      <c r="AJ37" s="100">
        <v>4.62</v>
      </c>
      <c r="AK37" s="80">
        <v>0</v>
      </c>
    </row>
    <row r="38" spans="1:37" ht="15" customHeight="1" x14ac:dyDescent="0.35">
      <c r="A38" s="96" t="s">
        <v>732</v>
      </c>
      <c r="B38" s="63" t="s">
        <v>733</v>
      </c>
      <c r="C38" s="100">
        <v>5.8</v>
      </c>
      <c r="D38" s="100">
        <v>5.8</v>
      </c>
      <c r="E38" s="100">
        <v>5.8</v>
      </c>
      <c r="F38" s="100">
        <v>5.8</v>
      </c>
      <c r="G38" s="100">
        <v>5.8</v>
      </c>
      <c r="H38" s="100">
        <v>5.8</v>
      </c>
      <c r="I38" s="100">
        <v>5.8</v>
      </c>
      <c r="J38" s="100">
        <v>5.8</v>
      </c>
      <c r="K38" s="100">
        <v>5.8</v>
      </c>
      <c r="L38" s="100">
        <v>5.8</v>
      </c>
      <c r="M38" s="100">
        <v>5.8</v>
      </c>
      <c r="N38" s="100">
        <v>5.8</v>
      </c>
      <c r="O38" s="100">
        <v>5.8</v>
      </c>
      <c r="P38" s="100">
        <v>5.8</v>
      </c>
      <c r="Q38" s="100">
        <v>5.8</v>
      </c>
      <c r="R38" s="100">
        <v>5.8</v>
      </c>
      <c r="S38" s="100">
        <v>5.8</v>
      </c>
      <c r="T38" s="100">
        <v>5.8</v>
      </c>
      <c r="U38" s="100">
        <v>5.8</v>
      </c>
      <c r="V38" s="100">
        <v>5.8</v>
      </c>
      <c r="W38" s="100">
        <v>5.8</v>
      </c>
      <c r="X38" s="100">
        <v>5.8</v>
      </c>
      <c r="Y38" s="100">
        <v>5.8</v>
      </c>
      <c r="Z38" s="100">
        <v>5.8</v>
      </c>
      <c r="AA38" s="100">
        <v>5.8</v>
      </c>
      <c r="AB38" s="100">
        <v>5.8</v>
      </c>
      <c r="AC38" s="100">
        <v>5.8</v>
      </c>
      <c r="AD38" s="100">
        <v>5.8</v>
      </c>
      <c r="AE38" s="100">
        <v>5.8</v>
      </c>
      <c r="AF38" s="100">
        <v>5.8</v>
      </c>
      <c r="AG38" s="100">
        <v>5.8</v>
      </c>
      <c r="AH38" s="100">
        <v>5.8</v>
      </c>
      <c r="AI38" s="100">
        <v>5.8</v>
      </c>
      <c r="AJ38" s="100">
        <v>5.8</v>
      </c>
      <c r="AK38" s="80">
        <v>0</v>
      </c>
    </row>
    <row r="39" spans="1:37" ht="15" customHeight="1" x14ac:dyDescent="0.35">
      <c r="A39" s="96" t="s">
        <v>734</v>
      </c>
      <c r="B39" s="63" t="s">
        <v>735</v>
      </c>
      <c r="C39" s="100">
        <v>5.4510759999999996</v>
      </c>
      <c r="D39" s="100">
        <v>5.4510759999999996</v>
      </c>
      <c r="E39" s="100">
        <v>5.4510759999999996</v>
      </c>
      <c r="F39" s="100">
        <v>5.4510759999999996</v>
      </c>
      <c r="G39" s="100">
        <v>5.4510759999999996</v>
      </c>
      <c r="H39" s="100">
        <v>5.4510759999999996</v>
      </c>
      <c r="I39" s="100">
        <v>5.4510759999999996</v>
      </c>
      <c r="J39" s="100">
        <v>5.4510759999999996</v>
      </c>
      <c r="K39" s="100">
        <v>5.4510759999999996</v>
      </c>
      <c r="L39" s="100">
        <v>5.4510759999999996</v>
      </c>
      <c r="M39" s="100">
        <v>5.4510759999999996</v>
      </c>
      <c r="N39" s="100">
        <v>5.4510759999999996</v>
      </c>
      <c r="O39" s="100">
        <v>5.4510759999999996</v>
      </c>
      <c r="P39" s="100">
        <v>5.4510759999999996</v>
      </c>
      <c r="Q39" s="100">
        <v>5.4510759999999996</v>
      </c>
      <c r="R39" s="100">
        <v>5.4510759999999996</v>
      </c>
      <c r="S39" s="100">
        <v>5.4510759999999996</v>
      </c>
      <c r="T39" s="100">
        <v>5.4510759999999996</v>
      </c>
      <c r="U39" s="100">
        <v>5.4510759999999996</v>
      </c>
      <c r="V39" s="100">
        <v>5.4510759999999996</v>
      </c>
      <c r="W39" s="100">
        <v>5.4510759999999996</v>
      </c>
      <c r="X39" s="100">
        <v>5.4510759999999996</v>
      </c>
      <c r="Y39" s="100">
        <v>5.4510759999999996</v>
      </c>
      <c r="Z39" s="100">
        <v>5.4510759999999996</v>
      </c>
      <c r="AA39" s="100">
        <v>5.4510759999999996</v>
      </c>
      <c r="AB39" s="100">
        <v>5.4510759999999996</v>
      </c>
      <c r="AC39" s="100">
        <v>5.4510759999999996</v>
      </c>
      <c r="AD39" s="100">
        <v>5.4510759999999996</v>
      </c>
      <c r="AE39" s="100">
        <v>5.4510759999999996</v>
      </c>
      <c r="AF39" s="100">
        <v>5.4510759999999996</v>
      </c>
      <c r="AG39" s="100">
        <v>5.4510759999999996</v>
      </c>
      <c r="AH39" s="100">
        <v>5.4510759999999996</v>
      </c>
      <c r="AI39" s="100">
        <v>5.4510759999999996</v>
      </c>
      <c r="AJ39" s="100">
        <v>5.4510759999999996</v>
      </c>
      <c r="AK39" s="80">
        <v>0</v>
      </c>
    </row>
    <row r="40" spans="1:37" ht="15" customHeight="1" x14ac:dyDescent="0.35">
      <c r="A40" s="96" t="s">
        <v>736</v>
      </c>
      <c r="B40" s="63" t="s">
        <v>737</v>
      </c>
      <c r="C40" s="100">
        <v>6.2869999999999999</v>
      </c>
      <c r="D40" s="100">
        <v>6.2869999999999999</v>
      </c>
      <c r="E40" s="100">
        <v>6.2869999999999999</v>
      </c>
      <c r="F40" s="100">
        <v>6.2869999999999999</v>
      </c>
      <c r="G40" s="100">
        <v>6.2869999999999999</v>
      </c>
      <c r="H40" s="100">
        <v>6.2869999999999999</v>
      </c>
      <c r="I40" s="100">
        <v>6.2869999999999999</v>
      </c>
      <c r="J40" s="100">
        <v>6.2869999999999999</v>
      </c>
      <c r="K40" s="100">
        <v>6.2869999999999999</v>
      </c>
      <c r="L40" s="100">
        <v>6.2869999999999999</v>
      </c>
      <c r="M40" s="100">
        <v>6.2869999999999999</v>
      </c>
      <c r="N40" s="100">
        <v>6.2869999999999999</v>
      </c>
      <c r="O40" s="100">
        <v>6.2869999999999999</v>
      </c>
      <c r="P40" s="100">
        <v>6.2869999999999999</v>
      </c>
      <c r="Q40" s="100">
        <v>6.2869999999999999</v>
      </c>
      <c r="R40" s="100">
        <v>6.2869999999999999</v>
      </c>
      <c r="S40" s="100">
        <v>6.2869999999999999</v>
      </c>
      <c r="T40" s="100">
        <v>6.2869999999999999</v>
      </c>
      <c r="U40" s="100">
        <v>6.2869999999999999</v>
      </c>
      <c r="V40" s="100">
        <v>6.2869999999999999</v>
      </c>
      <c r="W40" s="100">
        <v>6.2869999999999999</v>
      </c>
      <c r="X40" s="100">
        <v>6.2869999999999999</v>
      </c>
      <c r="Y40" s="100">
        <v>6.2869999999999999</v>
      </c>
      <c r="Z40" s="100">
        <v>6.2869999999999999</v>
      </c>
      <c r="AA40" s="100">
        <v>6.2869999999999999</v>
      </c>
      <c r="AB40" s="100">
        <v>6.2869999999999999</v>
      </c>
      <c r="AC40" s="100">
        <v>6.2869999999999999</v>
      </c>
      <c r="AD40" s="100">
        <v>6.2869999999999999</v>
      </c>
      <c r="AE40" s="100">
        <v>6.2869999999999999</v>
      </c>
      <c r="AF40" s="100">
        <v>6.2869999999999999</v>
      </c>
      <c r="AG40" s="100">
        <v>6.2869999999999999</v>
      </c>
      <c r="AH40" s="100">
        <v>6.2869999999999999</v>
      </c>
      <c r="AI40" s="100">
        <v>6.2869999999999999</v>
      </c>
      <c r="AJ40" s="100">
        <v>6.2869999999999999</v>
      </c>
      <c r="AK40" s="80">
        <v>0</v>
      </c>
    </row>
    <row r="41" spans="1:37" ht="15" customHeight="1" x14ac:dyDescent="0.35">
      <c r="A41" s="96" t="s">
        <v>738</v>
      </c>
      <c r="B41" s="63" t="s">
        <v>739</v>
      </c>
      <c r="C41" s="100">
        <v>6.2869999999999999</v>
      </c>
      <c r="D41" s="100">
        <v>6.2869999999999999</v>
      </c>
      <c r="E41" s="100">
        <v>6.2869999999999999</v>
      </c>
      <c r="F41" s="100">
        <v>6.2869999999999999</v>
      </c>
      <c r="G41" s="100">
        <v>6.2869999999999999</v>
      </c>
      <c r="H41" s="100">
        <v>6.2869999999999999</v>
      </c>
      <c r="I41" s="100">
        <v>6.2869999999999999</v>
      </c>
      <c r="J41" s="100">
        <v>6.2869999999999999</v>
      </c>
      <c r="K41" s="100">
        <v>6.2869999999999999</v>
      </c>
      <c r="L41" s="100">
        <v>6.2869999999999999</v>
      </c>
      <c r="M41" s="100">
        <v>6.2869999999999999</v>
      </c>
      <c r="N41" s="100">
        <v>6.2869999999999999</v>
      </c>
      <c r="O41" s="100">
        <v>6.2869999999999999</v>
      </c>
      <c r="P41" s="100">
        <v>6.2869999999999999</v>
      </c>
      <c r="Q41" s="100">
        <v>6.2869999999999999</v>
      </c>
      <c r="R41" s="100">
        <v>6.2869999999999999</v>
      </c>
      <c r="S41" s="100">
        <v>6.2869999999999999</v>
      </c>
      <c r="T41" s="100">
        <v>6.2869999999999999</v>
      </c>
      <c r="U41" s="100">
        <v>6.2869999999999999</v>
      </c>
      <c r="V41" s="100">
        <v>6.2869999999999999</v>
      </c>
      <c r="W41" s="100">
        <v>6.2869999999999999</v>
      </c>
      <c r="X41" s="100">
        <v>6.2869999999999999</v>
      </c>
      <c r="Y41" s="100">
        <v>6.2869999999999999</v>
      </c>
      <c r="Z41" s="100">
        <v>6.2869999999999999</v>
      </c>
      <c r="AA41" s="100">
        <v>6.2869999999999999</v>
      </c>
      <c r="AB41" s="100">
        <v>6.2869999999999999</v>
      </c>
      <c r="AC41" s="100">
        <v>6.2869999999999999</v>
      </c>
      <c r="AD41" s="100">
        <v>6.2869999999999999</v>
      </c>
      <c r="AE41" s="100">
        <v>6.2869999999999999</v>
      </c>
      <c r="AF41" s="100">
        <v>6.2869999999999999</v>
      </c>
      <c r="AG41" s="100">
        <v>6.2869999999999999</v>
      </c>
      <c r="AH41" s="100">
        <v>6.2869999999999999</v>
      </c>
      <c r="AI41" s="100">
        <v>6.2869999999999999</v>
      </c>
      <c r="AJ41" s="100">
        <v>6.2869999999999999</v>
      </c>
      <c r="AK41" s="80">
        <v>0</v>
      </c>
    </row>
    <row r="42" spans="1:37" ht="15" customHeight="1" x14ac:dyDescent="0.35">
      <c r="A42" s="96" t="s">
        <v>740</v>
      </c>
      <c r="B42" s="63" t="s">
        <v>741</v>
      </c>
      <c r="C42" s="100">
        <v>6.2869999999999999</v>
      </c>
      <c r="D42" s="100">
        <v>6.2869999999999999</v>
      </c>
      <c r="E42" s="100">
        <v>6.2869999999999999</v>
      </c>
      <c r="F42" s="100">
        <v>6.2869999999999999</v>
      </c>
      <c r="G42" s="100">
        <v>6.2869999999999999</v>
      </c>
      <c r="H42" s="100">
        <v>6.2869999999999999</v>
      </c>
      <c r="I42" s="100">
        <v>6.2869999999999999</v>
      </c>
      <c r="J42" s="100">
        <v>6.2869999999999999</v>
      </c>
      <c r="K42" s="100">
        <v>6.2869999999999999</v>
      </c>
      <c r="L42" s="100">
        <v>6.2869999999999999</v>
      </c>
      <c r="M42" s="100">
        <v>6.2869999999999999</v>
      </c>
      <c r="N42" s="100">
        <v>6.2869999999999999</v>
      </c>
      <c r="O42" s="100">
        <v>6.2869999999999999</v>
      </c>
      <c r="P42" s="100">
        <v>6.2869999999999999</v>
      </c>
      <c r="Q42" s="100">
        <v>6.2869999999999999</v>
      </c>
      <c r="R42" s="100">
        <v>6.2869999999999999</v>
      </c>
      <c r="S42" s="100">
        <v>6.2869999999999999</v>
      </c>
      <c r="T42" s="100">
        <v>6.2869999999999999</v>
      </c>
      <c r="U42" s="100">
        <v>6.2869999999999999</v>
      </c>
      <c r="V42" s="100">
        <v>6.2869999999999999</v>
      </c>
      <c r="W42" s="100">
        <v>6.2869999999999999</v>
      </c>
      <c r="X42" s="100">
        <v>6.2869999999999999</v>
      </c>
      <c r="Y42" s="100">
        <v>6.2869999999999999</v>
      </c>
      <c r="Z42" s="100">
        <v>6.2869999999999999</v>
      </c>
      <c r="AA42" s="100">
        <v>6.2869999999999999</v>
      </c>
      <c r="AB42" s="100">
        <v>6.2869999999999999</v>
      </c>
      <c r="AC42" s="100">
        <v>6.2869999999999999</v>
      </c>
      <c r="AD42" s="100">
        <v>6.2869999999999999</v>
      </c>
      <c r="AE42" s="100">
        <v>6.2869999999999999</v>
      </c>
      <c r="AF42" s="100">
        <v>6.2869999999999999</v>
      </c>
      <c r="AG42" s="100">
        <v>6.2869999999999999</v>
      </c>
      <c r="AH42" s="100">
        <v>6.2869999999999999</v>
      </c>
      <c r="AI42" s="100">
        <v>6.2869999999999999</v>
      </c>
      <c r="AJ42" s="100">
        <v>6.2869999999999999</v>
      </c>
      <c r="AK42" s="80">
        <v>0</v>
      </c>
    </row>
    <row r="43" spans="1:37" ht="15" customHeight="1" x14ac:dyDescent="0.35">
      <c r="A43" s="96" t="s">
        <v>742</v>
      </c>
      <c r="B43" s="63" t="s">
        <v>743</v>
      </c>
      <c r="C43" s="100">
        <v>6.1473459999999998</v>
      </c>
      <c r="D43" s="100">
        <v>6.1452260000000001</v>
      </c>
      <c r="E43" s="100">
        <v>6.1456169999999997</v>
      </c>
      <c r="F43" s="100">
        <v>6.192609</v>
      </c>
      <c r="G43" s="100">
        <v>6.1871369999999999</v>
      </c>
      <c r="H43" s="100">
        <v>6.1839120000000003</v>
      </c>
      <c r="I43" s="100">
        <v>6.177295</v>
      </c>
      <c r="J43" s="100">
        <v>6.1706190000000003</v>
      </c>
      <c r="K43" s="100">
        <v>6.1645000000000003</v>
      </c>
      <c r="L43" s="100">
        <v>6.1563090000000003</v>
      </c>
      <c r="M43" s="100">
        <v>6.1576269999999997</v>
      </c>
      <c r="N43" s="100">
        <v>6.157673</v>
      </c>
      <c r="O43" s="100">
        <v>6.1597790000000003</v>
      </c>
      <c r="P43" s="100">
        <v>6.159592</v>
      </c>
      <c r="Q43" s="100">
        <v>6.1617009999999999</v>
      </c>
      <c r="R43" s="100">
        <v>6.162801</v>
      </c>
      <c r="S43" s="100">
        <v>6.1631689999999999</v>
      </c>
      <c r="T43" s="100">
        <v>6.1640280000000001</v>
      </c>
      <c r="U43" s="100">
        <v>6.1661429999999999</v>
      </c>
      <c r="V43" s="100">
        <v>6.1675360000000001</v>
      </c>
      <c r="W43" s="100">
        <v>6.1674319999999998</v>
      </c>
      <c r="X43" s="100">
        <v>6.1685819999999998</v>
      </c>
      <c r="Y43" s="100">
        <v>6.1709719999999999</v>
      </c>
      <c r="Z43" s="100">
        <v>6.171176</v>
      </c>
      <c r="AA43" s="100">
        <v>6.1722760000000001</v>
      </c>
      <c r="AB43" s="100">
        <v>6.1744009999999996</v>
      </c>
      <c r="AC43" s="100">
        <v>6.175586</v>
      </c>
      <c r="AD43" s="100">
        <v>6.1767789999999998</v>
      </c>
      <c r="AE43" s="100">
        <v>6.1779799999999998</v>
      </c>
      <c r="AF43" s="100">
        <v>6.179189</v>
      </c>
      <c r="AG43" s="100">
        <v>6.1804069999999998</v>
      </c>
      <c r="AH43" s="100">
        <v>6.1816329999999997</v>
      </c>
      <c r="AI43" s="100">
        <v>6.182868</v>
      </c>
      <c r="AJ43" s="100">
        <v>6.1841100000000004</v>
      </c>
      <c r="AK43" s="80">
        <v>1.9699999999999999E-4</v>
      </c>
    </row>
    <row r="44" spans="1:37" ht="15" customHeight="1" x14ac:dyDescent="0.35">
      <c r="A44" s="96" t="s">
        <v>744</v>
      </c>
      <c r="B44" s="63" t="s">
        <v>745</v>
      </c>
      <c r="C44" s="100">
        <v>5.1759979999999999</v>
      </c>
      <c r="D44" s="100">
        <v>5.1493409999999997</v>
      </c>
      <c r="E44" s="100">
        <v>5.1485440000000002</v>
      </c>
      <c r="F44" s="100">
        <v>5.1351180000000003</v>
      </c>
      <c r="G44" s="100">
        <v>5.1214979999999999</v>
      </c>
      <c r="H44" s="100">
        <v>5.1131700000000002</v>
      </c>
      <c r="I44" s="100">
        <v>5.1068749999999996</v>
      </c>
      <c r="J44" s="100">
        <v>5.1001250000000002</v>
      </c>
      <c r="K44" s="100">
        <v>5.0954069999999998</v>
      </c>
      <c r="L44" s="100">
        <v>5.0923059999999998</v>
      </c>
      <c r="M44" s="100">
        <v>5.0851800000000003</v>
      </c>
      <c r="N44" s="100">
        <v>5.0822000000000003</v>
      </c>
      <c r="O44" s="100">
        <v>5.0765289999999998</v>
      </c>
      <c r="P44" s="100">
        <v>5.0746789999999997</v>
      </c>
      <c r="Q44" s="100">
        <v>5.072298</v>
      </c>
      <c r="R44" s="100">
        <v>5.0691280000000001</v>
      </c>
      <c r="S44" s="100">
        <v>5.0666989999999998</v>
      </c>
      <c r="T44" s="100">
        <v>5.0689719999999996</v>
      </c>
      <c r="U44" s="100">
        <v>5.067164</v>
      </c>
      <c r="V44" s="100">
        <v>5.064692</v>
      </c>
      <c r="W44" s="100">
        <v>5.0671790000000003</v>
      </c>
      <c r="X44" s="100">
        <v>5.0644499999999999</v>
      </c>
      <c r="Y44" s="100">
        <v>5.0636330000000003</v>
      </c>
      <c r="Z44" s="100">
        <v>5.0643700000000003</v>
      </c>
      <c r="AA44" s="100">
        <v>5.0640780000000003</v>
      </c>
      <c r="AB44" s="100">
        <v>5.0626110000000004</v>
      </c>
      <c r="AC44" s="100">
        <v>5.0658269999999996</v>
      </c>
      <c r="AD44" s="100">
        <v>5.0664360000000004</v>
      </c>
      <c r="AE44" s="100">
        <v>5.0678429999999999</v>
      </c>
      <c r="AF44" s="100">
        <v>5.0690910000000002</v>
      </c>
      <c r="AG44" s="100">
        <v>5.0703579999999997</v>
      </c>
      <c r="AH44" s="100">
        <v>5.0693210000000004</v>
      </c>
      <c r="AI44" s="100">
        <v>5.0696510000000004</v>
      </c>
      <c r="AJ44" s="100">
        <v>5.0702829999999999</v>
      </c>
      <c r="AK44" s="80">
        <v>-4.8299999999999998E-4</v>
      </c>
    </row>
    <row r="45" spans="1:37" ht="15" customHeight="1" x14ac:dyDescent="0.35">
      <c r="A45" s="96" t="s">
        <v>746</v>
      </c>
      <c r="B45" s="63" t="s">
        <v>747</v>
      </c>
      <c r="C45" s="100">
        <v>5.5967529999999996</v>
      </c>
      <c r="D45" s="100">
        <v>5.6771430000000001</v>
      </c>
      <c r="E45" s="100">
        <v>5.6840089999999996</v>
      </c>
      <c r="F45" s="100">
        <v>5.7170959999999997</v>
      </c>
      <c r="G45" s="100">
        <v>5.6661299999999999</v>
      </c>
      <c r="H45" s="100">
        <v>5.6535770000000003</v>
      </c>
      <c r="I45" s="100">
        <v>5.6441179999999997</v>
      </c>
      <c r="J45" s="100">
        <v>5.6398200000000003</v>
      </c>
      <c r="K45" s="100">
        <v>5.6309760000000004</v>
      </c>
      <c r="L45" s="100">
        <v>5.6472470000000001</v>
      </c>
      <c r="M45" s="100">
        <v>5.6488060000000004</v>
      </c>
      <c r="N45" s="100">
        <v>5.6772070000000001</v>
      </c>
      <c r="O45" s="100">
        <v>5.6554729999999998</v>
      </c>
      <c r="P45" s="100">
        <v>5.6398169999999999</v>
      </c>
      <c r="Q45" s="100">
        <v>5.655303</v>
      </c>
      <c r="R45" s="100">
        <v>5.6159470000000002</v>
      </c>
      <c r="S45" s="100">
        <v>5.5804359999999997</v>
      </c>
      <c r="T45" s="100">
        <v>5.601731</v>
      </c>
      <c r="U45" s="100">
        <v>5.5999040000000004</v>
      </c>
      <c r="V45" s="100">
        <v>5.5448909999999998</v>
      </c>
      <c r="W45" s="100">
        <v>5.5638050000000003</v>
      </c>
      <c r="X45" s="100">
        <v>5.5047459999999999</v>
      </c>
      <c r="Y45" s="100">
        <v>5.4706440000000001</v>
      </c>
      <c r="Z45" s="100">
        <v>5.4392110000000002</v>
      </c>
      <c r="AA45" s="100">
        <v>5.4146479999999997</v>
      </c>
      <c r="AB45" s="100">
        <v>5.3607440000000004</v>
      </c>
      <c r="AC45" s="100">
        <v>5.3546440000000004</v>
      </c>
      <c r="AD45" s="100">
        <v>5.3370649999999999</v>
      </c>
      <c r="AE45" s="100">
        <v>5.3099679999999996</v>
      </c>
      <c r="AF45" s="100">
        <v>5.2794489999999996</v>
      </c>
      <c r="AG45" s="100">
        <v>5.249695</v>
      </c>
      <c r="AH45" s="100">
        <v>5.2043689999999998</v>
      </c>
      <c r="AI45" s="100">
        <v>5.1639299999999997</v>
      </c>
      <c r="AJ45" s="100">
        <v>5.1378079999999997</v>
      </c>
      <c r="AK45" s="80">
        <v>-3.1150000000000001E-3</v>
      </c>
    </row>
    <row r="46" spans="1:37" ht="15" customHeight="1" x14ac:dyDescent="0.35">
      <c r="A46" s="96" t="s">
        <v>748</v>
      </c>
      <c r="B46" s="63" t="s">
        <v>749</v>
      </c>
      <c r="C46" s="100">
        <v>5.1509999999999998</v>
      </c>
      <c r="D46" s="100">
        <v>5.2744179999999998</v>
      </c>
      <c r="E46" s="100">
        <v>5.2506209999999998</v>
      </c>
      <c r="F46" s="100">
        <v>5.2757480000000001</v>
      </c>
      <c r="G46" s="100">
        <v>5.2430519999999996</v>
      </c>
      <c r="H46" s="100">
        <v>5.2341490000000004</v>
      </c>
      <c r="I46" s="100">
        <v>5.2313539999999996</v>
      </c>
      <c r="J46" s="100">
        <v>5.2458450000000001</v>
      </c>
      <c r="K46" s="100">
        <v>5.2317590000000003</v>
      </c>
      <c r="L46" s="100">
        <v>5.1954609999999999</v>
      </c>
      <c r="M46" s="100">
        <v>5.1871260000000001</v>
      </c>
      <c r="N46" s="100">
        <v>5.1891119999999997</v>
      </c>
      <c r="O46" s="100">
        <v>5.1797279999999999</v>
      </c>
      <c r="P46" s="100">
        <v>5.1827779999999999</v>
      </c>
      <c r="Q46" s="100">
        <v>5.1716069999999998</v>
      </c>
      <c r="R46" s="100">
        <v>5.1720730000000001</v>
      </c>
      <c r="S46" s="100">
        <v>5.1663009999999998</v>
      </c>
      <c r="T46" s="100">
        <v>5.1594030000000002</v>
      </c>
      <c r="U46" s="100">
        <v>5.1539609999999998</v>
      </c>
      <c r="V46" s="100">
        <v>5.1569050000000001</v>
      </c>
      <c r="W46" s="100">
        <v>5.1471669999999996</v>
      </c>
      <c r="X46" s="100">
        <v>5.1453899999999999</v>
      </c>
      <c r="Y46" s="100">
        <v>5.1359450000000004</v>
      </c>
      <c r="Z46" s="100">
        <v>5.1392990000000003</v>
      </c>
      <c r="AA46" s="100">
        <v>5.1376179999999998</v>
      </c>
      <c r="AB46" s="100">
        <v>5.1223150000000004</v>
      </c>
      <c r="AC46" s="100">
        <v>5.131875</v>
      </c>
      <c r="AD46" s="100">
        <v>5.1306099999999999</v>
      </c>
      <c r="AE46" s="100">
        <v>5.1394690000000001</v>
      </c>
      <c r="AF46" s="100">
        <v>5.1280320000000001</v>
      </c>
      <c r="AG46" s="100">
        <v>5.124009</v>
      </c>
      <c r="AH46" s="100">
        <v>5.1212489999999997</v>
      </c>
      <c r="AI46" s="100">
        <v>5.1119820000000002</v>
      </c>
      <c r="AJ46" s="100">
        <v>5.1060999999999996</v>
      </c>
      <c r="AK46" s="80">
        <v>-1.013E-3</v>
      </c>
    </row>
    <row r="47" spans="1:37" ht="15" customHeight="1" x14ac:dyDescent="0.3">
      <c r="A47" s="73"/>
      <c r="B47" s="105" t="s">
        <v>750</v>
      </c>
      <c r="C47" s="73"/>
      <c r="D47" s="73"/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3"/>
      <c r="AD47" s="73"/>
      <c r="AE47" s="73"/>
      <c r="AF47" s="73"/>
      <c r="AG47" s="73"/>
      <c r="AH47" s="73"/>
      <c r="AI47" s="73"/>
      <c r="AJ47" s="73"/>
      <c r="AK47" s="73"/>
    </row>
    <row r="48" spans="1:37" ht="15" customHeight="1" x14ac:dyDescent="0.35">
      <c r="A48" s="96" t="s">
        <v>751</v>
      </c>
      <c r="B48" s="63" t="s">
        <v>752</v>
      </c>
      <c r="C48" s="100">
        <v>5.7229999999999999</v>
      </c>
      <c r="D48" s="100">
        <v>5.7199359999999997</v>
      </c>
      <c r="E48" s="100">
        <v>5.7093740000000004</v>
      </c>
      <c r="F48" s="100">
        <v>5.7020210000000002</v>
      </c>
      <c r="G48" s="100">
        <v>5.6990360000000004</v>
      </c>
      <c r="H48" s="100">
        <v>5.7029030000000001</v>
      </c>
      <c r="I48" s="100">
        <v>5.7014690000000003</v>
      </c>
      <c r="J48" s="100">
        <v>5.697845</v>
      </c>
      <c r="K48" s="100">
        <v>5.6965690000000002</v>
      </c>
      <c r="L48" s="100">
        <v>5.6955710000000002</v>
      </c>
      <c r="M48" s="100">
        <v>5.6916909999999996</v>
      </c>
      <c r="N48" s="100">
        <v>5.6895829999999998</v>
      </c>
      <c r="O48" s="100">
        <v>5.6873170000000002</v>
      </c>
      <c r="P48" s="100">
        <v>5.6864030000000003</v>
      </c>
      <c r="Q48" s="100">
        <v>5.6859310000000001</v>
      </c>
      <c r="R48" s="100">
        <v>5.6860549999999996</v>
      </c>
      <c r="S48" s="100">
        <v>5.6862589999999997</v>
      </c>
      <c r="T48" s="100">
        <v>5.6853819999999997</v>
      </c>
      <c r="U48" s="100">
        <v>5.6852140000000002</v>
      </c>
      <c r="V48" s="100">
        <v>5.6858959999999996</v>
      </c>
      <c r="W48" s="100">
        <v>5.6868850000000002</v>
      </c>
      <c r="X48" s="100">
        <v>5.6879220000000004</v>
      </c>
      <c r="Y48" s="100">
        <v>5.6901700000000002</v>
      </c>
      <c r="Z48" s="100">
        <v>5.6909640000000001</v>
      </c>
      <c r="AA48" s="100">
        <v>5.6894390000000001</v>
      </c>
      <c r="AB48" s="100">
        <v>5.6887540000000003</v>
      </c>
      <c r="AC48" s="100">
        <v>5.6864689999999998</v>
      </c>
      <c r="AD48" s="100">
        <v>5.6844440000000001</v>
      </c>
      <c r="AE48" s="100">
        <v>5.683516</v>
      </c>
      <c r="AF48" s="100">
        <v>5.6828880000000002</v>
      </c>
      <c r="AG48" s="100">
        <v>5.6813929999999999</v>
      </c>
      <c r="AH48" s="100">
        <v>5.6792740000000004</v>
      </c>
      <c r="AI48" s="100">
        <v>5.678185</v>
      </c>
      <c r="AJ48" s="100">
        <v>5.676202</v>
      </c>
      <c r="AK48" s="80">
        <v>-2.4000000000000001E-4</v>
      </c>
    </row>
    <row r="49" spans="1:37" ht="15" customHeight="1" x14ac:dyDescent="0.35">
      <c r="A49" s="96" t="s">
        <v>753</v>
      </c>
      <c r="B49" s="63" t="s">
        <v>754</v>
      </c>
      <c r="C49" s="100">
        <v>6.05</v>
      </c>
      <c r="D49" s="100">
        <v>6.1347209999999999</v>
      </c>
      <c r="E49" s="100">
        <v>6.1184380000000003</v>
      </c>
      <c r="F49" s="100">
        <v>6.1172810000000002</v>
      </c>
      <c r="G49" s="100">
        <v>6.117947</v>
      </c>
      <c r="H49" s="100">
        <v>6.1025400000000003</v>
      </c>
      <c r="I49" s="100">
        <v>6.1033739999999996</v>
      </c>
      <c r="J49" s="100">
        <v>6.1071629999999999</v>
      </c>
      <c r="K49" s="100">
        <v>6.1065849999999999</v>
      </c>
      <c r="L49" s="100">
        <v>6.1245560000000001</v>
      </c>
      <c r="M49" s="100">
        <v>6.090179</v>
      </c>
      <c r="N49" s="100">
        <v>6.1186819999999997</v>
      </c>
      <c r="O49" s="100">
        <v>6.0805309999999997</v>
      </c>
      <c r="P49" s="100">
        <v>6.1038079999999999</v>
      </c>
      <c r="Q49" s="100">
        <v>6.1135659999999996</v>
      </c>
      <c r="R49" s="100">
        <v>6.1076240000000004</v>
      </c>
      <c r="S49" s="100">
        <v>6.0846780000000003</v>
      </c>
      <c r="T49" s="100">
        <v>6.1340570000000003</v>
      </c>
      <c r="U49" s="100">
        <v>6.1319419999999996</v>
      </c>
      <c r="V49" s="100">
        <v>6.0897600000000001</v>
      </c>
      <c r="W49" s="100">
        <v>6.1385750000000003</v>
      </c>
      <c r="X49" s="100">
        <v>6.1383919999999996</v>
      </c>
      <c r="Y49" s="100">
        <v>6.1363960000000004</v>
      </c>
      <c r="Z49" s="100">
        <v>6.1379999999999999</v>
      </c>
      <c r="AA49" s="100">
        <v>6.1413979999999997</v>
      </c>
      <c r="AB49" s="100">
        <v>6.1053959999999998</v>
      </c>
      <c r="AC49" s="100">
        <v>6.1190619999999996</v>
      </c>
      <c r="AD49" s="100">
        <v>6.1323290000000004</v>
      </c>
      <c r="AE49" s="100">
        <v>6.1402510000000001</v>
      </c>
      <c r="AF49" s="100">
        <v>6.1441309999999998</v>
      </c>
      <c r="AG49" s="100">
        <v>6.1417869999999999</v>
      </c>
      <c r="AH49" s="100">
        <v>6.1391349999999996</v>
      </c>
      <c r="AI49" s="100">
        <v>6.1375440000000001</v>
      </c>
      <c r="AJ49" s="100">
        <v>6.1341609999999998</v>
      </c>
      <c r="AK49" s="80">
        <v>-3.0000000000000001E-6</v>
      </c>
    </row>
    <row r="50" spans="1:37" ht="15" customHeight="1" x14ac:dyDescent="0.35">
      <c r="A50" s="96" t="s">
        <v>755</v>
      </c>
      <c r="B50" s="63" t="s">
        <v>756</v>
      </c>
      <c r="C50" s="100">
        <v>5.7380000000000004</v>
      </c>
      <c r="D50" s="100">
        <v>5.5547700000000004</v>
      </c>
      <c r="E50" s="100">
        <v>5.5572369999999998</v>
      </c>
      <c r="F50" s="100">
        <v>5.5581670000000001</v>
      </c>
      <c r="G50" s="100">
        <v>5.5659510000000001</v>
      </c>
      <c r="H50" s="100">
        <v>5.562354</v>
      </c>
      <c r="I50" s="100">
        <v>5.5637150000000002</v>
      </c>
      <c r="J50" s="100">
        <v>5.562271</v>
      </c>
      <c r="K50" s="100">
        <v>5.5667879999999998</v>
      </c>
      <c r="L50" s="100">
        <v>5.565995</v>
      </c>
      <c r="M50" s="100">
        <v>5.5575130000000001</v>
      </c>
      <c r="N50" s="100">
        <v>5.5605130000000003</v>
      </c>
      <c r="O50" s="100">
        <v>5.5607730000000002</v>
      </c>
      <c r="P50" s="100">
        <v>5.5617470000000004</v>
      </c>
      <c r="Q50" s="100">
        <v>5.5626410000000002</v>
      </c>
      <c r="R50" s="100">
        <v>5.562265</v>
      </c>
      <c r="S50" s="100">
        <v>5.569706</v>
      </c>
      <c r="T50" s="100">
        <v>5.5947889999999996</v>
      </c>
      <c r="U50" s="100">
        <v>5.5964090000000004</v>
      </c>
      <c r="V50" s="100">
        <v>5.6038379999999997</v>
      </c>
      <c r="W50" s="100">
        <v>5.6030389999999999</v>
      </c>
      <c r="X50" s="100">
        <v>5.6124460000000003</v>
      </c>
      <c r="Y50" s="100">
        <v>5.6163569999999998</v>
      </c>
      <c r="Z50" s="100">
        <v>5.6223010000000002</v>
      </c>
      <c r="AA50" s="100">
        <v>5.6172779999999998</v>
      </c>
      <c r="AB50" s="100">
        <v>5.6117030000000003</v>
      </c>
      <c r="AC50" s="100">
        <v>5.5987220000000004</v>
      </c>
      <c r="AD50" s="100">
        <v>5.5860859999999999</v>
      </c>
      <c r="AE50" s="100">
        <v>5.5761089999999998</v>
      </c>
      <c r="AF50" s="100">
        <v>5.5612719999999998</v>
      </c>
      <c r="AG50" s="100">
        <v>5.5591340000000002</v>
      </c>
      <c r="AH50" s="100">
        <v>5.5583109999999998</v>
      </c>
      <c r="AI50" s="100">
        <v>5.5584769999999999</v>
      </c>
      <c r="AJ50" s="100">
        <v>5.5588160000000002</v>
      </c>
      <c r="AK50" s="80">
        <v>2.3E-5</v>
      </c>
    </row>
    <row r="51" spans="1:37" ht="15" customHeight="1" x14ac:dyDescent="0.35">
      <c r="A51" s="96" t="s">
        <v>757</v>
      </c>
      <c r="B51" s="63" t="s">
        <v>758</v>
      </c>
      <c r="C51" s="100">
        <v>3.6994319999999998</v>
      </c>
      <c r="D51" s="100">
        <v>3.6803349999999999</v>
      </c>
      <c r="E51" s="100">
        <v>3.6751779999999998</v>
      </c>
      <c r="F51" s="100">
        <v>3.6722600000000001</v>
      </c>
      <c r="G51" s="100">
        <v>3.661632</v>
      </c>
      <c r="H51" s="100">
        <v>3.661705</v>
      </c>
      <c r="I51" s="100">
        <v>3.6604510000000001</v>
      </c>
      <c r="J51" s="100">
        <v>3.65821</v>
      </c>
      <c r="K51" s="100">
        <v>3.6569090000000002</v>
      </c>
      <c r="L51" s="100">
        <v>3.6559050000000002</v>
      </c>
      <c r="M51" s="100">
        <v>3.655815</v>
      </c>
      <c r="N51" s="100">
        <v>3.6549260000000001</v>
      </c>
      <c r="O51" s="100">
        <v>3.6537899999999999</v>
      </c>
      <c r="P51" s="100">
        <v>3.6542750000000002</v>
      </c>
      <c r="Q51" s="100">
        <v>3.6541939999999999</v>
      </c>
      <c r="R51" s="100">
        <v>3.6551800000000001</v>
      </c>
      <c r="S51" s="100">
        <v>3.6552220000000002</v>
      </c>
      <c r="T51" s="100">
        <v>3.6557840000000001</v>
      </c>
      <c r="U51" s="100">
        <v>3.6554319999999998</v>
      </c>
      <c r="V51" s="100">
        <v>3.6563289999999999</v>
      </c>
      <c r="W51" s="100">
        <v>3.656425</v>
      </c>
      <c r="X51" s="100">
        <v>3.6584599999999998</v>
      </c>
      <c r="Y51" s="100">
        <v>3.659478</v>
      </c>
      <c r="Z51" s="100">
        <v>3.6604260000000002</v>
      </c>
      <c r="AA51" s="100">
        <v>3.6596030000000002</v>
      </c>
      <c r="AB51" s="100">
        <v>3.6590319999999998</v>
      </c>
      <c r="AC51" s="100">
        <v>3.657537</v>
      </c>
      <c r="AD51" s="100">
        <v>3.655983</v>
      </c>
      <c r="AE51" s="100">
        <v>3.6549179999999999</v>
      </c>
      <c r="AF51" s="100">
        <v>3.6535739999999999</v>
      </c>
      <c r="AG51" s="100">
        <v>3.651659</v>
      </c>
      <c r="AH51" s="100">
        <v>3.6501269999999999</v>
      </c>
      <c r="AI51" s="100">
        <v>3.6490499999999999</v>
      </c>
      <c r="AJ51" s="100">
        <v>3.6478000000000002</v>
      </c>
      <c r="AK51" s="80">
        <v>-2.7700000000000001E-4</v>
      </c>
    </row>
    <row r="52" spans="1:37" ht="15.75" customHeight="1" x14ac:dyDescent="0.3">
      <c r="A52" s="73"/>
      <c r="B52" s="73"/>
      <c r="C52" s="73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</row>
    <row r="53" spans="1:37" ht="15" customHeight="1" x14ac:dyDescent="0.3">
      <c r="A53" s="73"/>
      <c r="B53" s="66" t="s">
        <v>759</v>
      </c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</row>
    <row r="54" spans="1:37" ht="15" customHeight="1" x14ac:dyDescent="0.35">
      <c r="A54" s="96" t="s">
        <v>760</v>
      </c>
      <c r="B54" s="63" t="s">
        <v>761</v>
      </c>
      <c r="C54" s="100">
        <v>1.0369999999999999</v>
      </c>
      <c r="D54" s="100">
        <v>1.0369999999999999</v>
      </c>
      <c r="E54" s="100">
        <v>1.0369999999999999</v>
      </c>
      <c r="F54" s="100">
        <v>1.0369999999999999</v>
      </c>
      <c r="G54" s="100">
        <v>1.0369999999999999</v>
      </c>
      <c r="H54" s="100">
        <v>1.0369999999999999</v>
      </c>
      <c r="I54" s="100">
        <v>1.0369999999999999</v>
      </c>
      <c r="J54" s="100">
        <v>1.0369999999999999</v>
      </c>
      <c r="K54" s="100">
        <v>1.0369999999999999</v>
      </c>
      <c r="L54" s="100">
        <v>1.0369999999999999</v>
      </c>
      <c r="M54" s="100">
        <v>1.0369999999999999</v>
      </c>
      <c r="N54" s="100">
        <v>1.0369999999999999</v>
      </c>
      <c r="O54" s="100">
        <v>1.0369999999999999</v>
      </c>
      <c r="P54" s="100">
        <v>1.0369999999999999</v>
      </c>
      <c r="Q54" s="100">
        <v>1.0369999999999999</v>
      </c>
      <c r="R54" s="100">
        <v>1.0369999999999999</v>
      </c>
      <c r="S54" s="100">
        <v>1.0369999999999999</v>
      </c>
      <c r="T54" s="100">
        <v>1.0369999999999999</v>
      </c>
      <c r="U54" s="100">
        <v>1.0369999999999999</v>
      </c>
      <c r="V54" s="100">
        <v>1.0369999999999999</v>
      </c>
      <c r="W54" s="100">
        <v>1.0369999999999999</v>
      </c>
      <c r="X54" s="100">
        <v>1.0369999999999999</v>
      </c>
      <c r="Y54" s="100">
        <v>1.0369999999999999</v>
      </c>
      <c r="Z54" s="100">
        <v>1.0369999999999999</v>
      </c>
      <c r="AA54" s="100">
        <v>1.0369999999999999</v>
      </c>
      <c r="AB54" s="100">
        <v>1.0369999999999999</v>
      </c>
      <c r="AC54" s="100">
        <v>1.0369999999999999</v>
      </c>
      <c r="AD54" s="100">
        <v>1.0369999999999999</v>
      </c>
      <c r="AE54" s="100">
        <v>1.0369999999999999</v>
      </c>
      <c r="AF54" s="100">
        <v>1.0369999999999999</v>
      </c>
      <c r="AG54" s="100">
        <v>1.0369999999999999</v>
      </c>
      <c r="AH54" s="100">
        <v>1.0369999999999999</v>
      </c>
      <c r="AI54" s="100">
        <v>1.0369999999999999</v>
      </c>
      <c r="AJ54" s="100">
        <v>1.0369999999999999</v>
      </c>
      <c r="AK54" s="80">
        <v>0</v>
      </c>
    </row>
    <row r="55" spans="1:37" ht="15" customHeight="1" x14ac:dyDescent="0.35">
      <c r="A55" s="96" t="s">
        <v>762</v>
      </c>
      <c r="B55" s="63" t="s">
        <v>763</v>
      </c>
      <c r="C55" s="100">
        <v>1.0329999999999999</v>
      </c>
      <c r="D55" s="100">
        <v>1.0329999999999999</v>
      </c>
      <c r="E55" s="100">
        <v>1.0329999999999999</v>
      </c>
      <c r="F55" s="100">
        <v>1.0329999999999999</v>
      </c>
      <c r="G55" s="100">
        <v>1.0329999999999999</v>
      </c>
      <c r="H55" s="100">
        <v>1.0329999999999999</v>
      </c>
      <c r="I55" s="100">
        <v>1.0329999999999999</v>
      </c>
      <c r="J55" s="100">
        <v>1.0329999999999999</v>
      </c>
      <c r="K55" s="100">
        <v>1.0329999999999999</v>
      </c>
      <c r="L55" s="100">
        <v>1.0329999999999999</v>
      </c>
      <c r="M55" s="100">
        <v>1.0329999999999999</v>
      </c>
      <c r="N55" s="100">
        <v>1.0329999999999999</v>
      </c>
      <c r="O55" s="100">
        <v>1.0329999999999999</v>
      </c>
      <c r="P55" s="100">
        <v>1.0329999999999999</v>
      </c>
      <c r="Q55" s="100">
        <v>1.0329999999999999</v>
      </c>
      <c r="R55" s="100">
        <v>1.0329999999999999</v>
      </c>
      <c r="S55" s="100">
        <v>1.0329999999999999</v>
      </c>
      <c r="T55" s="100">
        <v>1.0329999999999999</v>
      </c>
      <c r="U55" s="100">
        <v>1.0329999999999999</v>
      </c>
      <c r="V55" s="100">
        <v>1.0329999999999999</v>
      </c>
      <c r="W55" s="100">
        <v>1.0329999999999999</v>
      </c>
      <c r="X55" s="100">
        <v>1.0329999999999999</v>
      </c>
      <c r="Y55" s="100">
        <v>1.0329999999999999</v>
      </c>
      <c r="Z55" s="100">
        <v>1.0329999999999999</v>
      </c>
      <c r="AA55" s="100">
        <v>1.0329999999999999</v>
      </c>
      <c r="AB55" s="100">
        <v>1.0329999999999999</v>
      </c>
      <c r="AC55" s="100">
        <v>1.0329999999999999</v>
      </c>
      <c r="AD55" s="100">
        <v>1.0329999999999999</v>
      </c>
      <c r="AE55" s="100">
        <v>1.0329999999999999</v>
      </c>
      <c r="AF55" s="100">
        <v>1.0329999999999999</v>
      </c>
      <c r="AG55" s="100">
        <v>1.0329999999999999</v>
      </c>
      <c r="AH55" s="100">
        <v>1.0329999999999999</v>
      </c>
      <c r="AI55" s="100">
        <v>1.0329999999999999</v>
      </c>
      <c r="AJ55" s="100">
        <v>1.0329999999999999</v>
      </c>
      <c r="AK55" s="80">
        <v>0</v>
      </c>
    </row>
    <row r="56" spans="1:37" ht="15" customHeight="1" x14ac:dyDescent="0.35">
      <c r="A56" s="96" t="s">
        <v>764</v>
      </c>
      <c r="B56" s="63" t="s">
        <v>765</v>
      </c>
      <c r="C56" s="100">
        <v>1.0389999999999999</v>
      </c>
      <c r="D56" s="100">
        <v>1.0389999999999999</v>
      </c>
      <c r="E56" s="100">
        <v>1.0389999999999999</v>
      </c>
      <c r="F56" s="100">
        <v>1.0389999999999999</v>
      </c>
      <c r="G56" s="100">
        <v>1.0389999999999999</v>
      </c>
      <c r="H56" s="100">
        <v>1.0389999999999999</v>
      </c>
      <c r="I56" s="100">
        <v>1.0389999999999999</v>
      </c>
      <c r="J56" s="100">
        <v>1.0389999999999999</v>
      </c>
      <c r="K56" s="100">
        <v>1.0389999999999999</v>
      </c>
      <c r="L56" s="100">
        <v>1.0389999999999999</v>
      </c>
      <c r="M56" s="100">
        <v>1.0389999999999999</v>
      </c>
      <c r="N56" s="100">
        <v>1.0389999999999999</v>
      </c>
      <c r="O56" s="100">
        <v>1.0389999999999999</v>
      </c>
      <c r="P56" s="100">
        <v>1.0389999999999999</v>
      </c>
      <c r="Q56" s="100">
        <v>1.0389999999999999</v>
      </c>
      <c r="R56" s="100">
        <v>1.0389999999999999</v>
      </c>
      <c r="S56" s="100">
        <v>1.0389999999999999</v>
      </c>
      <c r="T56" s="100">
        <v>1.0389999999999999</v>
      </c>
      <c r="U56" s="100">
        <v>1.0389999999999999</v>
      </c>
      <c r="V56" s="100">
        <v>1.0389999999999999</v>
      </c>
      <c r="W56" s="100">
        <v>1.0389999999999999</v>
      </c>
      <c r="X56" s="100">
        <v>1.0389999999999999</v>
      </c>
      <c r="Y56" s="100">
        <v>1.0389999999999999</v>
      </c>
      <c r="Z56" s="100">
        <v>1.0389999999999999</v>
      </c>
      <c r="AA56" s="100">
        <v>1.0389999999999999</v>
      </c>
      <c r="AB56" s="100">
        <v>1.0389999999999999</v>
      </c>
      <c r="AC56" s="100">
        <v>1.0389999999999999</v>
      </c>
      <c r="AD56" s="100">
        <v>1.0389999999999999</v>
      </c>
      <c r="AE56" s="100">
        <v>1.0389999999999999</v>
      </c>
      <c r="AF56" s="100">
        <v>1.0389999999999999</v>
      </c>
      <c r="AG56" s="100">
        <v>1.0389999999999999</v>
      </c>
      <c r="AH56" s="100">
        <v>1.0389999999999999</v>
      </c>
      <c r="AI56" s="100">
        <v>1.0389999999999999</v>
      </c>
      <c r="AJ56" s="100">
        <v>1.0389999999999999</v>
      </c>
      <c r="AK56" s="80">
        <v>0</v>
      </c>
    </row>
    <row r="57" spans="1:37" ht="15" customHeight="1" x14ac:dyDescent="0.35">
      <c r="A57" s="96" t="s">
        <v>766</v>
      </c>
      <c r="B57" s="63" t="s">
        <v>767</v>
      </c>
      <c r="C57" s="100">
        <v>1.0369999999999999</v>
      </c>
      <c r="D57" s="100">
        <v>1.0369999999999999</v>
      </c>
      <c r="E57" s="100">
        <v>1.0369999999999999</v>
      </c>
      <c r="F57" s="100">
        <v>1.0369999999999999</v>
      </c>
      <c r="G57" s="100">
        <v>1.0369999999999999</v>
      </c>
      <c r="H57" s="100">
        <v>1.0369999999999999</v>
      </c>
      <c r="I57" s="100">
        <v>1.0369999999999999</v>
      </c>
      <c r="J57" s="100">
        <v>1.0369999999999999</v>
      </c>
      <c r="K57" s="100">
        <v>1.0369999999999999</v>
      </c>
      <c r="L57" s="100">
        <v>1.0369999999999999</v>
      </c>
      <c r="M57" s="100">
        <v>1.0369999999999999</v>
      </c>
      <c r="N57" s="100">
        <v>1.0369999999999999</v>
      </c>
      <c r="O57" s="100">
        <v>1.0369999999999999</v>
      </c>
      <c r="P57" s="100">
        <v>1.0369999999999999</v>
      </c>
      <c r="Q57" s="100">
        <v>1.0369999999999999</v>
      </c>
      <c r="R57" s="100">
        <v>1.0369999999999999</v>
      </c>
      <c r="S57" s="100">
        <v>1.0369999999999999</v>
      </c>
      <c r="T57" s="100">
        <v>1.0369999999999999</v>
      </c>
      <c r="U57" s="100">
        <v>1.0369999999999999</v>
      </c>
      <c r="V57" s="100">
        <v>1.0369999999999999</v>
      </c>
      <c r="W57" s="100">
        <v>1.0369999999999999</v>
      </c>
      <c r="X57" s="100">
        <v>1.0369999999999999</v>
      </c>
      <c r="Y57" s="100">
        <v>1.0369999999999999</v>
      </c>
      <c r="Z57" s="100">
        <v>1.0369999999999999</v>
      </c>
      <c r="AA57" s="100">
        <v>1.0369999999999999</v>
      </c>
      <c r="AB57" s="100">
        <v>1.0369999999999999</v>
      </c>
      <c r="AC57" s="100">
        <v>1.0369999999999999</v>
      </c>
      <c r="AD57" s="100">
        <v>1.0369999999999999</v>
      </c>
      <c r="AE57" s="100">
        <v>1.0369999999999999</v>
      </c>
      <c r="AF57" s="100">
        <v>1.0369999999999999</v>
      </c>
      <c r="AG57" s="100">
        <v>1.0369999999999999</v>
      </c>
      <c r="AH57" s="100">
        <v>1.0369999999999999</v>
      </c>
      <c r="AI57" s="100">
        <v>1.0369999999999999</v>
      </c>
      <c r="AJ57" s="100">
        <v>1.0369999999999999</v>
      </c>
      <c r="AK57" s="80">
        <v>0</v>
      </c>
    </row>
    <row r="58" spans="1:37" ht="15" customHeight="1" x14ac:dyDescent="0.35">
      <c r="A58" s="96" t="s">
        <v>768</v>
      </c>
      <c r="B58" s="63" t="s">
        <v>769</v>
      </c>
      <c r="C58" s="100">
        <v>1.0249999999999999</v>
      </c>
      <c r="D58" s="100">
        <v>1.0249999999999999</v>
      </c>
      <c r="E58" s="100">
        <v>1.0249999999999999</v>
      </c>
      <c r="F58" s="100">
        <v>1.0249999999999999</v>
      </c>
      <c r="G58" s="100">
        <v>1.0249999999999999</v>
      </c>
      <c r="H58" s="100">
        <v>1.0249999999999999</v>
      </c>
      <c r="I58" s="100">
        <v>1.0249999999999999</v>
      </c>
      <c r="J58" s="100">
        <v>1.0249999999999999</v>
      </c>
      <c r="K58" s="100">
        <v>1.0249999999999999</v>
      </c>
      <c r="L58" s="100">
        <v>1.0249999999999999</v>
      </c>
      <c r="M58" s="100">
        <v>1.0249999999999999</v>
      </c>
      <c r="N58" s="100">
        <v>1.0249999999999999</v>
      </c>
      <c r="O58" s="100">
        <v>1.0249999999999999</v>
      </c>
      <c r="P58" s="100">
        <v>1.0249999999999999</v>
      </c>
      <c r="Q58" s="100">
        <v>1.0249999999999999</v>
      </c>
      <c r="R58" s="100">
        <v>1.0249999999999999</v>
      </c>
      <c r="S58" s="100">
        <v>1.0249999999999999</v>
      </c>
      <c r="T58" s="100">
        <v>1.0249999999999999</v>
      </c>
      <c r="U58" s="100">
        <v>1.0249999999999999</v>
      </c>
      <c r="V58" s="100">
        <v>1.0249999999999999</v>
      </c>
      <c r="W58" s="100">
        <v>1.0249999999999999</v>
      </c>
      <c r="X58" s="100">
        <v>1.0249999999999999</v>
      </c>
      <c r="Y58" s="100">
        <v>1.0249999999999999</v>
      </c>
      <c r="Z58" s="100">
        <v>1.0249999999999999</v>
      </c>
      <c r="AA58" s="100">
        <v>1.0249999999999999</v>
      </c>
      <c r="AB58" s="100">
        <v>1.0249999999999999</v>
      </c>
      <c r="AC58" s="100">
        <v>1.0249999999999999</v>
      </c>
      <c r="AD58" s="100">
        <v>1.0249999999999999</v>
      </c>
      <c r="AE58" s="100">
        <v>1.0249999999999999</v>
      </c>
      <c r="AF58" s="100">
        <v>1.0249999999999999</v>
      </c>
      <c r="AG58" s="100">
        <v>1.0249999999999999</v>
      </c>
      <c r="AH58" s="100">
        <v>1.0249999999999999</v>
      </c>
      <c r="AI58" s="100">
        <v>1.0249999999999999</v>
      </c>
      <c r="AJ58" s="100">
        <v>1.0249999999999999</v>
      </c>
      <c r="AK58" s="80">
        <v>0</v>
      </c>
    </row>
    <row r="59" spans="1:37" ht="15" customHeight="1" x14ac:dyDescent="0.35">
      <c r="A59" s="96" t="s">
        <v>770</v>
      </c>
      <c r="B59" s="63" t="s">
        <v>771</v>
      </c>
      <c r="C59" s="100">
        <v>1.0089999999999999</v>
      </c>
      <c r="D59" s="100">
        <v>1.0089999999999999</v>
      </c>
      <c r="E59" s="100">
        <v>1.0089999999999999</v>
      </c>
      <c r="F59" s="100">
        <v>1.0089999999999999</v>
      </c>
      <c r="G59" s="100">
        <v>1.0089999999999999</v>
      </c>
      <c r="H59" s="100">
        <v>1.0089999999999999</v>
      </c>
      <c r="I59" s="100">
        <v>1.0089999999999999</v>
      </c>
      <c r="J59" s="100">
        <v>1.0089999999999999</v>
      </c>
      <c r="K59" s="100">
        <v>1.0089999999999999</v>
      </c>
      <c r="L59" s="100">
        <v>1.0089999999999999</v>
      </c>
      <c r="M59" s="100">
        <v>1.0089999999999999</v>
      </c>
      <c r="N59" s="100">
        <v>1.0089999999999999</v>
      </c>
      <c r="O59" s="100">
        <v>1.0089999999999999</v>
      </c>
      <c r="P59" s="100">
        <v>1.0089999999999999</v>
      </c>
      <c r="Q59" s="100">
        <v>1.0089999999999999</v>
      </c>
      <c r="R59" s="100">
        <v>1.0089999999999999</v>
      </c>
      <c r="S59" s="100">
        <v>1.0089999999999999</v>
      </c>
      <c r="T59" s="100">
        <v>1.0089999999999999</v>
      </c>
      <c r="U59" s="100">
        <v>1.0089999999999999</v>
      </c>
      <c r="V59" s="100">
        <v>1.0089999999999999</v>
      </c>
      <c r="W59" s="100">
        <v>1.0089999999999999</v>
      </c>
      <c r="X59" s="100">
        <v>1.0089999999999999</v>
      </c>
      <c r="Y59" s="100">
        <v>1.0089999999999999</v>
      </c>
      <c r="Z59" s="100">
        <v>1.0089999999999999</v>
      </c>
      <c r="AA59" s="100">
        <v>1.0089999999999999</v>
      </c>
      <c r="AB59" s="100">
        <v>1.0089999999999999</v>
      </c>
      <c r="AC59" s="100">
        <v>1.0089999999999999</v>
      </c>
      <c r="AD59" s="100">
        <v>1.0089999999999999</v>
      </c>
      <c r="AE59" s="100">
        <v>1.0089999999999999</v>
      </c>
      <c r="AF59" s="100">
        <v>1.0089999999999999</v>
      </c>
      <c r="AG59" s="100">
        <v>1.0089999999999999</v>
      </c>
      <c r="AH59" s="100">
        <v>1.0089999999999999</v>
      </c>
      <c r="AI59" s="100">
        <v>1.0089999999999999</v>
      </c>
      <c r="AJ59" s="100">
        <v>1.0089999999999999</v>
      </c>
      <c r="AK59" s="80">
        <v>0</v>
      </c>
    </row>
    <row r="60" spans="1:37" ht="15" customHeight="1" x14ac:dyDescent="0.35">
      <c r="A60" s="96" t="s">
        <v>772</v>
      </c>
      <c r="B60" s="63" t="s">
        <v>542</v>
      </c>
      <c r="C60" s="100">
        <v>0.96</v>
      </c>
      <c r="D60" s="100">
        <v>0.96</v>
      </c>
      <c r="E60" s="100">
        <v>0.96</v>
      </c>
      <c r="F60" s="100">
        <v>0.96</v>
      </c>
      <c r="G60" s="100">
        <v>0.96</v>
      </c>
      <c r="H60" s="100">
        <v>0.96</v>
      </c>
      <c r="I60" s="100">
        <v>0.96</v>
      </c>
      <c r="J60" s="100">
        <v>0.96</v>
      </c>
      <c r="K60" s="100">
        <v>0.96</v>
      </c>
      <c r="L60" s="100">
        <v>0.96</v>
      </c>
      <c r="M60" s="100">
        <v>0.96</v>
      </c>
      <c r="N60" s="100">
        <v>0.96</v>
      </c>
      <c r="O60" s="100">
        <v>0.96</v>
      </c>
      <c r="P60" s="100">
        <v>0.96</v>
      </c>
      <c r="Q60" s="100">
        <v>0.96</v>
      </c>
      <c r="R60" s="100">
        <v>0.96</v>
      </c>
      <c r="S60" s="100">
        <v>0.96</v>
      </c>
      <c r="T60" s="100">
        <v>0.96</v>
      </c>
      <c r="U60" s="100">
        <v>0.96</v>
      </c>
      <c r="V60" s="100">
        <v>0.96</v>
      </c>
      <c r="W60" s="100">
        <v>0.96</v>
      </c>
      <c r="X60" s="100">
        <v>0.96</v>
      </c>
      <c r="Y60" s="100">
        <v>0.96</v>
      </c>
      <c r="Z60" s="100">
        <v>0.96</v>
      </c>
      <c r="AA60" s="100">
        <v>0.96</v>
      </c>
      <c r="AB60" s="100">
        <v>0.96</v>
      </c>
      <c r="AC60" s="100">
        <v>0.96</v>
      </c>
      <c r="AD60" s="100">
        <v>0.96</v>
      </c>
      <c r="AE60" s="100">
        <v>0.96</v>
      </c>
      <c r="AF60" s="100">
        <v>0.96</v>
      </c>
      <c r="AG60" s="100">
        <v>0.96</v>
      </c>
      <c r="AH60" s="100">
        <v>0.96</v>
      </c>
      <c r="AI60" s="100">
        <v>0.96</v>
      </c>
      <c r="AJ60" s="100">
        <v>0.96</v>
      </c>
      <c r="AK60" s="80">
        <v>0</v>
      </c>
    </row>
    <row r="61" spans="1:37" ht="15.75" customHeight="1" x14ac:dyDescent="0.3">
      <c r="A61" s="73"/>
      <c r="B61" s="73"/>
      <c r="C61" s="73"/>
      <c r="D61" s="73"/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</row>
    <row r="62" spans="1:37" ht="15" customHeight="1" x14ac:dyDescent="0.3">
      <c r="A62" s="73"/>
      <c r="B62" s="66" t="s">
        <v>773</v>
      </c>
      <c r="C62" s="73"/>
      <c r="D62" s="73"/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</row>
    <row r="63" spans="1:37" ht="15" customHeight="1" x14ac:dyDescent="0.35">
      <c r="A63" s="96" t="s">
        <v>774</v>
      </c>
      <c r="B63" s="63" t="s">
        <v>767</v>
      </c>
      <c r="C63" s="81">
        <v>20.537140000000001</v>
      </c>
      <c r="D63" s="81">
        <v>20.439444999999999</v>
      </c>
      <c r="E63" s="81">
        <v>20.349045</v>
      </c>
      <c r="F63" s="81">
        <v>20.466270000000002</v>
      </c>
      <c r="G63" s="81">
        <v>20.363602</v>
      </c>
      <c r="H63" s="81">
        <v>20.554328999999999</v>
      </c>
      <c r="I63" s="81">
        <v>20.653105</v>
      </c>
      <c r="J63" s="81">
        <v>20.626196</v>
      </c>
      <c r="K63" s="81">
        <v>20.621486999999998</v>
      </c>
      <c r="L63" s="81">
        <v>20.64123</v>
      </c>
      <c r="M63" s="81">
        <v>20.627844</v>
      </c>
      <c r="N63" s="81">
        <v>20.536940000000001</v>
      </c>
      <c r="O63" s="81">
        <v>20.501505000000002</v>
      </c>
      <c r="P63" s="81">
        <v>20.413281999999999</v>
      </c>
      <c r="Q63" s="81">
        <v>20.399070999999999</v>
      </c>
      <c r="R63" s="81">
        <v>20.458255999999999</v>
      </c>
      <c r="S63" s="81">
        <v>20.429285</v>
      </c>
      <c r="T63" s="81">
        <v>20.364529000000001</v>
      </c>
      <c r="U63" s="81">
        <v>20.373262</v>
      </c>
      <c r="V63" s="81">
        <v>20.367173999999999</v>
      </c>
      <c r="W63" s="81">
        <v>20.397617</v>
      </c>
      <c r="X63" s="81">
        <v>20.405455</v>
      </c>
      <c r="Y63" s="81">
        <v>20.39472</v>
      </c>
      <c r="Z63" s="81">
        <v>20.372592999999998</v>
      </c>
      <c r="AA63" s="81">
        <v>20.382771999999999</v>
      </c>
      <c r="AB63" s="81">
        <v>20.366734000000001</v>
      </c>
      <c r="AC63" s="81">
        <v>20.354519</v>
      </c>
      <c r="AD63" s="81">
        <v>20.355229999999999</v>
      </c>
      <c r="AE63" s="81">
        <v>20.386980000000001</v>
      </c>
      <c r="AF63" s="81">
        <v>20.356945</v>
      </c>
      <c r="AG63" s="81">
        <v>20.336355000000001</v>
      </c>
      <c r="AH63" s="81">
        <v>20.357395</v>
      </c>
      <c r="AI63" s="81">
        <v>20.34404</v>
      </c>
      <c r="AJ63" s="81">
        <v>20.347266999999999</v>
      </c>
      <c r="AK63" s="80">
        <v>-1.4100000000000001E-4</v>
      </c>
    </row>
    <row r="64" spans="1:37" ht="15" customHeight="1" x14ac:dyDescent="0.35">
      <c r="A64" s="96" t="s">
        <v>775</v>
      </c>
      <c r="B64" s="63" t="s">
        <v>776</v>
      </c>
      <c r="C64" s="81">
        <v>25.416302000000002</v>
      </c>
      <c r="D64" s="81">
        <v>25.057079000000002</v>
      </c>
      <c r="E64" s="81">
        <v>25.074783</v>
      </c>
      <c r="F64" s="81">
        <v>25.042176999999999</v>
      </c>
      <c r="G64" s="81">
        <v>24.938278</v>
      </c>
      <c r="H64" s="81">
        <v>24.964016000000001</v>
      </c>
      <c r="I64" s="81">
        <v>24.911818</v>
      </c>
      <c r="J64" s="81">
        <v>24.91433</v>
      </c>
      <c r="K64" s="81">
        <v>24.898243000000001</v>
      </c>
      <c r="L64" s="81">
        <v>24.920572</v>
      </c>
      <c r="M64" s="81">
        <v>24.903048999999999</v>
      </c>
      <c r="N64" s="81">
        <v>24.81945</v>
      </c>
      <c r="O64" s="81">
        <v>24.850802999999999</v>
      </c>
      <c r="P64" s="81">
        <v>24.769541</v>
      </c>
      <c r="Q64" s="81">
        <v>24.735579000000001</v>
      </c>
      <c r="R64" s="81">
        <v>24.729203999999999</v>
      </c>
      <c r="S64" s="81">
        <v>24.688946000000001</v>
      </c>
      <c r="T64" s="81">
        <v>24.612100999999999</v>
      </c>
      <c r="U64" s="81">
        <v>24.600828</v>
      </c>
      <c r="V64" s="81">
        <v>24.592124999999999</v>
      </c>
      <c r="W64" s="81">
        <v>24.569109000000001</v>
      </c>
      <c r="X64" s="81">
        <v>24.53866</v>
      </c>
      <c r="Y64" s="81">
        <v>24.501373000000001</v>
      </c>
      <c r="Z64" s="81">
        <v>24.474423999999999</v>
      </c>
      <c r="AA64" s="81">
        <v>24.491461000000001</v>
      </c>
      <c r="AB64" s="81">
        <v>24.462054999999999</v>
      </c>
      <c r="AC64" s="81">
        <v>24.426752</v>
      </c>
      <c r="AD64" s="81">
        <v>24.399635</v>
      </c>
      <c r="AE64" s="81">
        <v>24.407730000000001</v>
      </c>
      <c r="AF64" s="81">
        <v>24.328617000000001</v>
      </c>
      <c r="AG64" s="81">
        <v>24.285736</v>
      </c>
      <c r="AH64" s="81">
        <v>24.280874000000001</v>
      </c>
      <c r="AI64" s="81">
        <v>24.244130999999999</v>
      </c>
      <c r="AJ64" s="81">
        <v>24.256340000000002</v>
      </c>
      <c r="AK64" s="80">
        <v>-1.0139999999999999E-3</v>
      </c>
    </row>
    <row r="65" spans="1:37" ht="15" customHeight="1" x14ac:dyDescent="0.35">
      <c r="A65" s="96" t="s">
        <v>777</v>
      </c>
      <c r="B65" s="63" t="s">
        <v>778</v>
      </c>
      <c r="C65" s="81">
        <v>17.234355999999998</v>
      </c>
      <c r="D65" s="81">
        <v>17.205303000000001</v>
      </c>
      <c r="E65" s="81">
        <v>17.117476</v>
      </c>
      <c r="F65" s="81">
        <v>17.06934</v>
      </c>
      <c r="G65" s="81">
        <v>16.988295000000001</v>
      </c>
      <c r="H65" s="81">
        <v>17.022928</v>
      </c>
      <c r="I65" s="81">
        <v>17.071612999999999</v>
      </c>
      <c r="J65" s="81">
        <v>17.059359000000001</v>
      </c>
      <c r="K65" s="81">
        <v>17.037023999999999</v>
      </c>
      <c r="L65" s="81">
        <v>17.056746</v>
      </c>
      <c r="M65" s="81">
        <v>17.031739999999999</v>
      </c>
      <c r="N65" s="81">
        <v>16.978151</v>
      </c>
      <c r="O65" s="81">
        <v>16.968306999999999</v>
      </c>
      <c r="P65" s="81">
        <v>16.998640000000002</v>
      </c>
      <c r="Q65" s="81">
        <v>16.972049999999999</v>
      </c>
      <c r="R65" s="81">
        <v>17.002645000000001</v>
      </c>
      <c r="S65" s="81">
        <v>17.003274999999999</v>
      </c>
      <c r="T65" s="81">
        <v>17.003226999999999</v>
      </c>
      <c r="U65" s="81">
        <v>17.012267999999999</v>
      </c>
      <c r="V65" s="81">
        <v>17.012785000000001</v>
      </c>
      <c r="W65" s="81">
        <v>17.036083000000001</v>
      </c>
      <c r="X65" s="81">
        <v>17.044588000000001</v>
      </c>
      <c r="Y65" s="81">
        <v>17.050751000000002</v>
      </c>
      <c r="Z65" s="81">
        <v>17.064136999999999</v>
      </c>
      <c r="AA65" s="81">
        <v>17.081581</v>
      </c>
      <c r="AB65" s="81">
        <v>17.08465</v>
      </c>
      <c r="AC65" s="81">
        <v>17.087126000000001</v>
      </c>
      <c r="AD65" s="81">
        <v>17.088546999999998</v>
      </c>
      <c r="AE65" s="81">
        <v>17.086746000000002</v>
      </c>
      <c r="AF65" s="81">
        <v>17.085443000000001</v>
      </c>
      <c r="AG65" s="81">
        <v>17.080282</v>
      </c>
      <c r="AH65" s="81">
        <v>17.077895999999999</v>
      </c>
      <c r="AI65" s="81">
        <v>17.084911000000002</v>
      </c>
      <c r="AJ65" s="81">
        <v>17.086425999999999</v>
      </c>
      <c r="AK65" s="80">
        <v>-2.1699999999999999E-4</v>
      </c>
    </row>
    <row r="66" spans="1:37" ht="15" customHeight="1" x14ac:dyDescent="0.35">
      <c r="A66" s="96" t="s">
        <v>779</v>
      </c>
      <c r="B66" s="63" t="s">
        <v>761</v>
      </c>
      <c r="C66" s="81">
        <v>19.437477000000001</v>
      </c>
      <c r="D66" s="81">
        <v>19.706896</v>
      </c>
      <c r="E66" s="81">
        <v>19.588093000000001</v>
      </c>
      <c r="F66" s="81">
        <v>19.676338000000001</v>
      </c>
      <c r="G66" s="81">
        <v>19.593861</v>
      </c>
      <c r="H66" s="81">
        <v>19.763271</v>
      </c>
      <c r="I66" s="81">
        <v>19.874037000000001</v>
      </c>
      <c r="J66" s="81">
        <v>19.832982999999999</v>
      </c>
      <c r="K66" s="81">
        <v>19.854051999999999</v>
      </c>
      <c r="L66" s="81">
        <v>19.849159</v>
      </c>
      <c r="M66" s="81">
        <v>19.841605999999999</v>
      </c>
      <c r="N66" s="81">
        <v>19.838450999999999</v>
      </c>
      <c r="O66" s="81">
        <v>19.782232</v>
      </c>
      <c r="P66" s="81">
        <v>19.750865999999998</v>
      </c>
      <c r="Q66" s="81">
        <v>19.757529999999999</v>
      </c>
      <c r="R66" s="81">
        <v>19.792145000000001</v>
      </c>
      <c r="S66" s="81">
        <v>19.787579999999998</v>
      </c>
      <c r="T66" s="81">
        <v>19.792100999999999</v>
      </c>
      <c r="U66" s="81">
        <v>19.801369000000001</v>
      </c>
      <c r="V66" s="81">
        <v>19.790552000000002</v>
      </c>
      <c r="W66" s="81">
        <v>19.813770000000002</v>
      </c>
      <c r="X66" s="81">
        <v>19.823812</v>
      </c>
      <c r="Y66" s="81">
        <v>19.819962</v>
      </c>
      <c r="Z66" s="81">
        <v>19.817592999999999</v>
      </c>
      <c r="AA66" s="81">
        <v>19.814734000000001</v>
      </c>
      <c r="AB66" s="81">
        <v>19.808729</v>
      </c>
      <c r="AC66" s="81">
        <v>19.816939999999999</v>
      </c>
      <c r="AD66" s="81">
        <v>19.822158999999999</v>
      </c>
      <c r="AE66" s="81">
        <v>19.832388000000002</v>
      </c>
      <c r="AF66" s="81">
        <v>19.856539000000001</v>
      </c>
      <c r="AG66" s="81">
        <v>19.880623</v>
      </c>
      <c r="AH66" s="81">
        <v>19.899242000000001</v>
      </c>
      <c r="AI66" s="81">
        <v>19.884989000000001</v>
      </c>
      <c r="AJ66" s="81">
        <v>19.887484000000001</v>
      </c>
      <c r="AK66" s="80">
        <v>2.8499999999999999E-4</v>
      </c>
    </row>
    <row r="67" spans="1:37" ht="15" customHeight="1" x14ac:dyDescent="0.35">
      <c r="A67" s="96" t="s">
        <v>780</v>
      </c>
      <c r="B67" s="63" t="s">
        <v>781</v>
      </c>
      <c r="C67" s="81">
        <v>20.319486999999999</v>
      </c>
      <c r="D67" s="81">
        <v>19.866795</v>
      </c>
      <c r="E67" s="81">
        <v>19.877953000000002</v>
      </c>
      <c r="F67" s="81">
        <v>19.862864999999999</v>
      </c>
      <c r="G67" s="81">
        <v>19.866108000000001</v>
      </c>
      <c r="H67" s="81">
        <v>19.864163999999999</v>
      </c>
      <c r="I67" s="81">
        <v>19.86232</v>
      </c>
      <c r="J67" s="81">
        <v>19.858194000000001</v>
      </c>
      <c r="K67" s="81">
        <v>19.854407999999999</v>
      </c>
      <c r="L67" s="81">
        <v>19.851212</v>
      </c>
      <c r="M67" s="81">
        <v>19.848103999999999</v>
      </c>
      <c r="N67" s="81">
        <v>19.846712</v>
      </c>
      <c r="O67" s="81">
        <v>19.844584000000001</v>
      </c>
      <c r="P67" s="81">
        <v>19.843212000000001</v>
      </c>
      <c r="Q67" s="81">
        <v>19.839586000000001</v>
      </c>
      <c r="R67" s="81">
        <v>19.837956999999999</v>
      </c>
      <c r="S67" s="81">
        <v>19.837420999999999</v>
      </c>
      <c r="T67" s="81">
        <v>19.835992999999998</v>
      </c>
      <c r="U67" s="81">
        <v>19.833931</v>
      </c>
      <c r="V67" s="81">
        <v>19.832113</v>
      </c>
      <c r="W67" s="81">
        <v>19.829879999999999</v>
      </c>
      <c r="X67" s="81">
        <v>19.827466999999999</v>
      </c>
      <c r="Y67" s="81">
        <v>19.826221</v>
      </c>
      <c r="Z67" s="81">
        <v>19.825344000000001</v>
      </c>
      <c r="AA67" s="81">
        <v>19.824635000000001</v>
      </c>
      <c r="AB67" s="81">
        <v>19.824231999999999</v>
      </c>
      <c r="AC67" s="81">
        <v>19.824038999999999</v>
      </c>
      <c r="AD67" s="81">
        <v>19.823008999999999</v>
      </c>
      <c r="AE67" s="81">
        <v>19.821570999999999</v>
      </c>
      <c r="AF67" s="81">
        <v>19.888694999999998</v>
      </c>
      <c r="AG67" s="81">
        <v>19.887025999999999</v>
      </c>
      <c r="AH67" s="81">
        <v>19.885117999999999</v>
      </c>
      <c r="AI67" s="81">
        <v>19.883326</v>
      </c>
      <c r="AJ67" s="81">
        <v>19.881367000000001</v>
      </c>
      <c r="AK67" s="80">
        <v>2.3E-5</v>
      </c>
    </row>
    <row r="68" spans="1:37" ht="15" customHeight="1" x14ac:dyDescent="0.35">
      <c r="A68" s="96" t="s">
        <v>782</v>
      </c>
      <c r="B68" s="63" t="s">
        <v>783</v>
      </c>
      <c r="C68" s="81">
        <v>20.775822000000002</v>
      </c>
      <c r="D68" s="81">
        <v>20.838132999999999</v>
      </c>
      <c r="E68" s="81">
        <v>20.733785999999998</v>
      </c>
      <c r="F68" s="81">
        <v>20.902740000000001</v>
      </c>
      <c r="G68" s="81">
        <v>20.866161000000002</v>
      </c>
      <c r="H68" s="81">
        <v>20.867376</v>
      </c>
      <c r="I68" s="81">
        <v>20.866620999999999</v>
      </c>
      <c r="J68" s="81">
        <v>20.916288000000002</v>
      </c>
      <c r="K68" s="81">
        <v>20.915384</v>
      </c>
      <c r="L68" s="81">
        <v>20.913564999999998</v>
      </c>
      <c r="M68" s="81">
        <v>20.910665999999999</v>
      </c>
      <c r="N68" s="81">
        <v>20.907888</v>
      </c>
      <c r="O68" s="81">
        <v>20.903262999999999</v>
      </c>
      <c r="P68" s="81">
        <v>20.898401</v>
      </c>
      <c r="Q68" s="81">
        <v>20.889793000000001</v>
      </c>
      <c r="R68" s="81">
        <v>20.836566999999999</v>
      </c>
      <c r="S68" s="81">
        <v>20.829412000000001</v>
      </c>
      <c r="T68" s="81">
        <v>20.823454000000002</v>
      </c>
      <c r="U68" s="81">
        <v>20.814209000000002</v>
      </c>
      <c r="V68" s="81">
        <v>20.812381999999999</v>
      </c>
      <c r="W68" s="81">
        <v>20.811678000000001</v>
      </c>
      <c r="X68" s="81">
        <v>20.809002</v>
      </c>
      <c r="Y68" s="81">
        <v>20.807103999999999</v>
      </c>
      <c r="Z68" s="81">
        <v>20.806034</v>
      </c>
      <c r="AA68" s="81">
        <v>20.806111999999999</v>
      </c>
      <c r="AB68" s="81">
        <v>20.804993</v>
      </c>
      <c r="AC68" s="81">
        <v>20.804296000000001</v>
      </c>
      <c r="AD68" s="81">
        <v>20.804532999999999</v>
      </c>
      <c r="AE68" s="81">
        <v>20.804535000000001</v>
      </c>
      <c r="AF68" s="81">
        <v>20.801072999999999</v>
      </c>
      <c r="AG68" s="81">
        <v>20.800825</v>
      </c>
      <c r="AH68" s="81">
        <v>20.800813999999999</v>
      </c>
      <c r="AI68" s="81">
        <v>20.801849000000001</v>
      </c>
      <c r="AJ68" s="81">
        <v>20.801618999999999</v>
      </c>
      <c r="AK68" s="80">
        <v>-5.5000000000000002E-5</v>
      </c>
    </row>
    <row r="69" spans="1:37" ht="15" customHeight="1" x14ac:dyDescent="0.35">
      <c r="A69" s="96" t="s">
        <v>784</v>
      </c>
      <c r="B69" s="63" t="s">
        <v>785</v>
      </c>
      <c r="C69" s="81">
        <v>28.674879000000001</v>
      </c>
      <c r="D69" s="81">
        <v>28.554435999999999</v>
      </c>
      <c r="E69" s="81">
        <v>28.562546000000001</v>
      </c>
      <c r="F69" s="81">
        <v>28.504807</v>
      </c>
      <c r="G69" s="81">
        <v>28.443207000000001</v>
      </c>
      <c r="H69" s="81">
        <v>28.442011000000001</v>
      </c>
      <c r="I69" s="81">
        <v>28.435804000000001</v>
      </c>
      <c r="J69" s="81">
        <v>28.436997999999999</v>
      </c>
      <c r="K69" s="81">
        <v>28.439364999999999</v>
      </c>
      <c r="L69" s="81">
        <v>28.441151000000001</v>
      </c>
      <c r="M69" s="81">
        <v>28.441541999999998</v>
      </c>
      <c r="N69" s="81">
        <v>28.444378</v>
      </c>
      <c r="O69" s="81">
        <v>28.445307</v>
      </c>
      <c r="P69" s="81">
        <v>28.448008000000002</v>
      </c>
      <c r="Q69" s="81">
        <v>28.451091999999999</v>
      </c>
      <c r="R69" s="81">
        <v>28.453724000000001</v>
      </c>
      <c r="S69" s="81">
        <v>28.456078999999999</v>
      </c>
      <c r="T69" s="81">
        <v>28.459067999999998</v>
      </c>
      <c r="U69" s="81">
        <v>28.461366999999999</v>
      </c>
      <c r="V69" s="81">
        <v>28.462769000000002</v>
      </c>
      <c r="W69" s="81">
        <v>28.465333999999999</v>
      </c>
      <c r="X69" s="81">
        <v>28.467545999999999</v>
      </c>
      <c r="Y69" s="81">
        <v>28.468142</v>
      </c>
      <c r="Z69" s="81">
        <v>28.467697000000001</v>
      </c>
      <c r="AA69" s="81">
        <v>28.468544000000001</v>
      </c>
      <c r="AB69" s="81">
        <v>28.468433000000001</v>
      </c>
      <c r="AC69" s="81">
        <v>28.468116999999999</v>
      </c>
      <c r="AD69" s="81">
        <v>28.467950999999999</v>
      </c>
      <c r="AE69" s="81">
        <v>28.468955999999999</v>
      </c>
      <c r="AF69" s="81">
        <v>28.468081999999999</v>
      </c>
      <c r="AG69" s="81">
        <v>28.468615</v>
      </c>
      <c r="AH69" s="81">
        <v>28.468512</v>
      </c>
      <c r="AI69" s="81">
        <v>28.468487</v>
      </c>
      <c r="AJ69" s="81">
        <v>28.468031</v>
      </c>
      <c r="AK69" s="80">
        <v>-9.5000000000000005E-5</v>
      </c>
    </row>
    <row r="70" spans="1:37" ht="15" customHeight="1" x14ac:dyDescent="0.35">
      <c r="A70" s="96" t="s">
        <v>786</v>
      </c>
      <c r="B70" s="63" t="s">
        <v>787</v>
      </c>
      <c r="C70" s="81">
        <v>18.994087</v>
      </c>
      <c r="D70" s="81">
        <v>19.243162000000002</v>
      </c>
      <c r="E70" s="81">
        <v>19.070353000000001</v>
      </c>
      <c r="F70" s="81">
        <v>19.169922</v>
      </c>
      <c r="G70" s="81">
        <v>19.089600000000001</v>
      </c>
      <c r="H70" s="81">
        <v>19.276790999999999</v>
      </c>
      <c r="I70" s="81">
        <v>19.411289</v>
      </c>
      <c r="J70" s="81">
        <v>19.366067999999999</v>
      </c>
      <c r="K70" s="81">
        <v>19.385352999999999</v>
      </c>
      <c r="L70" s="81">
        <v>19.372706999999998</v>
      </c>
      <c r="M70" s="81">
        <v>19.360990999999999</v>
      </c>
      <c r="N70" s="81">
        <v>19.352909</v>
      </c>
      <c r="O70" s="81">
        <v>19.300653000000001</v>
      </c>
      <c r="P70" s="81">
        <v>19.265913000000001</v>
      </c>
      <c r="Q70" s="81">
        <v>19.264596999999998</v>
      </c>
      <c r="R70" s="81">
        <v>19.290289000000001</v>
      </c>
      <c r="S70" s="81">
        <v>19.284327000000001</v>
      </c>
      <c r="T70" s="81">
        <v>19.280676</v>
      </c>
      <c r="U70" s="81">
        <v>19.290565000000001</v>
      </c>
      <c r="V70" s="81">
        <v>19.277930999999999</v>
      </c>
      <c r="W70" s="81">
        <v>19.296233999999998</v>
      </c>
      <c r="X70" s="81">
        <v>19.305914000000001</v>
      </c>
      <c r="Y70" s="81">
        <v>19.302322</v>
      </c>
      <c r="Z70" s="81">
        <v>19.303664999999999</v>
      </c>
      <c r="AA70" s="81">
        <v>19.298279000000001</v>
      </c>
      <c r="AB70" s="81">
        <v>19.294079</v>
      </c>
      <c r="AC70" s="81">
        <v>19.303532000000001</v>
      </c>
      <c r="AD70" s="81">
        <v>19.313279999999999</v>
      </c>
      <c r="AE70" s="81">
        <v>19.326996000000001</v>
      </c>
      <c r="AF70" s="81">
        <v>19.356915000000001</v>
      </c>
      <c r="AG70" s="81">
        <v>19.385812999999999</v>
      </c>
      <c r="AH70" s="81">
        <v>19.410371999999999</v>
      </c>
      <c r="AI70" s="81">
        <v>19.396623999999999</v>
      </c>
      <c r="AJ70" s="81">
        <v>19.402521</v>
      </c>
      <c r="AK70" s="80">
        <v>2.5799999999999998E-4</v>
      </c>
    </row>
    <row r="71" spans="1:37" ht="15" customHeight="1" x14ac:dyDescent="0.35">
      <c r="A71" s="96" t="s">
        <v>788</v>
      </c>
      <c r="B71" s="63" t="s">
        <v>769</v>
      </c>
      <c r="C71" s="81">
        <v>22.116496999999999</v>
      </c>
      <c r="D71" s="81">
        <v>23.789541</v>
      </c>
      <c r="E71" s="81">
        <v>23.796752999999999</v>
      </c>
      <c r="F71" s="81">
        <v>23.826194999999998</v>
      </c>
      <c r="G71" s="81">
        <v>23.907088999999999</v>
      </c>
      <c r="H71" s="81">
        <v>23.930762999999999</v>
      </c>
      <c r="I71" s="81">
        <v>23.957257999999999</v>
      </c>
      <c r="J71" s="81">
        <v>23.986702000000001</v>
      </c>
      <c r="K71" s="81">
        <v>24.019024000000002</v>
      </c>
      <c r="L71" s="81">
        <v>24.054967999999999</v>
      </c>
      <c r="M71" s="81">
        <v>24.094473000000001</v>
      </c>
      <c r="N71" s="81">
        <v>24.137136000000002</v>
      </c>
      <c r="O71" s="81">
        <v>24.18609</v>
      </c>
      <c r="P71" s="81">
        <v>24.239874</v>
      </c>
      <c r="Q71" s="81">
        <v>24.258429</v>
      </c>
      <c r="R71" s="81">
        <v>24.257082</v>
      </c>
      <c r="S71" s="81">
        <v>24.255732999999999</v>
      </c>
      <c r="T71" s="81">
        <v>24.254387000000001</v>
      </c>
      <c r="U71" s="81">
        <v>24.253038</v>
      </c>
      <c r="V71" s="81">
        <v>24.25169</v>
      </c>
      <c r="W71" s="81">
        <v>24.250340999999999</v>
      </c>
      <c r="X71" s="81">
        <v>24.248991</v>
      </c>
      <c r="Y71" s="81">
        <v>24.247643</v>
      </c>
      <c r="Z71" s="81">
        <v>24.246292</v>
      </c>
      <c r="AA71" s="81">
        <v>24.244942000000002</v>
      </c>
      <c r="AB71" s="81">
        <v>24.243590999999999</v>
      </c>
      <c r="AC71" s="81">
        <v>24.242241</v>
      </c>
      <c r="AD71" s="81">
        <v>24.240888999999999</v>
      </c>
      <c r="AE71" s="81">
        <v>24.239538</v>
      </c>
      <c r="AF71" s="81">
        <v>24.238185999999999</v>
      </c>
      <c r="AG71" s="81">
        <v>24.236834000000002</v>
      </c>
      <c r="AH71" s="81">
        <v>24.235481</v>
      </c>
      <c r="AI71" s="81">
        <v>24.234128999999999</v>
      </c>
      <c r="AJ71" s="81">
        <v>24.232776999999999</v>
      </c>
      <c r="AK71" s="80">
        <v>5.7700000000000004E-4</v>
      </c>
    </row>
    <row r="72" spans="1:37" ht="15" customHeight="1" x14ac:dyDescent="0.35">
      <c r="A72" s="96" t="s">
        <v>789</v>
      </c>
      <c r="B72" s="63" t="s">
        <v>771</v>
      </c>
      <c r="C72" s="81">
        <v>26.218889000000001</v>
      </c>
      <c r="D72" s="81">
        <v>25.447502</v>
      </c>
      <c r="E72" s="81">
        <v>25.630147999999998</v>
      </c>
      <c r="F72" s="81">
        <v>25.765919</v>
      </c>
      <c r="G72" s="81">
        <v>26.388355000000001</v>
      </c>
      <c r="H72" s="81">
        <v>26.396355</v>
      </c>
      <c r="I72" s="81">
        <v>26.389751</v>
      </c>
      <c r="J72" s="81">
        <v>26.391817</v>
      </c>
      <c r="K72" s="81">
        <v>26.385069000000001</v>
      </c>
      <c r="L72" s="81">
        <v>26.391817</v>
      </c>
      <c r="M72" s="81">
        <v>26.385069000000001</v>
      </c>
      <c r="N72" s="81">
        <v>26.175567999999998</v>
      </c>
      <c r="O72" s="81">
        <v>26.169689000000002</v>
      </c>
      <c r="P72" s="81">
        <v>25.926773000000001</v>
      </c>
      <c r="Q72" s="81">
        <v>25.745951000000002</v>
      </c>
      <c r="R72" s="81">
        <v>25.671246</v>
      </c>
      <c r="S72" s="81">
        <v>25.497976000000001</v>
      </c>
      <c r="T72" s="81">
        <v>25.343997999999999</v>
      </c>
      <c r="U72" s="81">
        <v>25.256226000000002</v>
      </c>
      <c r="V72" s="81">
        <v>25.173838</v>
      </c>
      <c r="W72" s="81">
        <v>25.175093</v>
      </c>
      <c r="X72" s="81">
        <v>25.077670999999999</v>
      </c>
      <c r="Y72" s="81">
        <v>24.968132000000001</v>
      </c>
      <c r="Z72" s="81">
        <v>24.865974000000001</v>
      </c>
      <c r="AA72" s="81">
        <v>24.881556</v>
      </c>
      <c r="AB72" s="81">
        <v>24.859068000000001</v>
      </c>
      <c r="AC72" s="81">
        <v>24.773596000000001</v>
      </c>
      <c r="AD72" s="81">
        <v>24.759015999999999</v>
      </c>
      <c r="AE72" s="81">
        <v>24.856954999999999</v>
      </c>
      <c r="AF72" s="81">
        <v>24.625306999999999</v>
      </c>
      <c r="AG72" s="81">
        <v>24.423266999999999</v>
      </c>
      <c r="AH72" s="81">
        <v>24.423266999999999</v>
      </c>
      <c r="AI72" s="81">
        <v>24.423266999999999</v>
      </c>
      <c r="AJ72" s="81">
        <v>24.423266999999999</v>
      </c>
      <c r="AK72" s="80">
        <v>-1.2830000000000001E-3</v>
      </c>
    </row>
    <row r="73" spans="1:37" ht="15" customHeight="1" x14ac:dyDescent="0.35">
      <c r="A73" s="96" t="s">
        <v>790</v>
      </c>
      <c r="B73" s="63" t="s">
        <v>791</v>
      </c>
      <c r="C73" s="81">
        <v>0</v>
      </c>
      <c r="D73" s="81">
        <v>0</v>
      </c>
      <c r="E73" s="81">
        <v>0</v>
      </c>
      <c r="F73" s="81">
        <v>0</v>
      </c>
      <c r="G73" s="81">
        <v>0</v>
      </c>
      <c r="H73" s="81">
        <v>0</v>
      </c>
      <c r="I73" s="81">
        <v>0</v>
      </c>
      <c r="J73" s="81">
        <v>0</v>
      </c>
      <c r="K73" s="81">
        <v>0</v>
      </c>
      <c r="L73" s="81">
        <v>0</v>
      </c>
      <c r="M73" s="81">
        <v>0</v>
      </c>
      <c r="N73" s="81">
        <v>0</v>
      </c>
      <c r="O73" s="81">
        <v>0</v>
      </c>
      <c r="P73" s="81">
        <v>0</v>
      </c>
      <c r="Q73" s="81">
        <v>0</v>
      </c>
      <c r="R73" s="81">
        <v>0</v>
      </c>
      <c r="S73" s="81">
        <v>0</v>
      </c>
      <c r="T73" s="81">
        <v>0</v>
      </c>
      <c r="U73" s="81">
        <v>0</v>
      </c>
      <c r="V73" s="81">
        <v>0</v>
      </c>
      <c r="W73" s="81">
        <v>0</v>
      </c>
      <c r="X73" s="81">
        <v>0</v>
      </c>
      <c r="Y73" s="81">
        <v>0</v>
      </c>
      <c r="Z73" s="81">
        <v>0</v>
      </c>
      <c r="AA73" s="81">
        <v>0</v>
      </c>
      <c r="AB73" s="81">
        <v>0</v>
      </c>
      <c r="AC73" s="81">
        <v>0</v>
      </c>
      <c r="AD73" s="81">
        <v>0</v>
      </c>
      <c r="AE73" s="81">
        <v>0</v>
      </c>
      <c r="AF73" s="81">
        <v>0</v>
      </c>
      <c r="AG73" s="81">
        <v>0</v>
      </c>
      <c r="AH73" s="81">
        <v>0</v>
      </c>
      <c r="AI73" s="81">
        <v>0</v>
      </c>
      <c r="AJ73" s="81">
        <v>0</v>
      </c>
      <c r="AK73" s="80" t="s">
        <v>446</v>
      </c>
    </row>
    <row r="74" spans="1:37" ht="15" customHeight="1" x14ac:dyDescent="0.35">
      <c r="A74" s="96" t="s">
        <v>792</v>
      </c>
      <c r="B74" s="63" t="s">
        <v>793</v>
      </c>
      <c r="C74" s="81">
        <v>12.941471999999999</v>
      </c>
      <c r="D74" s="81">
        <v>11.314271</v>
      </c>
      <c r="E74" s="81">
        <v>11.31427</v>
      </c>
      <c r="F74" s="81">
        <v>11.31427</v>
      </c>
      <c r="G74" s="81">
        <v>11.31427</v>
      </c>
      <c r="H74" s="81">
        <v>11.31427</v>
      </c>
      <c r="I74" s="81">
        <v>11.31427</v>
      </c>
      <c r="J74" s="81">
        <v>11.31427</v>
      </c>
      <c r="K74" s="81">
        <v>11.314271</v>
      </c>
      <c r="L74" s="81">
        <v>11.314271</v>
      </c>
      <c r="M74" s="81">
        <v>11.31427</v>
      </c>
      <c r="N74" s="81">
        <v>11.31427</v>
      </c>
      <c r="O74" s="81">
        <v>11.31427</v>
      </c>
      <c r="P74" s="81">
        <v>11.314271</v>
      </c>
      <c r="Q74" s="81">
        <v>11.314271</v>
      </c>
      <c r="R74" s="81">
        <v>11.31427</v>
      </c>
      <c r="S74" s="81">
        <v>11.31427</v>
      </c>
      <c r="T74" s="81">
        <v>11.31427</v>
      </c>
      <c r="U74" s="81">
        <v>11.314271</v>
      </c>
      <c r="V74" s="81">
        <v>11.31427</v>
      </c>
      <c r="W74" s="81">
        <v>11.31427</v>
      </c>
      <c r="X74" s="81">
        <v>11.314271</v>
      </c>
      <c r="Y74" s="81">
        <v>11.314271</v>
      </c>
      <c r="Z74" s="81">
        <v>11.31427</v>
      </c>
      <c r="AA74" s="81">
        <v>11.314271</v>
      </c>
      <c r="AB74" s="81">
        <v>11.314271</v>
      </c>
      <c r="AC74" s="81">
        <v>11.31427</v>
      </c>
      <c r="AD74" s="81">
        <v>11.314271</v>
      </c>
      <c r="AE74" s="81">
        <v>11.31427</v>
      </c>
      <c r="AF74" s="81">
        <v>11.31427</v>
      </c>
      <c r="AG74" s="81">
        <v>11.31427</v>
      </c>
      <c r="AH74" s="81">
        <v>11.314271</v>
      </c>
      <c r="AI74" s="81">
        <v>11.314271</v>
      </c>
      <c r="AJ74" s="81">
        <v>11.314271</v>
      </c>
      <c r="AK74" s="80">
        <v>0</v>
      </c>
    </row>
    <row r="75" spans="1:37" ht="15.75" customHeight="1" x14ac:dyDescent="0.3">
      <c r="A75" s="73"/>
      <c r="B75" s="73"/>
      <c r="C75" s="73"/>
      <c r="D75" s="73"/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</row>
    <row r="76" spans="1:37" ht="15" customHeight="1" x14ac:dyDescent="0.3">
      <c r="A76" s="96" t="s">
        <v>794</v>
      </c>
      <c r="B76" s="66" t="s">
        <v>795</v>
      </c>
      <c r="C76" s="75">
        <v>3412</v>
      </c>
      <c r="D76" s="75">
        <v>3412</v>
      </c>
      <c r="E76" s="75">
        <v>3412</v>
      </c>
      <c r="F76" s="75">
        <v>3412</v>
      </c>
      <c r="G76" s="75">
        <v>3412</v>
      </c>
      <c r="H76" s="75">
        <v>3412</v>
      </c>
      <c r="I76" s="75">
        <v>3412</v>
      </c>
      <c r="J76" s="75">
        <v>3412</v>
      </c>
      <c r="K76" s="75">
        <v>3412</v>
      </c>
      <c r="L76" s="75">
        <v>3412</v>
      </c>
      <c r="M76" s="75">
        <v>3412</v>
      </c>
      <c r="N76" s="75">
        <v>3412</v>
      </c>
      <c r="O76" s="75">
        <v>3412</v>
      </c>
      <c r="P76" s="75">
        <v>3412</v>
      </c>
      <c r="Q76" s="75">
        <v>3412</v>
      </c>
      <c r="R76" s="75">
        <v>3412</v>
      </c>
      <c r="S76" s="75">
        <v>3412</v>
      </c>
      <c r="T76" s="75">
        <v>3412</v>
      </c>
      <c r="U76" s="75">
        <v>3412</v>
      </c>
      <c r="V76" s="75">
        <v>3412</v>
      </c>
      <c r="W76" s="75">
        <v>3412</v>
      </c>
      <c r="X76" s="75">
        <v>3412</v>
      </c>
      <c r="Y76" s="75">
        <v>3412</v>
      </c>
      <c r="Z76" s="75">
        <v>3412</v>
      </c>
      <c r="AA76" s="75">
        <v>3412</v>
      </c>
      <c r="AB76" s="75">
        <v>3412</v>
      </c>
      <c r="AC76" s="75">
        <v>3412</v>
      </c>
      <c r="AD76" s="75">
        <v>3412</v>
      </c>
      <c r="AE76" s="75">
        <v>3412</v>
      </c>
      <c r="AF76" s="75">
        <v>3412</v>
      </c>
      <c r="AG76" s="75">
        <v>3412</v>
      </c>
      <c r="AH76" s="75">
        <v>3412</v>
      </c>
      <c r="AI76" s="75">
        <v>3412</v>
      </c>
      <c r="AJ76" s="75">
        <v>3412</v>
      </c>
      <c r="AK76" s="76">
        <v>0</v>
      </c>
    </row>
    <row r="77" spans="1:37" ht="15" customHeight="1" thickBot="1" x14ac:dyDescent="0.35">
      <c r="A77" s="73"/>
      <c r="B77" s="73"/>
      <c r="C77" s="73"/>
      <c r="D77" s="73"/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</row>
    <row r="78" spans="1:37" ht="15" customHeight="1" x14ac:dyDescent="0.3">
      <c r="A78" s="73"/>
      <c r="B78" s="134" t="s">
        <v>796</v>
      </c>
      <c r="C78" s="135"/>
      <c r="D78" s="135"/>
      <c r="E78" s="135"/>
      <c r="F78" s="135"/>
      <c r="G78" s="135"/>
      <c r="H78" s="135"/>
      <c r="I78" s="135"/>
      <c r="J78" s="135"/>
      <c r="K78" s="135"/>
      <c r="L78" s="135"/>
      <c r="M78" s="135"/>
      <c r="N78" s="135"/>
      <c r="O78" s="135"/>
      <c r="P78" s="135"/>
      <c r="Q78" s="135"/>
      <c r="R78" s="135"/>
      <c r="S78" s="135"/>
      <c r="T78" s="135"/>
      <c r="U78" s="135"/>
      <c r="V78" s="135"/>
      <c r="W78" s="135"/>
      <c r="X78" s="135"/>
      <c r="Y78" s="135"/>
      <c r="Z78" s="135"/>
      <c r="AA78" s="135"/>
      <c r="AB78" s="135"/>
      <c r="AC78" s="135"/>
      <c r="AD78" s="135"/>
      <c r="AE78" s="135"/>
      <c r="AF78" s="135"/>
      <c r="AG78" s="135"/>
      <c r="AH78" s="135"/>
      <c r="AI78" s="135"/>
      <c r="AJ78" s="135"/>
      <c r="AK78" s="135"/>
    </row>
    <row r="79" spans="1:37" ht="15" customHeight="1" x14ac:dyDescent="0.3">
      <c r="A79" s="73"/>
      <c r="B79" s="98" t="s">
        <v>797</v>
      </c>
      <c r="C79" s="73"/>
      <c r="D79" s="73"/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</row>
    <row r="80" spans="1:37" ht="15" customHeight="1" x14ac:dyDescent="0.3">
      <c r="A80" s="73"/>
      <c r="B80" s="98" t="s">
        <v>798</v>
      </c>
      <c r="C80" s="73"/>
      <c r="D80" s="73"/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</row>
    <row r="81" spans="1:37" ht="15" customHeight="1" x14ac:dyDescent="0.3">
      <c r="A81" s="73"/>
      <c r="B81" s="98" t="s">
        <v>676</v>
      </c>
      <c r="C81" s="73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</row>
    <row r="82" spans="1:37" ht="15" customHeight="1" x14ac:dyDescent="0.3">
      <c r="A82" s="73"/>
      <c r="B82" s="98" t="s">
        <v>799</v>
      </c>
      <c r="C82" s="73"/>
      <c r="D82" s="73"/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</row>
    <row r="83" spans="1:37" ht="15" customHeight="1" x14ac:dyDescent="0.3">
      <c r="A83" s="73"/>
      <c r="B83" s="98" t="s">
        <v>800</v>
      </c>
      <c r="C83" s="73"/>
      <c r="D83" s="73"/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X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</row>
    <row r="84" spans="1:37" ht="15" customHeight="1" x14ac:dyDescent="0.3">
      <c r="A84" s="73"/>
      <c r="B84" s="98" t="s">
        <v>801</v>
      </c>
      <c r="C84" s="73"/>
      <c r="D84" s="73"/>
      <c r="E84" s="73"/>
      <c r="F84" s="73"/>
      <c r="G84" s="73"/>
      <c r="H84" s="73"/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</row>
    <row r="85" spans="1:37" ht="15" customHeight="1" x14ac:dyDescent="0.3">
      <c r="A85" s="73"/>
      <c r="B85" s="98" t="s">
        <v>802</v>
      </c>
      <c r="C85" s="73"/>
      <c r="D85" s="73"/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</row>
    <row r="86" spans="1:37" ht="15.75" customHeight="1" x14ac:dyDescent="0.3">
      <c r="A86" s="73"/>
      <c r="B86" s="73"/>
      <c r="C86" s="73"/>
      <c r="D86" s="73"/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</row>
    <row r="87" spans="1:37" ht="15.75" customHeight="1" x14ac:dyDescent="0.3">
      <c r="A87" s="73"/>
      <c r="B87" s="73"/>
      <c r="C87" s="73"/>
      <c r="D87" s="73"/>
      <c r="E87" s="73"/>
      <c r="F87" s="73"/>
      <c r="G87" s="73"/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</row>
    <row r="88" spans="1:37" ht="15.75" customHeight="1" x14ac:dyDescent="0.3">
      <c r="A88" s="73"/>
      <c r="B88" s="73"/>
      <c r="C88" s="73"/>
      <c r="D88" s="73"/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</row>
    <row r="89" spans="1:37" ht="15.75" customHeight="1" x14ac:dyDescent="0.3">
      <c r="A89" s="73"/>
      <c r="B89" s="73"/>
      <c r="C89" s="73"/>
      <c r="D89" s="73"/>
      <c r="E89" s="73"/>
      <c r="F89" s="73"/>
      <c r="G89" s="73"/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</row>
    <row r="90" spans="1:37" ht="15.75" customHeight="1" x14ac:dyDescent="0.3">
      <c r="A90" s="73"/>
      <c r="B90" s="73"/>
      <c r="C90" s="73"/>
      <c r="D90" s="73"/>
      <c r="E90" s="73"/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</row>
    <row r="91" spans="1:37" ht="15.75" customHeight="1" x14ac:dyDescent="0.3">
      <c r="A91" s="73"/>
      <c r="B91" s="73"/>
      <c r="C91" s="73"/>
      <c r="D91" s="73"/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</row>
    <row r="92" spans="1:37" ht="15.75" customHeight="1" x14ac:dyDescent="0.3">
      <c r="A92" s="73"/>
      <c r="B92" s="73"/>
      <c r="C92" s="73"/>
      <c r="D92" s="73"/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X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</row>
    <row r="93" spans="1:37" ht="15.75" customHeight="1" x14ac:dyDescent="0.3">
      <c r="A93" s="73"/>
      <c r="B93" s="73"/>
      <c r="C93" s="73"/>
      <c r="D93" s="73"/>
      <c r="E93" s="73"/>
      <c r="F93" s="73"/>
      <c r="G93" s="73"/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</row>
    <row r="94" spans="1:37" ht="15.75" customHeight="1" x14ac:dyDescent="0.3">
      <c r="A94" s="73"/>
      <c r="B94" s="73"/>
      <c r="C94" s="73"/>
      <c r="D94" s="73"/>
      <c r="E94" s="73"/>
      <c r="F94" s="73"/>
      <c r="G94" s="73"/>
      <c r="H94" s="73"/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</row>
    <row r="95" spans="1:37" ht="15.75" customHeight="1" x14ac:dyDescent="0.3">
      <c r="A95" s="73"/>
      <c r="B95" s="73"/>
      <c r="C95" s="73"/>
      <c r="D95" s="73"/>
      <c r="E95" s="73"/>
      <c r="F95" s="73"/>
      <c r="G95" s="73"/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</row>
    <row r="96" spans="1:37" ht="15.75" customHeight="1" x14ac:dyDescent="0.3">
      <c r="A96" s="73"/>
      <c r="B96" s="73"/>
      <c r="C96" s="73"/>
      <c r="D96" s="73"/>
      <c r="E96" s="73"/>
      <c r="F96" s="73"/>
      <c r="G96" s="73"/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</row>
    <row r="97" spans="1:37" ht="15.75" customHeight="1" x14ac:dyDescent="0.3">
      <c r="A97" s="73"/>
      <c r="B97" s="73"/>
      <c r="C97" s="73"/>
      <c r="D97" s="73"/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X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</row>
    <row r="98" spans="1:37" ht="15.75" customHeight="1" x14ac:dyDescent="0.3">
      <c r="A98" s="73"/>
      <c r="B98" s="73"/>
      <c r="C98" s="73"/>
      <c r="D98" s="73"/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X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</row>
    <row r="99" spans="1:37" ht="15.75" customHeight="1" x14ac:dyDescent="0.3">
      <c r="A99" s="73"/>
      <c r="B99" s="73"/>
      <c r="C99" s="73"/>
      <c r="D99" s="73"/>
      <c r="E99" s="73"/>
      <c r="F99" s="73"/>
      <c r="G99" s="73"/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X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</row>
    <row r="100" spans="1:37" ht="15.75" customHeight="1" x14ac:dyDescent="0.3">
      <c r="A100" s="73"/>
      <c r="B100" s="73"/>
      <c r="C100" s="73"/>
      <c r="D100" s="73"/>
      <c r="E100" s="73"/>
      <c r="F100" s="73"/>
      <c r="G100" s="73"/>
      <c r="H100" s="73"/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</row>
    <row r="101" spans="1:37" ht="15.75" customHeight="1" x14ac:dyDescent="0.3">
      <c r="A101" s="73"/>
      <c r="B101" s="73"/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</row>
    <row r="102" spans="1:37" ht="15.75" customHeight="1" x14ac:dyDescent="0.3">
      <c r="A102" s="73"/>
      <c r="B102" s="73"/>
      <c r="C102" s="73"/>
      <c r="D102" s="73"/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</row>
    <row r="103" spans="1:37" ht="15.75" customHeight="1" x14ac:dyDescent="0.3">
      <c r="A103" s="73"/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</row>
    <row r="104" spans="1:37" ht="15.75" customHeight="1" x14ac:dyDescent="0.3">
      <c r="A104" s="73"/>
      <c r="B104" s="73"/>
      <c r="C104" s="73"/>
      <c r="D104" s="73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</row>
    <row r="105" spans="1:37" ht="15.75" customHeight="1" x14ac:dyDescent="0.3">
      <c r="A105" s="73"/>
      <c r="B105" s="73"/>
      <c r="C105" s="73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</row>
    <row r="106" spans="1:37" ht="15.75" customHeight="1" x14ac:dyDescent="0.3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</row>
    <row r="107" spans="1:37" ht="15.75" customHeight="1" x14ac:dyDescent="0.3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</row>
    <row r="108" spans="1:37" ht="15.75" customHeight="1" x14ac:dyDescent="0.3">
      <c r="A108" s="73"/>
      <c r="B108" s="73"/>
      <c r="C108" s="73"/>
      <c r="D108" s="73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X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</row>
    <row r="109" spans="1:37" ht="15.75" customHeight="1" x14ac:dyDescent="0.3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</row>
    <row r="110" spans="1:37" ht="15.75" customHeight="1" x14ac:dyDescent="0.3">
      <c r="A110" s="73"/>
      <c r="B110" s="73"/>
      <c r="C110" s="73"/>
      <c r="D110" s="73"/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X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</row>
    <row r="111" spans="1:37" ht="15.75" customHeight="1" x14ac:dyDescent="0.3">
      <c r="A111" s="73"/>
      <c r="B111" s="73"/>
      <c r="C111" s="73"/>
      <c r="D111" s="73"/>
      <c r="E111" s="73"/>
      <c r="F111" s="73"/>
      <c r="G111" s="73"/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X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</row>
    <row r="112" spans="1:37" ht="15.75" customHeight="1" x14ac:dyDescent="0.3">
      <c r="A112" s="73"/>
      <c r="B112" s="73"/>
      <c r="C112" s="73"/>
      <c r="D112" s="73"/>
      <c r="E112" s="73"/>
      <c r="F112" s="73"/>
      <c r="G112" s="73"/>
      <c r="H112" s="73"/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</row>
    <row r="113" spans="1:37" ht="15.75" customHeight="1" x14ac:dyDescent="0.3">
      <c r="A113" s="73"/>
      <c r="B113" s="73"/>
      <c r="C113" s="73"/>
      <c r="D113" s="73"/>
      <c r="E113" s="73"/>
      <c r="F113" s="73"/>
      <c r="G113" s="73"/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X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</row>
    <row r="114" spans="1:37" ht="15.75" customHeight="1" x14ac:dyDescent="0.3">
      <c r="A114" s="73"/>
      <c r="B114" s="73"/>
      <c r="C114" s="73"/>
      <c r="D114" s="73"/>
      <c r="E114" s="73"/>
      <c r="F114" s="73"/>
      <c r="G114" s="73"/>
      <c r="H114" s="73"/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X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</row>
    <row r="115" spans="1:37" ht="15.75" customHeight="1" x14ac:dyDescent="0.3">
      <c r="A115" s="73"/>
      <c r="B115" s="73"/>
      <c r="C115" s="73"/>
      <c r="D115" s="73"/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X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</row>
    <row r="116" spans="1:37" ht="15.75" customHeight="1" x14ac:dyDescent="0.3">
      <c r="A116" s="73"/>
      <c r="B116" s="73"/>
      <c r="C116" s="73"/>
      <c r="D116" s="73"/>
      <c r="E116" s="73"/>
      <c r="F116" s="73"/>
      <c r="G116" s="73"/>
      <c r="H116" s="73"/>
      <c r="I116" s="73"/>
      <c r="J116" s="73"/>
      <c r="K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X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</row>
    <row r="117" spans="1:37" ht="15.75" customHeight="1" x14ac:dyDescent="0.3">
      <c r="A117" s="73"/>
      <c r="B117" s="73"/>
      <c r="C117" s="73"/>
      <c r="D117" s="73"/>
      <c r="E117" s="73"/>
      <c r="F117" s="73"/>
      <c r="G117" s="73"/>
      <c r="H117" s="73"/>
      <c r="I117" s="73"/>
      <c r="J117" s="73"/>
      <c r="K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X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</row>
    <row r="118" spans="1:37" ht="15.75" customHeight="1" x14ac:dyDescent="0.3">
      <c r="A118" s="73"/>
      <c r="B118" s="73"/>
      <c r="C118" s="73"/>
      <c r="D118" s="73"/>
      <c r="E118" s="73"/>
      <c r="F118" s="73"/>
      <c r="G118" s="73"/>
      <c r="H118" s="73"/>
      <c r="I118" s="73"/>
      <c r="J118" s="73"/>
      <c r="K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X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</row>
    <row r="119" spans="1:37" ht="15.75" customHeight="1" x14ac:dyDescent="0.3">
      <c r="A119" s="73"/>
      <c r="B119" s="73"/>
      <c r="C119" s="73"/>
      <c r="D119" s="73"/>
      <c r="E119" s="73"/>
      <c r="F119" s="73"/>
      <c r="G119" s="73"/>
      <c r="H119" s="73"/>
      <c r="I119" s="73"/>
      <c r="J119" s="73"/>
      <c r="K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X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</row>
    <row r="120" spans="1:37" ht="15.75" customHeight="1" x14ac:dyDescent="0.3">
      <c r="A120" s="73"/>
      <c r="B120" s="73"/>
      <c r="C120" s="73"/>
      <c r="D120" s="73"/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</row>
    <row r="121" spans="1:37" ht="15.75" customHeight="1" x14ac:dyDescent="0.3">
      <c r="A121" s="73"/>
      <c r="B121" s="73"/>
      <c r="C121" s="73"/>
      <c r="D121" s="73"/>
      <c r="E121" s="73"/>
      <c r="F121" s="73"/>
      <c r="G121" s="73"/>
      <c r="H121" s="73"/>
      <c r="I121" s="73"/>
      <c r="J121" s="73"/>
      <c r="K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X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</row>
    <row r="122" spans="1:37" ht="15.75" customHeight="1" x14ac:dyDescent="0.3">
      <c r="A122" s="73"/>
      <c r="B122" s="73"/>
      <c r="C122" s="73"/>
      <c r="D122" s="73"/>
      <c r="E122" s="73"/>
      <c r="F122" s="73"/>
      <c r="G122" s="73"/>
      <c r="H122" s="73"/>
      <c r="I122" s="73"/>
      <c r="J122" s="73"/>
      <c r="K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X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</row>
    <row r="123" spans="1:37" ht="15.75" customHeight="1" x14ac:dyDescent="0.3">
      <c r="A123" s="73"/>
      <c r="B123" s="73"/>
      <c r="C123" s="73"/>
      <c r="D123" s="73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</row>
    <row r="124" spans="1:37" ht="15.75" customHeight="1" x14ac:dyDescent="0.3">
      <c r="A124" s="73"/>
      <c r="B124" s="73"/>
      <c r="C124" s="73"/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</row>
    <row r="125" spans="1:37" ht="15.75" customHeight="1" x14ac:dyDescent="0.3">
      <c r="A125" s="73"/>
      <c r="B125" s="73"/>
      <c r="C125" s="73"/>
      <c r="D125" s="73"/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X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</row>
    <row r="126" spans="1:37" ht="15.75" customHeight="1" x14ac:dyDescent="0.3">
      <c r="A126" s="73"/>
      <c r="B126" s="73"/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</row>
    <row r="127" spans="1:37" ht="15.75" customHeight="1" x14ac:dyDescent="0.3">
      <c r="A127" s="73"/>
      <c r="B127" s="73"/>
      <c r="C127" s="73"/>
      <c r="D127" s="73"/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</row>
    <row r="128" spans="1:37" ht="15.75" customHeight="1" x14ac:dyDescent="0.3">
      <c r="A128" s="73"/>
      <c r="B128" s="73"/>
      <c r="C128" s="73"/>
      <c r="D128" s="73"/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</row>
    <row r="129" spans="1:37" ht="15.75" customHeight="1" x14ac:dyDescent="0.3">
      <c r="A129" s="73"/>
      <c r="B129" s="73"/>
      <c r="C129" s="73"/>
      <c r="D129" s="73"/>
      <c r="E129" s="73"/>
      <c r="F129" s="73"/>
      <c r="G129" s="73"/>
      <c r="H129" s="73"/>
      <c r="I129" s="73"/>
      <c r="J129" s="73"/>
      <c r="K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X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</row>
    <row r="130" spans="1:37" ht="15.75" customHeight="1" x14ac:dyDescent="0.3">
      <c r="A130" s="73"/>
      <c r="B130" s="73"/>
      <c r="C130" s="73"/>
      <c r="D130" s="73"/>
      <c r="E130" s="73"/>
      <c r="F130" s="73"/>
      <c r="G130" s="73"/>
      <c r="H130" s="73"/>
      <c r="I130" s="73"/>
      <c r="J130" s="73"/>
      <c r="K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X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</row>
    <row r="131" spans="1:37" ht="15.75" customHeight="1" x14ac:dyDescent="0.3">
      <c r="A131" s="73"/>
      <c r="B131" s="73"/>
      <c r="C131" s="73"/>
      <c r="D131" s="73"/>
      <c r="E131" s="73"/>
      <c r="F131" s="73"/>
      <c r="G131" s="73"/>
      <c r="H131" s="73"/>
      <c r="I131" s="73"/>
      <c r="J131" s="73"/>
      <c r="K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X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</row>
    <row r="132" spans="1:37" ht="15.75" customHeight="1" x14ac:dyDescent="0.3">
      <c r="A132" s="73"/>
      <c r="B132" s="73"/>
      <c r="C132" s="73"/>
      <c r="D132" s="73"/>
      <c r="E132" s="73"/>
      <c r="F132" s="73"/>
      <c r="G132" s="73"/>
      <c r="H132" s="73"/>
      <c r="I132" s="73"/>
      <c r="J132" s="73"/>
      <c r="K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X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</row>
    <row r="133" spans="1:37" ht="15.75" customHeight="1" x14ac:dyDescent="0.3">
      <c r="A133" s="73"/>
      <c r="B133" s="73"/>
      <c r="C133" s="73"/>
      <c r="D133" s="73"/>
      <c r="E133" s="73"/>
      <c r="F133" s="73"/>
      <c r="G133" s="73"/>
      <c r="H133" s="73"/>
      <c r="I133" s="73"/>
      <c r="J133" s="73"/>
      <c r="K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X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</row>
    <row r="134" spans="1:37" ht="15.75" customHeight="1" x14ac:dyDescent="0.3">
      <c r="A134" s="73"/>
      <c r="B134" s="73"/>
      <c r="C134" s="73"/>
      <c r="D134" s="73"/>
      <c r="E134" s="73"/>
      <c r="F134" s="73"/>
      <c r="G134" s="73"/>
      <c r="H134" s="73"/>
      <c r="I134" s="73"/>
      <c r="J134" s="73"/>
      <c r="K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X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</row>
    <row r="135" spans="1:37" ht="15.75" customHeight="1" x14ac:dyDescent="0.3">
      <c r="A135" s="73"/>
      <c r="B135" s="73"/>
      <c r="C135" s="73"/>
      <c r="D135" s="73"/>
      <c r="E135" s="73"/>
      <c r="F135" s="73"/>
      <c r="G135" s="73"/>
      <c r="H135" s="73"/>
      <c r="I135" s="73"/>
      <c r="J135" s="73"/>
      <c r="K135" s="73"/>
      <c r="L135" s="73"/>
      <c r="M135" s="73"/>
      <c r="N135" s="73"/>
      <c r="O135" s="73"/>
      <c r="P135" s="73"/>
      <c r="Q135" s="73"/>
      <c r="R135" s="73"/>
      <c r="S135" s="73"/>
      <c r="T135" s="73"/>
      <c r="U135" s="73"/>
      <c r="V135" s="73"/>
      <c r="W135" s="73"/>
      <c r="X135" s="73"/>
      <c r="Y135" s="73"/>
      <c r="Z135" s="73"/>
      <c r="AA135" s="73"/>
      <c r="AB135" s="73"/>
      <c r="AC135" s="73"/>
      <c r="AD135" s="73"/>
      <c r="AE135" s="73"/>
      <c r="AF135" s="73"/>
      <c r="AG135" s="73"/>
      <c r="AH135" s="73"/>
      <c r="AI135" s="73"/>
      <c r="AJ135" s="73"/>
      <c r="AK135" s="73"/>
    </row>
    <row r="136" spans="1:37" ht="15.75" customHeight="1" x14ac:dyDescent="0.3">
      <c r="A136" s="73"/>
      <c r="B136" s="73"/>
      <c r="C136" s="73"/>
      <c r="D136" s="73"/>
      <c r="E136" s="73"/>
      <c r="F136" s="73"/>
      <c r="G136" s="73"/>
      <c r="H136" s="73"/>
      <c r="I136" s="73"/>
      <c r="J136" s="73"/>
      <c r="K136" s="73"/>
      <c r="L136" s="73"/>
      <c r="M136" s="73"/>
      <c r="N136" s="73"/>
      <c r="O136" s="73"/>
      <c r="P136" s="73"/>
      <c r="Q136" s="73"/>
      <c r="R136" s="73"/>
      <c r="S136" s="73"/>
      <c r="T136" s="73"/>
      <c r="U136" s="73"/>
      <c r="V136" s="73"/>
      <c r="W136" s="73"/>
      <c r="X136" s="73"/>
      <c r="Y136" s="73"/>
      <c r="Z136" s="73"/>
      <c r="AA136" s="73"/>
      <c r="AB136" s="73"/>
      <c r="AC136" s="73"/>
      <c r="AD136" s="73"/>
      <c r="AE136" s="73"/>
      <c r="AF136" s="73"/>
      <c r="AG136" s="73"/>
      <c r="AH136" s="73"/>
      <c r="AI136" s="73"/>
      <c r="AJ136" s="73"/>
      <c r="AK136" s="73"/>
    </row>
    <row r="137" spans="1:37" ht="15.75" customHeight="1" x14ac:dyDescent="0.3">
      <c r="A137" s="73"/>
      <c r="B137" s="73"/>
      <c r="C137" s="73"/>
      <c r="D137" s="73"/>
      <c r="E137" s="73"/>
      <c r="F137" s="73"/>
      <c r="G137" s="73"/>
      <c r="H137" s="73"/>
      <c r="I137" s="73"/>
      <c r="J137" s="73"/>
      <c r="K137" s="73"/>
      <c r="L137" s="73"/>
      <c r="M137" s="73"/>
      <c r="N137" s="73"/>
      <c r="O137" s="73"/>
      <c r="P137" s="73"/>
      <c r="Q137" s="73"/>
      <c r="R137" s="73"/>
      <c r="S137" s="73"/>
      <c r="T137" s="73"/>
      <c r="U137" s="73"/>
      <c r="V137" s="73"/>
      <c r="W137" s="73"/>
      <c r="X137" s="73"/>
      <c r="Y137" s="73"/>
      <c r="Z137" s="73"/>
      <c r="AA137" s="73"/>
      <c r="AB137" s="73"/>
      <c r="AC137" s="73"/>
      <c r="AD137" s="73"/>
      <c r="AE137" s="73"/>
      <c r="AF137" s="73"/>
      <c r="AG137" s="73"/>
      <c r="AH137" s="73"/>
      <c r="AI137" s="73"/>
      <c r="AJ137" s="73"/>
      <c r="AK137" s="73"/>
    </row>
    <row r="138" spans="1:37" ht="15.75" customHeight="1" x14ac:dyDescent="0.3">
      <c r="A138" s="73"/>
      <c r="B138" s="73"/>
      <c r="C138" s="73"/>
      <c r="D138" s="73"/>
      <c r="E138" s="73"/>
      <c r="F138" s="73"/>
      <c r="G138" s="73"/>
      <c r="H138" s="73"/>
      <c r="I138" s="73"/>
      <c r="J138" s="73"/>
      <c r="K138" s="73"/>
      <c r="L138" s="73"/>
      <c r="M138" s="73"/>
      <c r="N138" s="73"/>
      <c r="O138" s="73"/>
      <c r="P138" s="73"/>
      <c r="Q138" s="73"/>
      <c r="R138" s="73"/>
      <c r="S138" s="73"/>
      <c r="T138" s="73"/>
      <c r="U138" s="73"/>
      <c r="V138" s="73"/>
      <c r="W138" s="73"/>
      <c r="X138" s="73"/>
      <c r="Y138" s="73"/>
      <c r="Z138" s="73"/>
      <c r="AA138" s="73"/>
      <c r="AB138" s="73"/>
      <c r="AC138" s="73"/>
      <c r="AD138" s="73"/>
      <c r="AE138" s="73"/>
      <c r="AF138" s="73"/>
      <c r="AG138" s="73"/>
      <c r="AH138" s="73"/>
      <c r="AI138" s="73"/>
      <c r="AJ138" s="73"/>
      <c r="AK138" s="73"/>
    </row>
    <row r="139" spans="1:37" ht="15.75" customHeight="1" x14ac:dyDescent="0.3">
      <c r="A139" s="73"/>
      <c r="B139" s="73"/>
      <c r="C139" s="73"/>
      <c r="D139" s="73"/>
      <c r="E139" s="73"/>
      <c r="F139" s="73"/>
      <c r="G139" s="73"/>
      <c r="H139" s="73"/>
      <c r="I139" s="73"/>
      <c r="J139" s="73"/>
      <c r="K139" s="73"/>
      <c r="L139" s="73"/>
      <c r="M139" s="73"/>
      <c r="N139" s="73"/>
      <c r="O139" s="73"/>
      <c r="P139" s="73"/>
      <c r="Q139" s="73"/>
      <c r="R139" s="73"/>
      <c r="S139" s="73"/>
      <c r="T139" s="73"/>
      <c r="U139" s="73"/>
      <c r="V139" s="73"/>
      <c r="W139" s="73"/>
      <c r="X139" s="73"/>
      <c r="Y139" s="73"/>
      <c r="Z139" s="73"/>
      <c r="AA139" s="73"/>
      <c r="AB139" s="73"/>
      <c r="AC139" s="73"/>
      <c r="AD139" s="73"/>
      <c r="AE139" s="73"/>
      <c r="AF139" s="73"/>
      <c r="AG139" s="73"/>
      <c r="AH139" s="73"/>
      <c r="AI139" s="73"/>
      <c r="AJ139" s="73"/>
      <c r="AK139" s="73"/>
    </row>
    <row r="140" spans="1:37" ht="15.75" customHeight="1" x14ac:dyDescent="0.3">
      <c r="A140" s="73"/>
      <c r="B140" s="73"/>
      <c r="C140" s="73"/>
      <c r="D140" s="73"/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73"/>
      <c r="Q140" s="73"/>
      <c r="R140" s="73"/>
      <c r="S140" s="73"/>
      <c r="T140" s="73"/>
      <c r="U140" s="73"/>
      <c r="V140" s="73"/>
      <c r="W140" s="73"/>
      <c r="X140" s="73"/>
      <c r="Y140" s="73"/>
      <c r="Z140" s="73"/>
      <c r="AA140" s="73"/>
      <c r="AB140" s="73"/>
      <c r="AC140" s="73"/>
      <c r="AD140" s="73"/>
      <c r="AE140" s="73"/>
      <c r="AF140" s="73"/>
      <c r="AG140" s="73"/>
      <c r="AH140" s="73"/>
      <c r="AI140" s="73"/>
      <c r="AJ140" s="73"/>
      <c r="AK140" s="73"/>
    </row>
    <row r="141" spans="1:37" ht="15.75" customHeight="1" x14ac:dyDescent="0.3">
      <c r="A141" s="73"/>
      <c r="B141" s="73"/>
      <c r="C141" s="73"/>
      <c r="D141" s="73"/>
      <c r="E141" s="73"/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73"/>
      <c r="Q141" s="73"/>
      <c r="R141" s="73"/>
      <c r="S141" s="73"/>
      <c r="T141" s="73"/>
      <c r="U141" s="73"/>
      <c r="V141" s="73"/>
      <c r="W141" s="73"/>
      <c r="X141" s="73"/>
      <c r="Y141" s="73"/>
      <c r="Z141" s="73"/>
      <c r="AA141" s="73"/>
      <c r="AB141" s="73"/>
      <c r="AC141" s="73"/>
      <c r="AD141" s="73"/>
      <c r="AE141" s="73"/>
      <c r="AF141" s="73"/>
      <c r="AG141" s="73"/>
      <c r="AH141" s="73"/>
      <c r="AI141" s="73"/>
      <c r="AJ141" s="73"/>
      <c r="AK141" s="73"/>
    </row>
    <row r="142" spans="1:37" ht="15.75" customHeight="1" x14ac:dyDescent="0.3">
      <c r="A142" s="73"/>
      <c r="B142" s="73"/>
      <c r="C142" s="73"/>
      <c r="D142" s="73"/>
      <c r="E142" s="73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73"/>
      <c r="S142" s="73"/>
      <c r="T142" s="73"/>
      <c r="U142" s="73"/>
      <c r="V142" s="73"/>
      <c r="W142" s="73"/>
      <c r="X142" s="73"/>
      <c r="Y142" s="73"/>
      <c r="Z142" s="73"/>
      <c r="AA142" s="73"/>
      <c r="AB142" s="73"/>
      <c r="AC142" s="73"/>
      <c r="AD142" s="73"/>
      <c r="AE142" s="73"/>
      <c r="AF142" s="73"/>
      <c r="AG142" s="73"/>
      <c r="AH142" s="73"/>
      <c r="AI142" s="73"/>
      <c r="AJ142" s="73"/>
      <c r="AK142" s="73"/>
    </row>
    <row r="143" spans="1:37" ht="15.75" customHeight="1" x14ac:dyDescent="0.3">
      <c r="A143" s="73"/>
      <c r="B143" s="73"/>
      <c r="C143" s="73"/>
      <c r="D143" s="73"/>
      <c r="E143" s="73"/>
      <c r="F143" s="73"/>
      <c r="G143" s="73"/>
      <c r="H143" s="73"/>
      <c r="I143" s="73"/>
      <c r="J143" s="73"/>
      <c r="K143" s="73"/>
      <c r="L143" s="73"/>
      <c r="M143" s="73"/>
      <c r="N143" s="73"/>
      <c r="O143" s="73"/>
      <c r="P143" s="73"/>
      <c r="Q143" s="73"/>
      <c r="R143" s="73"/>
      <c r="S143" s="73"/>
      <c r="T143" s="73"/>
      <c r="U143" s="73"/>
      <c r="V143" s="73"/>
      <c r="W143" s="73"/>
      <c r="X143" s="73"/>
      <c r="Y143" s="73"/>
      <c r="Z143" s="73"/>
      <c r="AA143" s="73"/>
      <c r="AB143" s="73"/>
      <c r="AC143" s="73"/>
      <c r="AD143" s="73"/>
      <c r="AE143" s="73"/>
      <c r="AF143" s="73"/>
      <c r="AG143" s="73"/>
      <c r="AH143" s="73"/>
      <c r="AI143" s="73"/>
      <c r="AJ143" s="73"/>
      <c r="AK143" s="73"/>
    </row>
    <row r="144" spans="1:37" ht="15.75" customHeight="1" x14ac:dyDescent="0.3">
      <c r="A144" s="73"/>
      <c r="B144" s="73"/>
      <c r="C144" s="73"/>
      <c r="D144" s="73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  <c r="U144" s="73"/>
      <c r="V144" s="73"/>
      <c r="W144" s="73"/>
      <c r="X144" s="73"/>
      <c r="Y144" s="73"/>
      <c r="Z144" s="73"/>
      <c r="AA144" s="73"/>
      <c r="AB144" s="73"/>
      <c r="AC144" s="73"/>
      <c r="AD144" s="73"/>
      <c r="AE144" s="73"/>
      <c r="AF144" s="73"/>
      <c r="AG144" s="73"/>
      <c r="AH144" s="73"/>
      <c r="AI144" s="73"/>
      <c r="AJ144" s="73"/>
      <c r="AK144" s="73"/>
    </row>
    <row r="145" spans="1:37" ht="15.75" customHeight="1" x14ac:dyDescent="0.3">
      <c r="A145" s="73"/>
      <c r="B145" s="73"/>
      <c r="C145" s="73"/>
      <c r="D145" s="73"/>
      <c r="E145" s="73"/>
      <c r="F145" s="73"/>
      <c r="G145" s="73"/>
      <c r="H145" s="73"/>
      <c r="I145" s="73"/>
      <c r="J145" s="73"/>
      <c r="K145" s="73"/>
      <c r="L145" s="73"/>
      <c r="M145" s="73"/>
      <c r="N145" s="73"/>
      <c r="O145" s="73"/>
      <c r="P145" s="73"/>
      <c r="Q145" s="73"/>
      <c r="R145" s="73"/>
      <c r="S145" s="73"/>
      <c r="T145" s="73"/>
      <c r="U145" s="73"/>
      <c r="V145" s="73"/>
      <c r="W145" s="73"/>
      <c r="X145" s="73"/>
      <c r="Y145" s="73"/>
      <c r="Z145" s="73"/>
      <c r="AA145" s="73"/>
      <c r="AB145" s="73"/>
      <c r="AC145" s="73"/>
      <c r="AD145" s="73"/>
      <c r="AE145" s="73"/>
      <c r="AF145" s="73"/>
      <c r="AG145" s="73"/>
      <c r="AH145" s="73"/>
      <c r="AI145" s="73"/>
      <c r="AJ145" s="73"/>
      <c r="AK145" s="73"/>
    </row>
    <row r="146" spans="1:37" ht="15.75" customHeight="1" x14ac:dyDescent="0.3">
      <c r="A146" s="73"/>
      <c r="B146" s="73"/>
      <c r="C146" s="73"/>
      <c r="D146" s="73"/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U146" s="73"/>
      <c r="V146" s="73"/>
      <c r="W146" s="73"/>
      <c r="X146" s="73"/>
      <c r="Y146" s="73"/>
      <c r="Z146" s="73"/>
      <c r="AA146" s="73"/>
      <c r="AB146" s="73"/>
      <c r="AC146" s="73"/>
      <c r="AD146" s="73"/>
      <c r="AE146" s="73"/>
      <c r="AF146" s="73"/>
      <c r="AG146" s="73"/>
      <c r="AH146" s="73"/>
      <c r="AI146" s="73"/>
      <c r="AJ146" s="73"/>
      <c r="AK146" s="73"/>
    </row>
    <row r="147" spans="1:37" ht="15.75" customHeight="1" x14ac:dyDescent="0.3">
      <c r="A147" s="73"/>
      <c r="B147" s="73"/>
      <c r="C147" s="73"/>
      <c r="D147" s="73"/>
      <c r="E147" s="73"/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73"/>
      <c r="Q147" s="73"/>
      <c r="R147" s="73"/>
      <c r="S147" s="73"/>
      <c r="T147" s="73"/>
      <c r="U147" s="73"/>
      <c r="V147" s="73"/>
      <c r="W147" s="73"/>
      <c r="X147" s="73"/>
      <c r="Y147" s="73"/>
      <c r="Z147" s="73"/>
      <c r="AA147" s="73"/>
      <c r="AB147" s="73"/>
      <c r="AC147" s="73"/>
      <c r="AD147" s="73"/>
      <c r="AE147" s="73"/>
      <c r="AF147" s="73"/>
      <c r="AG147" s="73"/>
      <c r="AH147" s="73"/>
      <c r="AI147" s="73"/>
      <c r="AJ147" s="73"/>
      <c r="AK147" s="73"/>
    </row>
    <row r="148" spans="1:37" ht="15.75" customHeight="1" x14ac:dyDescent="0.3">
      <c r="A148" s="73"/>
      <c r="B148" s="73"/>
      <c r="C148" s="73"/>
      <c r="D148" s="73"/>
      <c r="E148" s="73"/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73"/>
      <c r="Q148" s="73"/>
      <c r="R148" s="73"/>
      <c r="S148" s="73"/>
      <c r="T148" s="73"/>
      <c r="U148" s="73"/>
      <c r="V148" s="73"/>
      <c r="W148" s="73"/>
      <c r="X148" s="73"/>
      <c r="Y148" s="73"/>
      <c r="Z148" s="73"/>
      <c r="AA148" s="73"/>
      <c r="AB148" s="73"/>
      <c r="AC148" s="73"/>
      <c r="AD148" s="73"/>
      <c r="AE148" s="73"/>
      <c r="AF148" s="73"/>
      <c r="AG148" s="73"/>
      <c r="AH148" s="73"/>
      <c r="AI148" s="73"/>
      <c r="AJ148" s="73"/>
      <c r="AK148" s="73"/>
    </row>
    <row r="149" spans="1:37" ht="15.75" customHeight="1" x14ac:dyDescent="0.3">
      <c r="A149" s="73"/>
      <c r="B149" s="73"/>
      <c r="C149" s="73"/>
      <c r="D149" s="73"/>
      <c r="E149" s="73"/>
      <c r="F149" s="73"/>
      <c r="G149" s="73"/>
      <c r="H149" s="73"/>
      <c r="I149" s="73"/>
      <c r="J149" s="73"/>
      <c r="K149" s="73"/>
      <c r="L149" s="73"/>
      <c r="M149" s="73"/>
      <c r="N149" s="73"/>
      <c r="O149" s="73"/>
      <c r="P149" s="73"/>
      <c r="Q149" s="73"/>
      <c r="R149" s="73"/>
      <c r="S149" s="73"/>
      <c r="T149" s="73"/>
      <c r="U149" s="73"/>
      <c r="V149" s="73"/>
      <c r="W149" s="73"/>
      <c r="X149" s="73"/>
      <c r="Y149" s="73"/>
      <c r="Z149" s="73"/>
      <c r="AA149" s="73"/>
      <c r="AB149" s="73"/>
      <c r="AC149" s="73"/>
      <c r="AD149" s="73"/>
      <c r="AE149" s="73"/>
      <c r="AF149" s="73"/>
      <c r="AG149" s="73"/>
      <c r="AH149" s="73"/>
      <c r="AI149" s="73"/>
      <c r="AJ149" s="73"/>
      <c r="AK149" s="73"/>
    </row>
    <row r="150" spans="1:37" ht="15.75" customHeight="1" x14ac:dyDescent="0.3">
      <c r="A150" s="73"/>
      <c r="B150" s="73"/>
      <c r="C150" s="73"/>
      <c r="D150" s="73"/>
      <c r="E150" s="73"/>
      <c r="F150" s="73"/>
      <c r="G150" s="73"/>
      <c r="H150" s="73"/>
      <c r="I150" s="73"/>
      <c r="J150" s="73"/>
      <c r="K150" s="73"/>
      <c r="L150" s="73"/>
      <c r="M150" s="73"/>
      <c r="N150" s="73"/>
      <c r="O150" s="73"/>
      <c r="P150" s="73"/>
      <c r="Q150" s="73"/>
      <c r="R150" s="73"/>
      <c r="S150" s="73"/>
      <c r="T150" s="73"/>
      <c r="U150" s="73"/>
      <c r="V150" s="73"/>
      <c r="W150" s="73"/>
      <c r="X150" s="73"/>
      <c r="Y150" s="73"/>
      <c r="Z150" s="73"/>
      <c r="AA150" s="73"/>
      <c r="AB150" s="73"/>
      <c r="AC150" s="73"/>
      <c r="AD150" s="73"/>
      <c r="AE150" s="73"/>
      <c r="AF150" s="73"/>
      <c r="AG150" s="73"/>
      <c r="AH150" s="73"/>
      <c r="AI150" s="73"/>
      <c r="AJ150" s="73"/>
      <c r="AK150" s="73"/>
    </row>
    <row r="151" spans="1:37" ht="15.75" customHeight="1" x14ac:dyDescent="0.3">
      <c r="A151" s="73"/>
      <c r="B151" s="73"/>
      <c r="C151" s="73"/>
      <c r="D151" s="73"/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P151" s="73"/>
      <c r="Q151" s="73"/>
      <c r="R151" s="73"/>
      <c r="S151" s="73"/>
      <c r="T151" s="73"/>
      <c r="U151" s="73"/>
      <c r="V151" s="73"/>
      <c r="W151" s="73"/>
      <c r="X151" s="73"/>
      <c r="Y151" s="73"/>
      <c r="Z151" s="73"/>
      <c r="AA151" s="73"/>
      <c r="AB151" s="73"/>
      <c r="AC151" s="73"/>
      <c r="AD151" s="73"/>
      <c r="AE151" s="73"/>
      <c r="AF151" s="73"/>
      <c r="AG151" s="73"/>
      <c r="AH151" s="73"/>
      <c r="AI151" s="73"/>
      <c r="AJ151" s="73"/>
      <c r="AK151" s="73"/>
    </row>
    <row r="152" spans="1:37" ht="15.75" customHeight="1" x14ac:dyDescent="0.3">
      <c r="A152" s="73"/>
      <c r="B152" s="73"/>
      <c r="C152" s="73"/>
      <c r="D152" s="73"/>
      <c r="E152" s="73"/>
      <c r="F152" s="73"/>
      <c r="G152" s="73"/>
      <c r="H152" s="73"/>
      <c r="I152" s="73"/>
      <c r="J152" s="73"/>
      <c r="K152" s="73"/>
      <c r="L152" s="73"/>
      <c r="M152" s="73"/>
      <c r="N152" s="73"/>
      <c r="O152" s="73"/>
      <c r="P152" s="73"/>
      <c r="Q152" s="73"/>
      <c r="R152" s="73"/>
      <c r="S152" s="73"/>
      <c r="T152" s="73"/>
      <c r="U152" s="73"/>
      <c r="V152" s="73"/>
      <c r="W152" s="73"/>
      <c r="X152" s="73"/>
      <c r="Y152" s="73"/>
      <c r="Z152" s="73"/>
      <c r="AA152" s="73"/>
      <c r="AB152" s="73"/>
      <c r="AC152" s="73"/>
      <c r="AD152" s="73"/>
      <c r="AE152" s="73"/>
      <c r="AF152" s="73"/>
      <c r="AG152" s="73"/>
      <c r="AH152" s="73"/>
      <c r="AI152" s="73"/>
      <c r="AJ152" s="73"/>
      <c r="AK152" s="73"/>
    </row>
    <row r="153" spans="1:37" ht="15.75" customHeight="1" x14ac:dyDescent="0.3">
      <c r="A153" s="73"/>
      <c r="B153" s="73"/>
      <c r="C153" s="73"/>
      <c r="D153" s="73"/>
      <c r="E153" s="73"/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73"/>
      <c r="Q153" s="73"/>
      <c r="R153" s="73"/>
      <c r="S153" s="73"/>
      <c r="T153" s="73"/>
      <c r="U153" s="73"/>
      <c r="V153" s="73"/>
      <c r="W153" s="73"/>
      <c r="X153" s="73"/>
      <c r="Y153" s="73"/>
      <c r="Z153" s="73"/>
      <c r="AA153" s="73"/>
      <c r="AB153" s="73"/>
      <c r="AC153" s="73"/>
      <c r="AD153" s="73"/>
      <c r="AE153" s="73"/>
      <c r="AF153" s="73"/>
      <c r="AG153" s="73"/>
      <c r="AH153" s="73"/>
      <c r="AI153" s="73"/>
      <c r="AJ153" s="73"/>
      <c r="AK153" s="73"/>
    </row>
    <row r="154" spans="1:37" ht="15.75" customHeight="1" x14ac:dyDescent="0.3">
      <c r="A154" s="73"/>
      <c r="B154" s="73"/>
      <c r="C154" s="73"/>
      <c r="D154" s="73"/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  <c r="V154" s="73"/>
      <c r="W154" s="73"/>
      <c r="X154" s="73"/>
      <c r="Y154" s="73"/>
      <c r="Z154" s="73"/>
      <c r="AA154" s="73"/>
      <c r="AB154" s="73"/>
      <c r="AC154" s="73"/>
      <c r="AD154" s="73"/>
      <c r="AE154" s="73"/>
      <c r="AF154" s="73"/>
      <c r="AG154" s="73"/>
      <c r="AH154" s="73"/>
      <c r="AI154" s="73"/>
      <c r="AJ154" s="73"/>
      <c r="AK154" s="73"/>
    </row>
    <row r="155" spans="1:37" ht="15.75" customHeight="1" x14ac:dyDescent="0.3">
      <c r="A155" s="73"/>
      <c r="B155" s="73"/>
      <c r="C155" s="73"/>
      <c r="D155" s="73"/>
      <c r="E155" s="73"/>
      <c r="F155" s="73"/>
      <c r="G155" s="73"/>
      <c r="H155" s="73"/>
      <c r="I155" s="73"/>
      <c r="J155" s="73"/>
      <c r="K155" s="73"/>
      <c r="L155" s="73"/>
      <c r="M155" s="73"/>
      <c r="N155" s="73"/>
      <c r="O155" s="73"/>
      <c r="P155" s="73"/>
      <c r="Q155" s="73"/>
      <c r="R155" s="73"/>
      <c r="S155" s="73"/>
      <c r="T155" s="73"/>
      <c r="U155" s="73"/>
      <c r="V155" s="73"/>
      <c r="W155" s="73"/>
      <c r="X155" s="73"/>
      <c r="Y155" s="73"/>
      <c r="Z155" s="73"/>
      <c r="AA155" s="73"/>
      <c r="AB155" s="73"/>
      <c r="AC155" s="73"/>
      <c r="AD155" s="73"/>
      <c r="AE155" s="73"/>
      <c r="AF155" s="73"/>
      <c r="AG155" s="73"/>
      <c r="AH155" s="73"/>
      <c r="AI155" s="73"/>
      <c r="AJ155" s="73"/>
      <c r="AK155" s="73"/>
    </row>
    <row r="156" spans="1:37" ht="15.75" customHeight="1" x14ac:dyDescent="0.3">
      <c r="A156" s="73"/>
      <c r="B156" s="73"/>
      <c r="C156" s="73"/>
      <c r="D156" s="73"/>
      <c r="E156" s="73"/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</row>
    <row r="157" spans="1:37" ht="15.75" customHeight="1" x14ac:dyDescent="0.3">
      <c r="A157" s="73"/>
      <c r="B157" s="73"/>
      <c r="C157" s="73"/>
      <c r="D157" s="73"/>
      <c r="E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W157" s="73"/>
      <c r="X157" s="73"/>
      <c r="Y157" s="73"/>
      <c r="Z157" s="73"/>
      <c r="AA157" s="73"/>
      <c r="AB157" s="73"/>
      <c r="AC157" s="73"/>
      <c r="AD157" s="73"/>
      <c r="AE157" s="73"/>
      <c r="AF157" s="73"/>
      <c r="AG157" s="73"/>
      <c r="AH157" s="73"/>
      <c r="AI157" s="73"/>
      <c r="AJ157" s="73"/>
      <c r="AK157" s="73"/>
    </row>
    <row r="158" spans="1:37" ht="15.75" customHeight="1" x14ac:dyDescent="0.3">
      <c r="A158" s="73"/>
      <c r="B158" s="73"/>
      <c r="C158" s="73"/>
      <c r="D158" s="73"/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W158" s="73"/>
      <c r="X158" s="73"/>
      <c r="Y158" s="73"/>
      <c r="Z158" s="73"/>
      <c r="AA158" s="73"/>
      <c r="AB158" s="73"/>
      <c r="AC158" s="73"/>
      <c r="AD158" s="73"/>
      <c r="AE158" s="73"/>
      <c r="AF158" s="73"/>
      <c r="AG158" s="73"/>
      <c r="AH158" s="73"/>
      <c r="AI158" s="73"/>
      <c r="AJ158" s="73"/>
      <c r="AK158" s="73"/>
    </row>
    <row r="159" spans="1:37" ht="15.75" customHeight="1" x14ac:dyDescent="0.3">
      <c r="A159" s="73"/>
      <c r="B159" s="73"/>
      <c r="C159" s="73"/>
      <c r="D159" s="73"/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W159" s="73"/>
      <c r="X159" s="73"/>
      <c r="Y159" s="73"/>
      <c r="Z159" s="73"/>
      <c r="AA159" s="73"/>
      <c r="AB159" s="73"/>
      <c r="AC159" s="73"/>
      <c r="AD159" s="73"/>
      <c r="AE159" s="73"/>
      <c r="AF159" s="73"/>
      <c r="AG159" s="73"/>
      <c r="AH159" s="73"/>
      <c r="AI159" s="73"/>
      <c r="AJ159" s="73"/>
      <c r="AK159" s="73"/>
    </row>
    <row r="160" spans="1:37" ht="15.75" customHeight="1" x14ac:dyDescent="0.3">
      <c r="A160" s="73"/>
      <c r="B160" s="73"/>
      <c r="C160" s="73"/>
      <c r="D160" s="73"/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W160" s="73"/>
      <c r="X160" s="73"/>
      <c r="Y160" s="73"/>
      <c r="Z160" s="73"/>
      <c r="AA160" s="73"/>
      <c r="AB160" s="73"/>
      <c r="AC160" s="73"/>
      <c r="AD160" s="73"/>
      <c r="AE160" s="73"/>
      <c r="AF160" s="73"/>
      <c r="AG160" s="73"/>
      <c r="AH160" s="73"/>
      <c r="AI160" s="73"/>
      <c r="AJ160" s="73"/>
      <c r="AK160" s="73"/>
    </row>
    <row r="161" spans="1:37" ht="15.75" customHeight="1" x14ac:dyDescent="0.3">
      <c r="A161" s="73"/>
      <c r="B161" s="73"/>
      <c r="C161" s="73"/>
      <c r="D161" s="73"/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3"/>
      <c r="AD161" s="73"/>
      <c r="AE161" s="73"/>
      <c r="AF161" s="73"/>
      <c r="AG161" s="73"/>
      <c r="AH161" s="73"/>
      <c r="AI161" s="73"/>
      <c r="AJ161" s="73"/>
      <c r="AK161" s="73"/>
    </row>
    <row r="162" spans="1:37" ht="15.75" customHeight="1" x14ac:dyDescent="0.3">
      <c r="A162" s="73"/>
      <c r="B162" s="73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73"/>
      <c r="AJ162" s="73"/>
      <c r="AK162" s="73"/>
    </row>
    <row r="163" spans="1:37" ht="15.75" customHeight="1" x14ac:dyDescent="0.3">
      <c r="A163" s="73"/>
      <c r="B163" s="73"/>
      <c r="C163" s="73"/>
      <c r="D163" s="73"/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  <c r="U163" s="73"/>
      <c r="V163" s="73"/>
      <c r="W163" s="73"/>
      <c r="X163" s="73"/>
      <c r="Y163" s="73"/>
      <c r="Z163" s="73"/>
      <c r="AA163" s="73"/>
      <c r="AB163" s="73"/>
      <c r="AC163" s="73"/>
      <c r="AD163" s="73"/>
      <c r="AE163" s="73"/>
      <c r="AF163" s="73"/>
      <c r="AG163" s="73"/>
      <c r="AH163" s="73"/>
      <c r="AI163" s="73"/>
      <c r="AJ163" s="73"/>
      <c r="AK163" s="73"/>
    </row>
    <row r="164" spans="1:37" ht="15.75" customHeight="1" x14ac:dyDescent="0.3">
      <c r="A164" s="73"/>
      <c r="B164" s="73"/>
      <c r="C164" s="73"/>
      <c r="D164" s="73"/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  <c r="U164" s="73"/>
      <c r="V164" s="73"/>
      <c r="W164" s="73"/>
      <c r="X164" s="73"/>
      <c r="Y164" s="73"/>
      <c r="Z164" s="73"/>
      <c r="AA164" s="73"/>
      <c r="AB164" s="73"/>
      <c r="AC164" s="73"/>
      <c r="AD164" s="73"/>
      <c r="AE164" s="73"/>
      <c r="AF164" s="73"/>
      <c r="AG164" s="73"/>
      <c r="AH164" s="73"/>
      <c r="AI164" s="73"/>
      <c r="AJ164" s="73"/>
      <c r="AK164" s="73"/>
    </row>
    <row r="165" spans="1:37" ht="15.75" customHeight="1" x14ac:dyDescent="0.3">
      <c r="A165" s="73"/>
      <c r="B165" s="73"/>
      <c r="C165" s="73"/>
      <c r="D165" s="73"/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  <c r="V165" s="73"/>
      <c r="W165" s="73"/>
      <c r="X165" s="73"/>
      <c r="Y165" s="73"/>
      <c r="Z165" s="73"/>
      <c r="AA165" s="73"/>
      <c r="AB165" s="73"/>
      <c r="AC165" s="73"/>
      <c r="AD165" s="73"/>
      <c r="AE165" s="73"/>
      <c r="AF165" s="73"/>
      <c r="AG165" s="73"/>
      <c r="AH165" s="73"/>
      <c r="AI165" s="73"/>
      <c r="AJ165" s="73"/>
      <c r="AK165" s="73"/>
    </row>
    <row r="166" spans="1:37" ht="15.75" customHeight="1" x14ac:dyDescent="0.3">
      <c r="A166" s="73"/>
      <c r="B166" s="73"/>
      <c r="C166" s="73"/>
      <c r="D166" s="73"/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73"/>
      <c r="P166" s="73"/>
      <c r="Q166" s="73"/>
      <c r="R166" s="73"/>
      <c r="S166" s="73"/>
      <c r="T166" s="73"/>
      <c r="U166" s="73"/>
      <c r="V166" s="73"/>
      <c r="W166" s="73"/>
      <c r="X166" s="73"/>
      <c r="Y166" s="73"/>
      <c r="Z166" s="73"/>
      <c r="AA166" s="73"/>
      <c r="AB166" s="73"/>
      <c r="AC166" s="73"/>
      <c r="AD166" s="73"/>
      <c r="AE166" s="73"/>
      <c r="AF166" s="73"/>
      <c r="AG166" s="73"/>
      <c r="AH166" s="73"/>
      <c r="AI166" s="73"/>
      <c r="AJ166" s="73"/>
      <c r="AK166" s="73"/>
    </row>
    <row r="167" spans="1:37" ht="15.75" customHeight="1" x14ac:dyDescent="0.3">
      <c r="A167" s="73"/>
      <c r="B167" s="73"/>
      <c r="C167" s="73"/>
      <c r="D167" s="73"/>
      <c r="E167" s="73"/>
      <c r="F167" s="73"/>
      <c r="G167" s="73"/>
      <c r="H167" s="73"/>
      <c r="I167" s="73"/>
      <c r="J167" s="73"/>
      <c r="K167" s="73"/>
      <c r="L167" s="73"/>
      <c r="M167" s="73"/>
      <c r="N167" s="73"/>
      <c r="O167" s="73"/>
      <c r="P167" s="73"/>
      <c r="Q167" s="73"/>
      <c r="R167" s="73"/>
      <c r="S167" s="73"/>
      <c r="T167" s="73"/>
      <c r="U167" s="73"/>
      <c r="V167" s="73"/>
      <c r="W167" s="73"/>
      <c r="X167" s="73"/>
      <c r="Y167" s="73"/>
      <c r="Z167" s="73"/>
      <c r="AA167" s="73"/>
      <c r="AB167" s="73"/>
      <c r="AC167" s="73"/>
      <c r="AD167" s="73"/>
      <c r="AE167" s="73"/>
      <c r="AF167" s="73"/>
      <c r="AG167" s="73"/>
      <c r="AH167" s="73"/>
      <c r="AI167" s="73"/>
      <c r="AJ167" s="73"/>
      <c r="AK167" s="73"/>
    </row>
    <row r="168" spans="1:37" ht="15.75" customHeight="1" x14ac:dyDescent="0.3">
      <c r="A168" s="73"/>
      <c r="B168" s="73"/>
      <c r="C168" s="73"/>
      <c r="D168" s="73"/>
      <c r="E168" s="73"/>
      <c r="F168" s="73"/>
      <c r="G168" s="73"/>
      <c r="H168" s="73"/>
      <c r="I168" s="73"/>
      <c r="J168" s="73"/>
      <c r="K168" s="73"/>
      <c r="L168" s="73"/>
      <c r="M168" s="73"/>
      <c r="N168" s="73"/>
      <c r="O168" s="73"/>
      <c r="P168" s="73"/>
      <c r="Q168" s="73"/>
      <c r="R168" s="73"/>
      <c r="S168" s="73"/>
      <c r="T168" s="73"/>
      <c r="U168" s="73"/>
      <c r="V168" s="73"/>
      <c r="W168" s="73"/>
      <c r="X168" s="73"/>
      <c r="Y168" s="73"/>
      <c r="Z168" s="73"/>
      <c r="AA168" s="73"/>
      <c r="AB168" s="73"/>
      <c r="AC168" s="73"/>
      <c r="AD168" s="73"/>
      <c r="AE168" s="73"/>
      <c r="AF168" s="73"/>
      <c r="AG168" s="73"/>
      <c r="AH168" s="73"/>
      <c r="AI168" s="73"/>
      <c r="AJ168" s="73"/>
      <c r="AK168" s="73"/>
    </row>
    <row r="169" spans="1:37" ht="15.75" customHeight="1" x14ac:dyDescent="0.3">
      <c r="A169" s="73"/>
      <c r="B169" s="73"/>
      <c r="C169" s="73"/>
      <c r="D169" s="73"/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73"/>
      <c r="P169" s="73"/>
      <c r="Q169" s="73"/>
      <c r="R169" s="73"/>
      <c r="S169" s="73"/>
      <c r="T169" s="73"/>
      <c r="U169" s="73"/>
      <c r="V169" s="73"/>
      <c r="W169" s="73"/>
      <c r="X169" s="73"/>
      <c r="Y169" s="73"/>
      <c r="Z169" s="73"/>
      <c r="AA169" s="73"/>
      <c r="AB169" s="73"/>
      <c r="AC169" s="73"/>
      <c r="AD169" s="73"/>
      <c r="AE169" s="73"/>
      <c r="AF169" s="73"/>
      <c r="AG169" s="73"/>
      <c r="AH169" s="73"/>
      <c r="AI169" s="73"/>
      <c r="AJ169" s="73"/>
      <c r="AK169" s="73"/>
    </row>
    <row r="170" spans="1:37" ht="15.75" customHeight="1" x14ac:dyDescent="0.3">
      <c r="A170" s="73"/>
      <c r="B170" s="73"/>
      <c r="C170" s="73"/>
      <c r="D170" s="73"/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  <c r="V170" s="73"/>
      <c r="W170" s="73"/>
      <c r="X170" s="73"/>
      <c r="Y170" s="73"/>
      <c r="Z170" s="73"/>
      <c r="AA170" s="73"/>
      <c r="AB170" s="73"/>
      <c r="AC170" s="73"/>
      <c r="AD170" s="73"/>
      <c r="AE170" s="73"/>
      <c r="AF170" s="73"/>
      <c r="AG170" s="73"/>
      <c r="AH170" s="73"/>
      <c r="AI170" s="73"/>
      <c r="AJ170" s="73"/>
      <c r="AK170" s="73"/>
    </row>
    <row r="171" spans="1:37" ht="15.75" customHeight="1" x14ac:dyDescent="0.3">
      <c r="A171" s="73"/>
      <c r="B171" s="73"/>
      <c r="C171" s="73"/>
      <c r="D171" s="73"/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73"/>
      <c r="Q171" s="73"/>
      <c r="R171" s="73"/>
      <c r="S171" s="73"/>
      <c r="T171" s="73"/>
      <c r="U171" s="73"/>
      <c r="V171" s="73"/>
      <c r="W171" s="73"/>
      <c r="X171" s="73"/>
      <c r="Y171" s="73"/>
      <c r="Z171" s="73"/>
      <c r="AA171" s="73"/>
      <c r="AB171" s="73"/>
      <c r="AC171" s="73"/>
      <c r="AD171" s="73"/>
      <c r="AE171" s="73"/>
      <c r="AF171" s="73"/>
      <c r="AG171" s="73"/>
      <c r="AH171" s="73"/>
      <c r="AI171" s="73"/>
      <c r="AJ171" s="73"/>
      <c r="AK171" s="73"/>
    </row>
    <row r="172" spans="1:37" ht="15.75" customHeight="1" x14ac:dyDescent="0.3">
      <c r="A172" s="73"/>
      <c r="B172" s="73"/>
      <c r="C172" s="73"/>
      <c r="D172" s="73"/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73"/>
      <c r="Q172" s="73"/>
      <c r="R172" s="73"/>
      <c r="S172" s="73"/>
      <c r="T172" s="73"/>
      <c r="U172" s="73"/>
      <c r="V172" s="73"/>
      <c r="W172" s="73"/>
      <c r="X172" s="73"/>
      <c r="Y172" s="73"/>
      <c r="Z172" s="73"/>
      <c r="AA172" s="73"/>
      <c r="AB172" s="73"/>
      <c r="AC172" s="73"/>
      <c r="AD172" s="73"/>
      <c r="AE172" s="73"/>
      <c r="AF172" s="73"/>
      <c r="AG172" s="73"/>
      <c r="AH172" s="73"/>
      <c r="AI172" s="73"/>
      <c r="AJ172" s="73"/>
      <c r="AK172" s="73"/>
    </row>
    <row r="173" spans="1:37" ht="15.75" customHeight="1" x14ac:dyDescent="0.3">
      <c r="A173" s="73"/>
      <c r="B173" s="73"/>
      <c r="C173" s="73"/>
      <c r="D173" s="73"/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73"/>
      <c r="Q173" s="73"/>
      <c r="R173" s="73"/>
      <c r="S173" s="73"/>
      <c r="T173" s="73"/>
      <c r="U173" s="73"/>
      <c r="V173" s="73"/>
      <c r="W173" s="73"/>
      <c r="X173" s="73"/>
      <c r="Y173" s="73"/>
      <c r="Z173" s="73"/>
      <c r="AA173" s="73"/>
      <c r="AB173" s="73"/>
      <c r="AC173" s="73"/>
      <c r="AD173" s="73"/>
      <c r="AE173" s="73"/>
      <c r="AF173" s="73"/>
      <c r="AG173" s="73"/>
      <c r="AH173" s="73"/>
      <c r="AI173" s="73"/>
      <c r="AJ173" s="73"/>
      <c r="AK173" s="73"/>
    </row>
    <row r="174" spans="1:37" ht="15.75" customHeight="1" x14ac:dyDescent="0.3">
      <c r="A174" s="73"/>
      <c r="B174" s="73"/>
      <c r="C174" s="73"/>
      <c r="D174" s="73"/>
      <c r="E174" s="73"/>
      <c r="F174" s="73"/>
      <c r="G174" s="73"/>
      <c r="H174" s="73"/>
      <c r="I174" s="73"/>
      <c r="J174" s="73"/>
      <c r="K174" s="73"/>
      <c r="L174" s="73"/>
      <c r="M174" s="73"/>
      <c r="N174" s="73"/>
      <c r="O174" s="73"/>
      <c r="P174" s="73"/>
      <c r="Q174" s="73"/>
      <c r="R174" s="73"/>
      <c r="S174" s="73"/>
      <c r="T174" s="73"/>
      <c r="U174" s="73"/>
      <c r="V174" s="73"/>
      <c r="W174" s="73"/>
      <c r="X174" s="73"/>
      <c r="Y174" s="73"/>
      <c r="Z174" s="73"/>
      <c r="AA174" s="73"/>
      <c r="AB174" s="73"/>
      <c r="AC174" s="73"/>
      <c r="AD174" s="73"/>
      <c r="AE174" s="73"/>
      <c r="AF174" s="73"/>
      <c r="AG174" s="73"/>
      <c r="AH174" s="73"/>
      <c r="AI174" s="73"/>
      <c r="AJ174" s="73"/>
      <c r="AK174" s="73"/>
    </row>
    <row r="175" spans="1:37" ht="15.75" customHeight="1" x14ac:dyDescent="0.3">
      <c r="A175" s="73"/>
      <c r="B175" s="73"/>
      <c r="C175" s="73"/>
      <c r="D175" s="73"/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  <c r="V175" s="73"/>
      <c r="W175" s="73"/>
      <c r="X175" s="73"/>
      <c r="Y175" s="73"/>
      <c r="Z175" s="73"/>
      <c r="AA175" s="73"/>
      <c r="AB175" s="73"/>
      <c r="AC175" s="73"/>
      <c r="AD175" s="73"/>
      <c r="AE175" s="73"/>
      <c r="AF175" s="73"/>
      <c r="AG175" s="73"/>
      <c r="AH175" s="73"/>
      <c r="AI175" s="73"/>
      <c r="AJ175" s="73"/>
      <c r="AK175" s="73"/>
    </row>
    <row r="176" spans="1:37" ht="15.75" customHeight="1" x14ac:dyDescent="0.3">
      <c r="A176" s="73"/>
      <c r="B176" s="73"/>
      <c r="C176" s="73"/>
      <c r="D176" s="73"/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  <c r="V176" s="73"/>
      <c r="W176" s="73"/>
      <c r="X176" s="73"/>
      <c r="Y176" s="73"/>
      <c r="Z176" s="73"/>
      <c r="AA176" s="73"/>
      <c r="AB176" s="73"/>
      <c r="AC176" s="73"/>
      <c r="AD176" s="73"/>
      <c r="AE176" s="73"/>
      <c r="AF176" s="73"/>
      <c r="AG176" s="73"/>
      <c r="AH176" s="73"/>
      <c r="AI176" s="73"/>
      <c r="AJ176" s="73"/>
      <c r="AK176" s="73"/>
    </row>
    <row r="177" spans="1:37" ht="15.75" customHeight="1" x14ac:dyDescent="0.3">
      <c r="A177" s="73"/>
      <c r="B177" s="73"/>
      <c r="C177" s="73"/>
      <c r="D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73"/>
      <c r="AJ177" s="73"/>
      <c r="AK177" s="73"/>
    </row>
    <row r="178" spans="1:37" ht="15.75" customHeight="1" x14ac:dyDescent="0.3">
      <c r="A178" s="73"/>
      <c r="B178" s="73"/>
      <c r="C178" s="73"/>
      <c r="D178" s="73"/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W178" s="73"/>
      <c r="X178" s="73"/>
      <c r="Y178" s="73"/>
      <c r="Z178" s="73"/>
      <c r="AA178" s="73"/>
      <c r="AB178" s="73"/>
      <c r="AC178" s="73"/>
      <c r="AD178" s="73"/>
      <c r="AE178" s="73"/>
      <c r="AF178" s="73"/>
      <c r="AG178" s="73"/>
      <c r="AH178" s="73"/>
      <c r="AI178" s="73"/>
      <c r="AJ178" s="73"/>
      <c r="AK178" s="73"/>
    </row>
    <row r="179" spans="1:37" ht="15.75" customHeight="1" x14ac:dyDescent="0.3">
      <c r="A179" s="73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</row>
    <row r="180" spans="1:37" ht="15.75" customHeight="1" x14ac:dyDescent="0.3">
      <c r="A180" s="73"/>
      <c r="B180" s="73"/>
      <c r="C180" s="73"/>
      <c r="D180" s="73"/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W180" s="73"/>
      <c r="X180" s="73"/>
      <c r="Y180" s="73"/>
      <c r="Z180" s="73"/>
      <c r="AA180" s="73"/>
      <c r="AB180" s="73"/>
      <c r="AC180" s="73"/>
      <c r="AD180" s="73"/>
      <c r="AE180" s="73"/>
      <c r="AF180" s="73"/>
      <c r="AG180" s="73"/>
      <c r="AH180" s="73"/>
      <c r="AI180" s="73"/>
      <c r="AJ180" s="73"/>
      <c r="AK180" s="73"/>
    </row>
    <row r="181" spans="1:37" ht="15.75" customHeight="1" x14ac:dyDescent="0.3">
      <c r="A181" s="73"/>
      <c r="B181" s="73"/>
      <c r="C181" s="73"/>
      <c r="D181" s="73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F181" s="73"/>
      <c r="AG181" s="73"/>
      <c r="AH181" s="73"/>
      <c r="AI181" s="73"/>
      <c r="AJ181" s="73"/>
      <c r="AK181" s="73"/>
    </row>
    <row r="182" spans="1:37" ht="15.75" customHeight="1" x14ac:dyDescent="0.3">
      <c r="A182" s="73"/>
      <c r="B182" s="73"/>
      <c r="C182" s="73"/>
      <c r="D182" s="73"/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  <c r="V182" s="73"/>
      <c r="W182" s="73"/>
      <c r="X182" s="73"/>
      <c r="Y182" s="73"/>
      <c r="Z182" s="73"/>
      <c r="AA182" s="73"/>
      <c r="AB182" s="73"/>
      <c r="AC182" s="73"/>
      <c r="AD182" s="73"/>
      <c r="AE182" s="73"/>
      <c r="AF182" s="73"/>
      <c r="AG182" s="73"/>
      <c r="AH182" s="73"/>
      <c r="AI182" s="73"/>
      <c r="AJ182" s="73"/>
      <c r="AK182" s="73"/>
    </row>
    <row r="183" spans="1:37" ht="15.75" customHeight="1" x14ac:dyDescent="0.3">
      <c r="A183" s="73"/>
      <c r="B183" s="73"/>
      <c r="C183" s="73"/>
      <c r="D183" s="73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  <c r="AE183" s="73"/>
      <c r="AF183" s="73"/>
      <c r="AG183" s="73"/>
      <c r="AH183" s="73"/>
      <c r="AI183" s="73"/>
      <c r="AJ183" s="73"/>
      <c r="AK183" s="73"/>
    </row>
    <row r="184" spans="1:37" ht="15.75" customHeight="1" x14ac:dyDescent="0.3">
      <c r="A184" s="73"/>
      <c r="B184" s="73"/>
      <c r="C184" s="73"/>
      <c r="D184" s="73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W184" s="73"/>
      <c r="X184" s="73"/>
      <c r="Y184" s="73"/>
      <c r="Z184" s="73"/>
      <c r="AA184" s="73"/>
      <c r="AB184" s="73"/>
      <c r="AC184" s="73"/>
      <c r="AD184" s="73"/>
      <c r="AE184" s="73"/>
      <c r="AF184" s="73"/>
      <c r="AG184" s="73"/>
      <c r="AH184" s="73"/>
      <c r="AI184" s="73"/>
      <c r="AJ184" s="73"/>
      <c r="AK184" s="73"/>
    </row>
    <row r="185" spans="1:37" ht="15.75" customHeight="1" x14ac:dyDescent="0.3">
      <c r="A185" s="73"/>
      <c r="B185" s="73"/>
      <c r="C185" s="73"/>
      <c r="D185" s="73"/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73"/>
      <c r="R185" s="73"/>
      <c r="S185" s="73"/>
      <c r="T185" s="73"/>
      <c r="U185" s="73"/>
      <c r="V185" s="73"/>
      <c r="W185" s="73"/>
      <c r="X185" s="73"/>
      <c r="Y185" s="73"/>
      <c r="Z185" s="73"/>
      <c r="AA185" s="73"/>
      <c r="AB185" s="73"/>
      <c r="AC185" s="73"/>
      <c r="AD185" s="73"/>
      <c r="AE185" s="73"/>
      <c r="AF185" s="73"/>
      <c r="AG185" s="73"/>
      <c r="AH185" s="73"/>
      <c r="AI185" s="73"/>
      <c r="AJ185" s="73"/>
      <c r="AK185" s="73"/>
    </row>
    <row r="186" spans="1:37" ht="15.75" customHeight="1" x14ac:dyDescent="0.3">
      <c r="A186" s="73"/>
      <c r="B186" s="73"/>
      <c r="C186" s="73"/>
      <c r="D186" s="73"/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  <c r="S186" s="73"/>
      <c r="T186" s="73"/>
      <c r="U186" s="73"/>
      <c r="V186" s="73"/>
      <c r="W186" s="73"/>
      <c r="X186" s="73"/>
      <c r="Y186" s="73"/>
      <c r="Z186" s="73"/>
      <c r="AA186" s="73"/>
      <c r="AB186" s="73"/>
      <c r="AC186" s="73"/>
      <c r="AD186" s="73"/>
      <c r="AE186" s="73"/>
      <c r="AF186" s="73"/>
      <c r="AG186" s="73"/>
      <c r="AH186" s="73"/>
      <c r="AI186" s="73"/>
      <c r="AJ186" s="73"/>
      <c r="AK186" s="73"/>
    </row>
    <row r="187" spans="1:37" ht="15.75" customHeight="1" x14ac:dyDescent="0.3">
      <c r="A187" s="73"/>
      <c r="B187" s="73"/>
      <c r="C187" s="73"/>
      <c r="D187" s="73"/>
      <c r="E187" s="73"/>
      <c r="F187" s="73"/>
      <c r="G187" s="73"/>
      <c r="H187" s="73"/>
      <c r="I187" s="73"/>
      <c r="J187" s="73"/>
      <c r="K187" s="73"/>
      <c r="L187" s="73"/>
      <c r="M187" s="73"/>
      <c r="N187" s="73"/>
      <c r="O187" s="73"/>
      <c r="P187" s="73"/>
      <c r="Q187" s="73"/>
      <c r="R187" s="73"/>
      <c r="S187" s="73"/>
      <c r="T187" s="73"/>
      <c r="U187" s="73"/>
      <c r="V187" s="73"/>
      <c r="W187" s="73"/>
      <c r="X187" s="73"/>
      <c r="Y187" s="73"/>
      <c r="Z187" s="73"/>
      <c r="AA187" s="73"/>
      <c r="AB187" s="73"/>
      <c r="AC187" s="73"/>
      <c r="AD187" s="73"/>
      <c r="AE187" s="73"/>
      <c r="AF187" s="73"/>
      <c r="AG187" s="73"/>
      <c r="AH187" s="73"/>
      <c r="AI187" s="73"/>
      <c r="AJ187" s="73"/>
      <c r="AK187" s="73"/>
    </row>
    <row r="188" spans="1:37" ht="15.75" customHeight="1" x14ac:dyDescent="0.3">
      <c r="A188" s="73"/>
      <c r="B188" s="73"/>
      <c r="C188" s="73"/>
      <c r="D188" s="73"/>
      <c r="E188" s="73"/>
      <c r="F188" s="73"/>
      <c r="G188" s="73"/>
      <c r="H188" s="73"/>
      <c r="I188" s="73"/>
      <c r="J188" s="73"/>
      <c r="K188" s="73"/>
      <c r="L188" s="73"/>
      <c r="M188" s="73"/>
      <c r="N188" s="73"/>
      <c r="O188" s="73"/>
      <c r="P188" s="73"/>
      <c r="Q188" s="73"/>
      <c r="R188" s="73"/>
      <c r="S188" s="73"/>
      <c r="T188" s="73"/>
      <c r="U188" s="73"/>
      <c r="V188" s="73"/>
      <c r="W188" s="73"/>
      <c r="X188" s="73"/>
      <c r="Y188" s="73"/>
      <c r="Z188" s="73"/>
      <c r="AA188" s="73"/>
      <c r="AB188" s="73"/>
      <c r="AC188" s="73"/>
      <c r="AD188" s="73"/>
      <c r="AE188" s="73"/>
      <c r="AF188" s="73"/>
      <c r="AG188" s="73"/>
      <c r="AH188" s="73"/>
      <c r="AI188" s="73"/>
      <c r="AJ188" s="73"/>
      <c r="AK188" s="73"/>
    </row>
    <row r="189" spans="1:37" ht="15.75" customHeight="1" x14ac:dyDescent="0.3">
      <c r="A189" s="73"/>
      <c r="B189" s="73"/>
      <c r="C189" s="73"/>
      <c r="D189" s="73"/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  <c r="V189" s="73"/>
      <c r="W189" s="73"/>
      <c r="X189" s="73"/>
      <c r="Y189" s="73"/>
      <c r="Z189" s="73"/>
      <c r="AA189" s="73"/>
      <c r="AB189" s="73"/>
      <c r="AC189" s="73"/>
      <c r="AD189" s="73"/>
      <c r="AE189" s="73"/>
      <c r="AF189" s="73"/>
      <c r="AG189" s="73"/>
      <c r="AH189" s="73"/>
      <c r="AI189" s="73"/>
      <c r="AJ189" s="73"/>
      <c r="AK189" s="73"/>
    </row>
    <row r="190" spans="1:37" ht="15.75" customHeight="1" x14ac:dyDescent="0.3">
      <c r="A190" s="73"/>
      <c r="B190" s="73"/>
      <c r="C190" s="73"/>
      <c r="D190" s="73"/>
      <c r="E190" s="73"/>
      <c r="F190" s="73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</row>
    <row r="191" spans="1:37" ht="15.75" customHeight="1" x14ac:dyDescent="0.3">
      <c r="A191" s="73"/>
      <c r="B191" s="73"/>
      <c r="C191" s="73"/>
      <c r="D191" s="73"/>
      <c r="E191" s="73"/>
      <c r="F191" s="73"/>
      <c r="G191" s="73"/>
      <c r="H191" s="73"/>
      <c r="I191" s="73"/>
      <c r="J191" s="73"/>
      <c r="K191" s="73"/>
      <c r="L191" s="73"/>
      <c r="M191" s="73"/>
      <c r="N191" s="73"/>
      <c r="O191" s="73"/>
      <c r="P191" s="73"/>
      <c r="Q191" s="73"/>
      <c r="R191" s="73"/>
      <c r="S191" s="7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  <c r="AI191" s="73"/>
      <c r="AJ191" s="73"/>
      <c r="AK191" s="73"/>
    </row>
    <row r="192" spans="1:37" ht="15.75" customHeight="1" x14ac:dyDescent="0.3">
      <c r="A192" s="73"/>
      <c r="B192" s="73"/>
      <c r="C192" s="73"/>
      <c r="D192" s="73"/>
      <c r="E192" s="73"/>
      <c r="F192" s="73"/>
      <c r="G192" s="73"/>
      <c r="H192" s="73"/>
      <c r="I192" s="73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/>
    </row>
    <row r="193" spans="1:37" ht="15.75" customHeight="1" x14ac:dyDescent="0.3">
      <c r="A193" s="73"/>
      <c r="B193" s="73"/>
      <c r="C193" s="73"/>
      <c r="D193" s="73"/>
      <c r="E193" s="73"/>
      <c r="F193" s="73"/>
      <c r="G193" s="73"/>
      <c r="H193" s="73"/>
      <c r="I193" s="73"/>
      <c r="J193" s="73"/>
      <c r="K193" s="73"/>
      <c r="L193" s="73"/>
      <c r="M193" s="73"/>
      <c r="N193" s="73"/>
      <c r="O193" s="73"/>
      <c r="P193" s="73"/>
      <c r="Q193" s="73"/>
      <c r="R193" s="73"/>
      <c r="S193" s="73"/>
      <c r="T193" s="73"/>
      <c r="U193" s="73"/>
      <c r="V193" s="73"/>
      <c r="W193" s="73"/>
      <c r="X193" s="73"/>
      <c r="Y193" s="73"/>
      <c r="Z193" s="73"/>
      <c r="AA193" s="73"/>
      <c r="AB193" s="73"/>
      <c r="AC193" s="73"/>
      <c r="AD193" s="73"/>
      <c r="AE193" s="73"/>
      <c r="AF193" s="73"/>
      <c r="AG193" s="73"/>
      <c r="AH193" s="73"/>
      <c r="AI193" s="73"/>
      <c r="AJ193" s="73"/>
      <c r="AK193" s="73"/>
    </row>
    <row r="194" spans="1:37" ht="15.75" customHeight="1" x14ac:dyDescent="0.3">
      <c r="A194" s="73"/>
      <c r="B194" s="73"/>
      <c r="C194" s="73"/>
      <c r="D194" s="73"/>
      <c r="E194" s="73"/>
      <c r="F194" s="73"/>
      <c r="G194" s="73"/>
      <c r="H194" s="73"/>
      <c r="I194" s="73"/>
      <c r="J194" s="73"/>
      <c r="K194" s="73"/>
      <c r="L194" s="73"/>
      <c r="M194" s="73"/>
      <c r="N194" s="73"/>
      <c r="O194" s="73"/>
      <c r="P194" s="73"/>
      <c r="Q194" s="73"/>
      <c r="R194" s="73"/>
      <c r="S194" s="73"/>
      <c r="T194" s="73"/>
      <c r="U194" s="73"/>
      <c r="V194" s="73"/>
      <c r="W194" s="73"/>
      <c r="X194" s="73"/>
      <c r="Y194" s="73"/>
      <c r="Z194" s="73"/>
      <c r="AA194" s="73"/>
      <c r="AB194" s="73"/>
      <c r="AC194" s="73"/>
      <c r="AD194" s="73"/>
      <c r="AE194" s="73"/>
      <c r="AF194" s="73"/>
      <c r="AG194" s="73"/>
      <c r="AH194" s="73"/>
      <c r="AI194" s="73"/>
      <c r="AJ194" s="73"/>
      <c r="AK194" s="73"/>
    </row>
    <row r="195" spans="1:37" ht="15.75" customHeight="1" x14ac:dyDescent="0.3">
      <c r="A195" s="73"/>
      <c r="B195" s="73"/>
      <c r="C195" s="73"/>
      <c r="D195" s="73"/>
      <c r="E195" s="73"/>
      <c r="F195" s="73"/>
      <c r="G195" s="73"/>
      <c r="H195" s="73"/>
      <c r="I195" s="73"/>
      <c r="J195" s="73"/>
      <c r="K195" s="73"/>
      <c r="L195" s="73"/>
      <c r="M195" s="73"/>
      <c r="N195" s="73"/>
      <c r="O195" s="73"/>
      <c r="P195" s="73"/>
      <c r="Q195" s="73"/>
      <c r="R195" s="73"/>
      <c r="S195" s="73"/>
      <c r="T195" s="73"/>
      <c r="U195" s="73"/>
      <c r="V195" s="73"/>
      <c r="W195" s="73"/>
      <c r="X195" s="73"/>
      <c r="Y195" s="73"/>
      <c r="Z195" s="73"/>
      <c r="AA195" s="73"/>
      <c r="AB195" s="73"/>
      <c r="AC195" s="73"/>
      <c r="AD195" s="73"/>
      <c r="AE195" s="73"/>
      <c r="AF195" s="73"/>
      <c r="AG195" s="73"/>
      <c r="AH195" s="73"/>
      <c r="AI195" s="73"/>
      <c r="AJ195" s="73"/>
      <c r="AK195" s="73"/>
    </row>
    <row r="196" spans="1:37" ht="15.75" customHeight="1" x14ac:dyDescent="0.3">
      <c r="A196" s="73"/>
      <c r="B196" s="73"/>
      <c r="C196" s="73"/>
      <c r="D196" s="73"/>
      <c r="E196" s="73"/>
      <c r="F196" s="73"/>
      <c r="G196" s="73"/>
      <c r="H196" s="73"/>
      <c r="I196" s="73"/>
      <c r="J196" s="73"/>
      <c r="K196" s="73"/>
      <c r="L196" s="73"/>
      <c r="M196" s="73"/>
      <c r="N196" s="73"/>
      <c r="O196" s="73"/>
      <c r="P196" s="73"/>
      <c r="Q196" s="73"/>
      <c r="R196" s="73"/>
      <c r="S196" s="73"/>
      <c r="T196" s="73"/>
      <c r="U196" s="73"/>
      <c r="V196" s="73"/>
      <c r="W196" s="73"/>
      <c r="X196" s="73"/>
      <c r="Y196" s="73"/>
      <c r="Z196" s="73"/>
      <c r="AA196" s="73"/>
      <c r="AB196" s="73"/>
      <c r="AC196" s="73"/>
      <c r="AD196" s="73"/>
      <c r="AE196" s="73"/>
      <c r="AF196" s="73"/>
      <c r="AG196" s="73"/>
      <c r="AH196" s="73"/>
      <c r="AI196" s="73"/>
      <c r="AJ196" s="73"/>
      <c r="AK196" s="73"/>
    </row>
    <row r="197" spans="1:37" ht="15.75" customHeight="1" x14ac:dyDescent="0.3">
      <c r="A197" s="73"/>
      <c r="B197" s="73"/>
      <c r="C197" s="73"/>
      <c r="D197" s="73"/>
      <c r="E197" s="73"/>
      <c r="F197" s="73"/>
      <c r="G197" s="73"/>
      <c r="H197" s="73"/>
      <c r="I197" s="73"/>
      <c r="J197" s="73"/>
      <c r="K197" s="73"/>
      <c r="L197" s="73"/>
      <c r="M197" s="73"/>
      <c r="N197" s="73"/>
      <c r="O197" s="73"/>
      <c r="P197" s="73"/>
      <c r="Q197" s="73"/>
      <c r="R197" s="73"/>
      <c r="S197" s="73"/>
      <c r="T197" s="73"/>
      <c r="U197" s="73"/>
      <c r="V197" s="73"/>
      <c r="W197" s="73"/>
      <c r="X197" s="73"/>
      <c r="Y197" s="73"/>
      <c r="Z197" s="73"/>
      <c r="AA197" s="73"/>
      <c r="AB197" s="73"/>
      <c r="AC197" s="73"/>
      <c r="AD197" s="73"/>
      <c r="AE197" s="73"/>
      <c r="AF197" s="73"/>
      <c r="AG197" s="73"/>
      <c r="AH197" s="73"/>
      <c r="AI197" s="73"/>
      <c r="AJ197" s="73"/>
      <c r="AK197" s="73"/>
    </row>
    <row r="198" spans="1:37" ht="15.75" customHeight="1" x14ac:dyDescent="0.3">
      <c r="A198" s="73"/>
      <c r="B198" s="73"/>
      <c r="C198" s="73"/>
      <c r="D198" s="73"/>
      <c r="E198" s="73"/>
      <c r="F198" s="73"/>
      <c r="G198" s="73"/>
      <c r="H198" s="73"/>
      <c r="I198" s="73"/>
      <c r="J198" s="73"/>
      <c r="K198" s="73"/>
      <c r="L198" s="73"/>
      <c r="M198" s="73"/>
      <c r="N198" s="73"/>
      <c r="O198" s="73"/>
      <c r="P198" s="73"/>
      <c r="Q198" s="73"/>
      <c r="R198" s="73"/>
      <c r="S198" s="73"/>
      <c r="T198" s="73"/>
      <c r="U198" s="73"/>
      <c r="V198" s="73"/>
      <c r="W198" s="73"/>
      <c r="X198" s="73"/>
      <c r="Y198" s="73"/>
      <c r="Z198" s="73"/>
      <c r="AA198" s="73"/>
      <c r="AB198" s="73"/>
      <c r="AC198" s="73"/>
      <c r="AD198" s="73"/>
      <c r="AE198" s="73"/>
      <c r="AF198" s="73"/>
      <c r="AG198" s="73"/>
      <c r="AH198" s="73"/>
      <c r="AI198" s="73"/>
      <c r="AJ198" s="73"/>
      <c r="AK198" s="73"/>
    </row>
    <row r="199" spans="1:37" ht="15.75" customHeight="1" x14ac:dyDescent="0.3">
      <c r="A199" s="73"/>
      <c r="B199" s="73"/>
      <c r="C199" s="73"/>
      <c r="D199" s="73"/>
      <c r="E199" s="73"/>
      <c r="F199" s="73"/>
      <c r="G199" s="73"/>
      <c r="H199" s="73"/>
      <c r="I199" s="73"/>
      <c r="J199" s="73"/>
      <c r="K199" s="73"/>
      <c r="L199" s="73"/>
      <c r="M199" s="73"/>
      <c r="N199" s="73"/>
      <c r="O199" s="73"/>
      <c r="P199" s="73"/>
      <c r="Q199" s="73"/>
      <c r="R199" s="73"/>
      <c r="S199" s="73"/>
      <c r="T199" s="73"/>
      <c r="U199" s="73"/>
      <c r="V199" s="73"/>
      <c r="W199" s="73"/>
      <c r="X199" s="73"/>
      <c r="Y199" s="73"/>
      <c r="Z199" s="73"/>
      <c r="AA199" s="73"/>
      <c r="AB199" s="73"/>
      <c r="AC199" s="73"/>
      <c r="AD199" s="73"/>
      <c r="AE199" s="73"/>
      <c r="AF199" s="73"/>
      <c r="AG199" s="73"/>
      <c r="AH199" s="73"/>
      <c r="AI199" s="73"/>
      <c r="AJ199" s="73"/>
      <c r="AK199" s="73"/>
    </row>
    <row r="200" spans="1:37" ht="15.75" customHeight="1" x14ac:dyDescent="0.3">
      <c r="A200" s="73"/>
      <c r="B200" s="73"/>
      <c r="C200" s="73"/>
      <c r="D200" s="73"/>
      <c r="E200" s="73"/>
      <c r="F200" s="73"/>
      <c r="G200" s="73"/>
      <c r="H200" s="73"/>
      <c r="I200" s="73"/>
      <c r="J200" s="73"/>
      <c r="K200" s="73"/>
      <c r="L200" s="73"/>
      <c r="M200" s="73"/>
      <c r="N200" s="73"/>
      <c r="O200" s="73"/>
      <c r="P200" s="73"/>
      <c r="Q200" s="73"/>
      <c r="R200" s="73"/>
      <c r="S200" s="73"/>
      <c r="T200" s="73"/>
      <c r="U200" s="73"/>
      <c r="V200" s="73"/>
      <c r="W200" s="73"/>
      <c r="X200" s="73"/>
      <c r="Y200" s="73"/>
      <c r="Z200" s="73"/>
      <c r="AA200" s="73"/>
      <c r="AB200" s="73"/>
      <c r="AC200" s="73"/>
      <c r="AD200" s="73"/>
      <c r="AE200" s="73"/>
      <c r="AF200" s="73"/>
      <c r="AG200" s="73"/>
      <c r="AH200" s="73"/>
      <c r="AI200" s="73"/>
      <c r="AJ200" s="73"/>
      <c r="AK200" s="73"/>
    </row>
    <row r="201" spans="1:37" ht="15.75" customHeight="1" x14ac:dyDescent="0.3">
      <c r="A201" s="73"/>
      <c r="B201" s="73"/>
      <c r="C201" s="73"/>
      <c r="D201" s="73"/>
      <c r="E201" s="73"/>
      <c r="F201" s="73"/>
      <c r="G201" s="73"/>
      <c r="H201" s="73"/>
      <c r="I201" s="73"/>
      <c r="J201" s="73"/>
      <c r="K201" s="73"/>
      <c r="L201" s="73"/>
      <c r="M201" s="73"/>
      <c r="N201" s="73"/>
      <c r="O201" s="73"/>
      <c r="P201" s="73"/>
      <c r="Q201" s="73"/>
      <c r="R201" s="73"/>
      <c r="S201" s="73"/>
      <c r="T201" s="73"/>
      <c r="U201" s="73"/>
      <c r="V201" s="73"/>
      <c r="W201" s="73"/>
      <c r="X201" s="73"/>
      <c r="Y201" s="73"/>
      <c r="Z201" s="73"/>
      <c r="AA201" s="73"/>
      <c r="AB201" s="73"/>
      <c r="AC201" s="73"/>
      <c r="AD201" s="73"/>
      <c r="AE201" s="73"/>
      <c r="AF201" s="73"/>
      <c r="AG201" s="73"/>
      <c r="AH201" s="73"/>
      <c r="AI201" s="73"/>
      <c r="AJ201" s="73"/>
      <c r="AK201" s="73"/>
    </row>
    <row r="202" spans="1:37" ht="15.75" customHeight="1" x14ac:dyDescent="0.3">
      <c r="A202" s="73"/>
      <c r="B202" s="73"/>
      <c r="C202" s="73"/>
      <c r="D202" s="73"/>
      <c r="E202" s="73"/>
      <c r="F202" s="73"/>
      <c r="G202" s="73"/>
      <c r="H202" s="73"/>
      <c r="I202" s="73"/>
      <c r="J202" s="73"/>
      <c r="K202" s="73"/>
      <c r="L202" s="73"/>
      <c r="M202" s="73"/>
      <c r="N202" s="73"/>
      <c r="O202" s="73"/>
      <c r="P202" s="73"/>
      <c r="Q202" s="73"/>
      <c r="R202" s="73"/>
      <c r="S202" s="73"/>
      <c r="T202" s="73"/>
      <c r="U202" s="73"/>
      <c r="V202" s="73"/>
      <c r="W202" s="73"/>
      <c r="X202" s="73"/>
      <c r="Y202" s="73"/>
      <c r="Z202" s="73"/>
      <c r="AA202" s="73"/>
      <c r="AB202" s="73"/>
      <c r="AC202" s="73"/>
      <c r="AD202" s="73"/>
      <c r="AE202" s="73"/>
      <c r="AF202" s="73"/>
      <c r="AG202" s="73"/>
      <c r="AH202" s="73"/>
      <c r="AI202" s="73"/>
      <c r="AJ202" s="73"/>
      <c r="AK202" s="73"/>
    </row>
    <row r="203" spans="1:37" ht="15.75" customHeight="1" x14ac:dyDescent="0.3">
      <c r="A203" s="73"/>
      <c r="B203" s="73"/>
      <c r="C203" s="73"/>
      <c r="D203" s="73"/>
      <c r="E203" s="73"/>
      <c r="F203" s="73"/>
      <c r="G203" s="73"/>
      <c r="H203" s="73"/>
      <c r="I203" s="73"/>
      <c r="J203" s="73"/>
      <c r="K203" s="73"/>
      <c r="L203" s="73"/>
      <c r="M203" s="73"/>
      <c r="N203" s="73"/>
      <c r="O203" s="73"/>
      <c r="P203" s="73"/>
      <c r="Q203" s="73"/>
      <c r="R203" s="73"/>
      <c r="S203" s="73"/>
      <c r="T203" s="73"/>
      <c r="U203" s="73"/>
      <c r="V203" s="73"/>
      <c r="W203" s="73"/>
      <c r="X203" s="73"/>
      <c r="Y203" s="73"/>
      <c r="Z203" s="73"/>
      <c r="AA203" s="73"/>
      <c r="AB203" s="73"/>
      <c r="AC203" s="73"/>
      <c r="AD203" s="73"/>
      <c r="AE203" s="73"/>
      <c r="AF203" s="73"/>
      <c r="AG203" s="73"/>
      <c r="AH203" s="73"/>
      <c r="AI203" s="73"/>
      <c r="AJ203" s="73"/>
      <c r="AK203" s="73"/>
    </row>
    <row r="204" spans="1:37" ht="15.75" customHeight="1" x14ac:dyDescent="0.3">
      <c r="A204" s="73"/>
      <c r="B204" s="73"/>
      <c r="C204" s="73"/>
      <c r="D204" s="73"/>
      <c r="E204" s="73"/>
      <c r="F204" s="73"/>
      <c r="G204" s="73"/>
      <c r="H204" s="73"/>
      <c r="I204" s="73"/>
      <c r="J204" s="73"/>
      <c r="K204" s="73"/>
      <c r="L204" s="73"/>
      <c r="M204" s="73"/>
      <c r="N204" s="73"/>
      <c r="O204" s="73"/>
      <c r="P204" s="73"/>
      <c r="Q204" s="73"/>
      <c r="R204" s="73"/>
      <c r="S204" s="73"/>
      <c r="T204" s="73"/>
      <c r="U204" s="73"/>
      <c r="V204" s="73"/>
      <c r="W204" s="73"/>
      <c r="X204" s="73"/>
      <c r="Y204" s="73"/>
      <c r="Z204" s="73"/>
      <c r="AA204" s="73"/>
      <c r="AB204" s="73"/>
      <c r="AC204" s="73"/>
      <c r="AD204" s="73"/>
      <c r="AE204" s="73"/>
      <c r="AF204" s="73"/>
      <c r="AG204" s="73"/>
      <c r="AH204" s="73"/>
      <c r="AI204" s="73"/>
      <c r="AJ204" s="73"/>
      <c r="AK204" s="73"/>
    </row>
    <row r="205" spans="1:37" ht="15.75" customHeight="1" x14ac:dyDescent="0.3">
      <c r="A205" s="73"/>
      <c r="B205" s="73"/>
      <c r="C205" s="73"/>
      <c r="D205" s="73"/>
      <c r="E205" s="73"/>
      <c r="F205" s="73"/>
      <c r="G205" s="73"/>
      <c r="H205" s="73"/>
      <c r="I205" s="73"/>
      <c r="J205" s="73"/>
      <c r="K205" s="73"/>
      <c r="L205" s="73"/>
      <c r="M205" s="73"/>
      <c r="N205" s="73"/>
      <c r="O205" s="73"/>
      <c r="P205" s="73"/>
      <c r="Q205" s="73"/>
      <c r="R205" s="73"/>
      <c r="S205" s="73"/>
      <c r="T205" s="73"/>
      <c r="U205" s="73"/>
      <c r="V205" s="73"/>
      <c r="W205" s="73"/>
      <c r="X205" s="73"/>
      <c r="Y205" s="73"/>
      <c r="Z205" s="73"/>
      <c r="AA205" s="73"/>
      <c r="AB205" s="73"/>
      <c r="AC205" s="73"/>
      <c r="AD205" s="73"/>
      <c r="AE205" s="73"/>
      <c r="AF205" s="73"/>
      <c r="AG205" s="73"/>
      <c r="AH205" s="73"/>
      <c r="AI205" s="73"/>
      <c r="AJ205" s="73"/>
      <c r="AK205" s="73"/>
    </row>
    <row r="206" spans="1:37" ht="15.75" customHeight="1" x14ac:dyDescent="0.3">
      <c r="A206" s="73"/>
      <c r="B206" s="73"/>
      <c r="C206" s="73"/>
      <c r="D206" s="73"/>
      <c r="E206" s="73"/>
      <c r="F206" s="73"/>
      <c r="G206" s="73"/>
      <c r="H206" s="73"/>
      <c r="I206" s="73"/>
      <c r="J206" s="73"/>
      <c r="K206" s="73"/>
      <c r="L206" s="73"/>
      <c r="M206" s="73"/>
      <c r="N206" s="73"/>
      <c r="O206" s="73"/>
      <c r="P206" s="73"/>
      <c r="Q206" s="73"/>
      <c r="R206" s="73"/>
      <c r="S206" s="73"/>
      <c r="T206" s="73"/>
      <c r="U206" s="73"/>
      <c r="V206" s="73"/>
      <c r="W206" s="73"/>
      <c r="X206" s="73"/>
      <c r="Y206" s="73"/>
      <c r="Z206" s="73"/>
      <c r="AA206" s="73"/>
      <c r="AB206" s="73"/>
      <c r="AC206" s="73"/>
      <c r="AD206" s="73"/>
      <c r="AE206" s="73"/>
      <c r="AF206" s="73"/>
      <c r="AG206" s="73"/>
      <c r="AH206" s="73"/>
      <c r="AI206" s="73"/>
      <c r="AJ206" s="73"/>
      <c r="AK206" s="73"/>
    </row>
    <row r="207" spans="1:37" ht="15.75" customHeight="1" x14ac:dyDescent="0.3">
      <c r="A207" s="73"/>
      <c r="B207" s="73"/>
      <c r="C207" s="73"/>
      <c r="D207" s="73"/>
      <c r="E207" s="73"/>
      <c r="F207" s="73"/>
      <c r="G207" s="73"/>
      <c r="H207" s="73"/>
      <c r="I207" s="73"/>
      <c r="J207" s="73"/>
      <c r="K207" s="73"/>
      <c r="L207" s="73"/>
      <c r="M207" s="73"/>
      <c r="N207" s="73"/>
      <c r="O207" s="73"/>
      <c r="P207" s="73"/>
      <c r="Q207" s="73"/>
      <c r="R207" s="73"/>
      <c r="S207" s="73"/>
      <c r="T207" s="73"/>
      <c r="U207" s="73"/>
      <c r="V207" s="73"/>
      <c r="W207" s="73"/>
      <c r="X207" s="73"/>
      <c r="Y207" s="73"/>
      <c r="Z207" s="73"/>
      <c r="AA207" s="73"/>
      <c r="AB207" s="73"/>
      <c r="AC207" s="73"/>
      <c r="AD207" s="73"/>
      <c r="AE207" s="73"/>
      <c r="AF207" s="73"/>
      <c r="AG207" s="73"/>
      <c r="AH207" s="73"/>
      <c r="AI207" s="73"/>
      <c r="AJ207" s="73"/>
      <c r="AK207" s="73"/>
    </row>
    <row r="208" spans="1:37" ht="15.75" customHeight="1" x14ac:dyDescent="0.3">
      <c r="A208" s="73"/>
      <c r="B208" s="73"/>
      <c r="C208" s="73"/>
      <c r="D208" s="73"/>
      <c r="E208" s="73"/>
      <c r="F208" s="73"/>
      <c r="G208" s="73"/>
      <c r="H208" s="73"/>
      <c r="I208" s="73"/>
      <c r="J208" s="73"/>
      <c r="K208" s="73"/>
      <c r="L208" s="73"/>
      <c r="M208" s="73"/>
      <c r="N208" s="73"/>
      <c r="O208" s="73"/>
      <c r="P208" s="73"/>
      <c r="Q208" s="73"/>
      <c r="R208" s="73"/>
      <c r="S208" s="73"/>
      <c r="T208" s="73"/>
      <c r="U208" s="73"/>
      <c r="V208" s="73"/>
      <c r="W208" s="73"/>
      <c r="X208" s="73"/>
      <c r="Y208" s="73"/>
      <c r="Z208" s="73"/>
      <c r="AA208" s="73"/>
      <c r="AB208" s="73"/>
      <c r="AC208" s="73"/>
      <c r="AD208" s="73"/>
      <c r="AE208" s="73"/>
      <c r="AF208" s="73"/>
      <c r="AG208" s="73"/>
      <c r="AH208" s="73"/>
      <c r="AI208" s="73"/>
      <c r="AJ208" s="73"/>
      <c r="AK208" s="73"/>
    </row>
    <row r="209" spans="1:37" ht="15.75" customHeight="1" x14ac:dyDescent="0.3">
      <c r="A209" s="73"/>
      <c r="B209" s="73"/>
      <c r="C209" s="73"/>
      <c r="D209" s="73"/>
      <c r="E209" s="73"/>
      <c r="F209" s="73"/>
      <c r="G209" s="73"/>
      <c r="H209" s="73"/>
      <c r="I209" s="73"/>
      <c r="J209" s="73"/>
      <c r="K209" s="73"/>
      <c r="L209" s="73"/>
      <c r="M209" s="73"/>
      <c r="N209" s="73"/>
      <c r="O209" s="73"/>
      <c r="P209" s="73"/>
      <c r="Q209" s="73"/>
      <c r="R209" s="73"/>
      <c r="S209" s="73"/>
      <c r="T209" s="73"/>
      <c r="U209" s="73"/>
      <c r="V209" s="73"/>
      <c r="W209" s="73"/>
      <c r="X209" s="73"/>
      <c r="Y209" s="73"/>
      <c r="Z209" s="73"/>
      <c r="AA209" s="73"/>
      <c r="AB209" s="73"/>
      <c r="AC209" s="73"/>
      <c r="AD209" s="73"/>
      <c r="AE209" s="73"/>
      <c r="AF209" s="73"/>
      <c r="AG209" s="73"/>
      <c r="AH209" s="73"/>
      <c r="AI209" s="73"/>
      <c r="AJ209" s="73"/>
      <c r="AK209" s="73"/>
    </row>
    <row r="210" spans="1:37" ht="15.75" customHeight="1" x14ac:dyDescent="0.3">
      <c r="A210" s="73"/>
      <c r="B210" s="73"/>
      <c r="C210" s="73"/>
      <c r="D210" s="73"/>
      <c r="E210" s="73"/>
      <c r="F210" s="73"/>
      <c r="G210" s="73"/>
      <c r="H210" s="73"/>
      <c r="I210" s="73"/>
      <c r="J210" s="73"/>
      <c r="K210" s="73"/>
      <c r="L210" s="73"/>
      <c r="M210" s="73"/>
      <c r="N210" s="73"/>
      <c r="O210" s="73"/>
      <c r="P210" s="73"/>
      <c r="Q210" s="73"/>
      <c r="R210" s="73"/>
      <c r="S210" s="73"/>
      <c r="T210" s="73"/>
      <c r="U210" s="73"/>
      <c r="V210" s="73"/>
      <c r="W210" s="73"/>
      <c r="X210" s="73"/>
      <c r="Y210" s="73"/>
      <c r="Z210" s="73"/>
      <c r="AA210" s="73"/>
      <c r="AB210" s="73"/>
      <c r="AC210" s="73"/>
      <c r="AD210" s="73"/>
      <c r="AE210" s="73"/>
      <c r="AF210" s="73"/>
      <c r="AG210" s="73"/>
      <c r="AH210" s="73"/>
      <c r="AI210" s="73"/>
      <c r="AJ210" s="73"/>
      <c r="AK210" s="73"/>
    </row>
    <row r="211" spans="1:37" ht="15.75" customHeight="1" x14ac:dyDescent="0.3">
      <c r="A211" s="73"/>
      <c r="B211" s="73"/>
      <c r="C211" s="73"/>
      <c r="D211" s="73"/>
      <c r="E211" s="73"/>
      <c r="F211" s="73"/>
      <c r="G211" s="73"/>
      <c r="H211" s="73"/>
      <c r="I211" s="73"/>
      <c r="J211" s="73"/>
      <c r="K211" s="73"/>
      <c r="L211" s="73"/>
      <c r="M211" s="73"/>
      <c r="N211" s="73"/>
      <c r="O211" s="73"/>
      <c r="P211" s="73"/>
      <c r="Q211" s="73"/>
      <c r="R211" s="73"/>
      <c r="S211" s="73"/>
      <c r="T211" s="73"/>
      <c r="U211" s="73"/>
      <c r="V211" s="73"/>
      <c r="W211" s="73"/>
      <c r="X211" s="73"/>
      <c r="Y211" s="73"/>
      <c r="Z211" s="73"/>
      <c r="AA211" s="73"/>
      <c r="AB211" s="73"/>
      <c r="AC211" s="73"/>
      <c r="AD211" s="73"/>
      <c r="AE211" s="73"/>
      <c r="AF211" s="73"/>
      <c r="AG211" s="73"/>
      <c r="AH211" s="73"/>
      <c r="AI211" s="73"/>
      <c r="AJ211" s="73"/>
      <c r="AK211" s="73"/>
    </row>
    <row r="212" spans="1:37" ht="15.75" customHeight="1" x14ac:dyDescent="0.3">
      <c r="A212" s="73"/>
      <c r="B212" s="73"/>
      <c r="C212" s="73"/>
      <c r="D212" s="73"/>
      <c r="E212" s="73"/>
      <c r="F212" s="73"/>
      <c r="G212" s="73"/>
      <c r="H212" s="73"/>
      <c r="I212" s="73"/>
      <c r="J212" s="73"/>
      <c r="K212" s="73"/>
      <c r="L212" s="73"/>
      <c r="M212" s="73"/>
      <c r="N212" s="73"/>
      <c r="O212" s="73"/>
      <c r="P212" s="73"/>
      <c r="Q212" s="73"/>
      <c r="R212" s="73"/>
      <c r="S212" s="73"/>
      <c r="T212" s="73"/>
      <c r="U212" s="73"/>
      <c r="V212" s="73"/>
      <c r="W212" s="73"/>
      <c r="X212" s="73"/>
      <c r="Y212" s="73"/>
      <c r="Z212" s="73"/>
      <c r="AA212" s="73"/>
      <c r="AB212" s="73"/>
      <c r="AC212" s="73"/>
      <c r="AD212" s="73"/>
      <c r="AE212" s="73"/>
      <c r="AF212" s="73"/>
      <c r="AG212" s="73"/>
      <c r="AH212" s="73"/>
      <c r="AI212" s="73"/>
      <c r="AJ212" s="73"/>
      <c r="AK212" s="73"/>
    </row>
    <row r="213" spans="1:37" ht="15.75" customHeight="1" x14ac:dyDescent="0.3">
      <c r="A213" s="73"/>
      <c r="B213" s="73"/>
      <c r="C213" s="73"/>
      <c r="D213" s="73"/>
      <c r="E213" s="73"/>
      <c r="F213" s="73"/>
      <c r="G213" s="73"/>
      <c r="H213" s="73"/>
      <c r="I213" s="73"/>
      <c r="J213" s="73"/>
      <c r="K213" s="73"/>
      <c r="L213" s="73"/>
      <c r="M213" s="73"/>
      <c r="N213" s="73"/>
      <c r="O213" s="73"/>
      <c r="P213" s="73"/>
      <c r="Q213" s="73"/>
      <c r="R213" s="73"/>
      <c r="S213" s="73"/>
      <c r="T213" s="73"/>
      <c r="U213" s="73"/>
      <c r="V213" s="73"/>
      <c r="W213" s="73"/>
      <c r="X213" s="73"/>
      <c r="Y213" s="73"/>
      <c r="Z213" s="73"/>
      <c r="AA213" s="73"/>
      <c r="AB213" s="73"/>
      <c r="AC213" s="73"/>
      <c r="AD213" s="73"/>
      <c r="AE213" s="73"/>
      <c r="AF213" s="73"/>
      <c r="AG213" s="73"/>
      <c r="AH213" s="73"/>
      <c r="AI213" s="73"/>
      <c r="AJ213" s="73"/>
      <c r="AK213" s="73"/>
    </row>
    <row r="214" spans="1:37" ht="15.75" customHeight="1" x14ac:dyDescent="0.3">
      <c r="A214" s="73"/>
      <c r="B214" s="73"/>
      <c r="C214" s="73"/>
      <c r="D214" s="73"/>
      <c r="E214" s="73"/>
      <c r="F214" s="73"/>
      <c r="G214" s="73"/>
      <c r="H214" s="73"/>
      <c r="I214" s="73"/>
      <c r="J214" s="73"/>
      <c r="K214" s="73"/>
      <c r="L214" s="73"/>
      <c r="M214" s="73"/>
      <c r="N214" s="73"/>
      <c r="O214" s="73"/>
      <c r="P214" s="73"/>
      <c r="Q214" s="73"/>
      <c r="R214" s="73"/>
      <c r="S214" s="73"/>
      <c r="T214" s="73"/>
      <c r="U214" s="73"/>
      <c r="V214" s="73"/>
      <c r="W214" s="73"/>
      <c r="X214" s="73"/>
      <c r="Y214" s="73"/>
      <c r="Z214" s="73"/>
      <c r="AA214" s="73"/>
      <c r="AB214" s="73"/>
      <c r="AC214" s="73"/>
      <c r="AD214" s="73"/>
      <c r="AE214" s="73"/>
      <c r="AF214" s="73"/>
      <c r="AG214" s="73"/>
      <c r="AH214" s="73"/>
      <c r="AI214" s="73"/>
      <c r="AJ214" s="73"/>
      <c r="AK214" s="73"/>
    </row>
    <row r="215" spans="1:37" ht="15.75" customHeight="1" x14ac:dyDescent="0.3">
      <c r="A215" s="73"/>
      <c r="B215" s="73"/>
      <c r="C215" s="73"/>
      <c r="D215" s="73"/>
      <c r="E215" s="73"/>
      <c r="F215" s="73"/>
      <c r="G215" s="73"/>
      <c r="H215" s="73"/>
      <c r="I215" s="73"/>
      <c r="J215" s="73"/>
      <c r="K215" s="73"/>
      <c r="L215" s="73"/>
      <c r="M215" s="73"/>
      <c r="N215" s="73"/>
      <c r="O215" s="73"/>
      <c r="P215" s="73"/>
      <c r="Q215" s="73"/>
      <c r="R215" s="73"/>
      <c r="S215" s="73"/>
      <c r="T215" s="73"/>
      <c r="U215" s="73"/>
      <c r="V215" s="73"/>
      <c r="W215" s="73"/>
      <c r="X215" s="73"/>
      <c r="Y215" s="73"/>
      <c r="Z215" s="73"/>
      <c r="AA215" s="73"/>
      <c r="AB215" s="73"/>
      <c r="AC215" s="73"/>
      <c r="AD215" s="73"/>
      <c r="AE215" s="73"/>
      <c r="AF215" s="73"/>
      <c r="AG215" s="73"/>
      <c r="AH215" s="73"/>
      <c r="AI215" s="73"/>
      <c r="AJ215" s="73"/>
      <c r="AK215" s="73"/>
    </row>
    <row r="216" spans="1:37" ht="15.75" customHeight="1" x14ac:dyDescent="0.3">
      <c r="A216" s="73"/>
      <c r="B216" s="73"/>
      <c r="C216" s="73"/>
      <c r="D216" s="73"/>
      <c r="E216" s="73"/>
      <c r="F216" s="73"/>
      <c r="G216" s="73"/>
      <c r="H216" s="73"/>
      <c r="I216" s="73"/>
      <c r="J216" s="73"/>
      <c r="K216" s="73"/>
      <c r="L216" s="73"/>
      <c r="M216" s="73"/>
      <c r="N216" s="73"/>
      <c r="O216" s="73"/>
      <c r="P216" s="73"/>
      <c r="Q216" s="73"/>
      <c r="R216" s="73"/>
      <c r="S216" s="73"/>
      <c r="T216" s="73"/>
      <c r="U216" s="73"/>
      <c r="V216" s="73"/>
      <c r="W216" s="73"/>
      <c r="X216" s="73"/>
      <c r="Y216" s="73"/>
      <c r="Z216" s="73"/>
      <c r="AA216" s="73"/>
      <c r="AB216" s="73"/>
      <c r="AC216" s="73"/>
      <c r="AD216" s="73"/>
      <c r="AE216" s="73"/>
      <c r="AF216" s="73"/>
      <c r="AG216" s="73"/>
      <c r="AH216" s="73"/>
      <c r="AI216" s="73"/>
      <c r="AJ216" s="73"/>
      <c r="AK216" s="73"/>
    </row>
    <row r="217" spans="1:37" ht="15.75" customHeight="1" x14ac:dyDescent="0.3">
      <c r="A217" s="73"/>
      <c r="B217" s="73"/>
      <c r="C217" s="73"/>
      <c r="D217" s="73"/>
      <c r="E217" s="73"/>
      <c r="F217" s="73"/>
      <c r="G217" s="73"/>
      <c r="H217" s="73"/>
      <c r="I217" s="73"/>
      <c r="J217" s="73"/>
      <c r="K217" s="73"/>
      <c r="L217" s="73"/>
      <c r="M217" s="73"/>
      <c r="N217" s="73"/>
      <c r="O217" s="73"/>
      <c r="P217" s="73"/>
      <c r="Q217" s="73"/>
      <c r="R217" s="73"/>
      <c r="S217" s="73"/>
      <c r="T217" s="73"/>
      <c r="U217" s="73"/>
      <c r="V217" s="73"/>
      <c r="W217" s="73"/>
      <c r="X217" s="73"/>
      <c r="Y217" s="73"/>
      <c r="Z217" s="73"/>
      <c r="AA217" s="73"/>
      <c r="AB217" s="73"/>
      <c r="AC217" s="73"/>
      <c r="AD217" s="73"/>
      <c r="AE217" s="73"/>
      <c r="AF217" s="73"/>
      <c r="AG217" s="73"/>
      <c r="AH217" s="73"/>
      <c r="AI217" s="73"/>
      <c r="AJ217" s="73"/>
      <c r="AK217" s="73"/>
    </row>
    <row r="218" spans="1:37" ht="15.75" customHeight="1" x14ac:dyDescent="0.3">
      <c r="A218" s="73"/>
      <c r="B218" s="73"/>
      <c r="C218" s="73"/>
      <c r="D218" s="73"/>
      <c r="E218" s="73"/>
      <c r="F218" s="73"/>
      <c r="G218" s="73"/>
      <c r="H218" s="73"/>
      <c r="I218" s="73"/>
      <c r="J218" s="73"/>
      <c r="K218" s="73"/>
      <c r="L218" s="73"/>
      <c r="M218" s="73"/>
      <c r="N218" s="73"/>
      <c r="O218" s="73"/>
      <c r="P218" s="73"/>
      <c r="Q218" s="73"/>
      <c r="R218" s="73"/>
      <c r="S218" s="73"/>
      <c r="T218" s="73"/>
      <c r="U218" s="73"/>
      <c r="V218" s="73"/>
      <c r="W218" s="73"/>
      <c r="X218" s="73"/>
      <c r="Y218" s="73"/>
      <c r="Z218" s="73"/>
      <c r="AA218" s="73"/>
      <c r="AB218" s="73"/>
      <c r="AC218" s="73"/>
      <c r="AD218" s="73"/>
      <c r="AE218" s="73"/>
      <c r="AF218" s="73"/>
      <c r="AG218" s="73"/>
      <c r="AH218" s="73"/>
      <c r="AI218" s="73"/>
      <c r="AJ218" s="73"/>
      <c r="AK218" s="73"/>
    </row>
    <row r="219" spans="1:37" ht="15.75" customHeight="1" x14ac:dyDescent="0.3">
      <c r="A219" s="73"/>
      <c r="B219" s="73"/>
      <c r="C219" s="73"/>
      <c r="D219" s="73"/>
      <c r="E219" s="73"/>
      <c r="F219" s="73"/>
      <c r="G219" s="73"/>
      <c r="H219" s="73"/>
      <c r="I219" s="73"/>
      <c r="J219" s="73"/>
      <c r="K219" s="73"/>
      <c r="L219" s="73"/>
      <c r="M219" s="73"/>
      <c r="N219" s="73"/>
      <c r="O219" s="73"/>
      <c r="P219" s="73"/>
      <c r="Q219" s="73"/>
      <c r="R219" s="73"/>
      <c r="S219" s="73"/>
      <c r="T219" s="73"/>
      <c r="U219" s="73"/>
      <c r="V219" s="73"/>
      <c r="W219" s="73"/>
      <c r="X219" s="73"/>
      <c r="Y219" s="73"/>
      <c r="Z219" s="73"/>
      <c r="AA219" s="73"/>
      <c r="AB219" s="73"/>
      <c r="AC219" s="73"/>
      <c r="AD219" s="73"/>
      <c r="AE219" s="73"/>
      <c r="AF219" s="73"/>
      <c r="AG219" s="73"/>
      <c r="AH219" s="73"/>
      <c r="AI219" s="73"/>
      <c r="AJ219" s="73"/>
      <c r="AK219" s="73"/>
    </row>
    <row r="220" spans="1:37" ht="15.75" customHeight="1" x14ac:dyDescent="0.3">
      <c r="A220" s="73"/>
      <c r="B220" s="73"/>
      <c r="C220" s="73"/>
      <c r="D220" s="73"/>
      <c r="E220" s="73"/>
      <c r="F220" s="73"/>
      <c r="G220" s="73"/>
      <c r="H220" s="73"/>
      <c r="I220" s="73"/>
      <c r="J220" s="73"/>
      <c r="K220" s="73"/>
      <c r="L220" s="73"/>
      <c r="M220" s="73"/>
      <c r="N220" s="73"/>
      <c r="O220" s="73"/>
      <c r="P220" s="73"/>
      <c r="Q220" s="73"/>
      <c r="R220" s="73"/>
      <c r="S220" s="73"/>
      <c r="T220" s="73"/>
      <c r="U220" s="73"/>
      <c r="V220" s="73"/>
      <c r="W220" s="73"/>
      <c r="X220" s="73"/>
      <c r="Y220" s="73"/>
      <c r="Z220" s="73"/>
      <c r="AA220" s="73"/>
      <c r="AB220" s="73"/>
      <c r="AC220" s="73"/>
      <c r="AD220" s="73"/>
      <c r="AE220" s="73"/>
      <c r="AF220" s="73"/>
      <c r="AG220" s="73"/>
      <c r="AH220" s="73"/>
      <c r="AI220" s="73"/>
      <c r="AJ220" s="73"/>
      <c r="AK220" s="73"/>
    </row>
    <row r="221" spans="1:37" ht="15.75" customHeight="1" x14ac:dyDescent="0.3">
      <c r="A221" s="73"/>
      <c r="B221" s="73"/>
      <c r="C221" s="73"/>
      <c r="D221" s="73"/>
      <c r="E221" s="73"/>
      <c r="F221" s="73"/>
      <c r="G221" s="73"/>
      <c r="H221" s="73"/>
      <c r="I221" s="73"/>
      <c r="J221" s="73"/>
      <c r="K221" s="73"/>
      <c r="L221" s="73"/>
      <c r="M221" s="73"/>
      <c r="N221" s="73"/>
      <c r="O221" s="73"/>
      <c r="P221" s="73"/>
      <c r="Q221" s="73"/>
      <c r="R221" s="73"/>
      <c r="S221" s="73"/>
      <c r="T221" s="73"/>
      <c r="U221" s="73"/>
      <c r="V221" s="73"/>
      <c r="W221" s="73"/>
      <c r="X221" s="73"/>
      <c r="Y221" s="73"/>
      <c r="Z221" s="73"/>
      <c r="AA221" s="73"/>
      <c r="AB221" s="73"/>
      <c r="AC221" s="73"/>
      <c r="AD221" s="73"/>
      <c r="AE221" s="73"/>
      <c r="AF221" s="73"/>
      <c r="AG221" s="73"/>
      <c r="AH221" s="73"/>
      <c r="AI221" s="73"/>
      <c r="AJ221" s="73"/>
      <c r="AK221" s="73"/>
    </row>
    <row r="222" spans="1:37" ht="15.75" customHeight="1" x14ac:dyDescent="0.3">
      <c r="A222" s="73"/>
      <c r="B222" s="73"/>
      <c r="C222" s="73"/>
      <c r="D222" s="73"/>
      <c r="E222" s="73"/>
      <c r="F222" s="73"/>
      <c r="G222" s="73"/>
      <c r="H222" s="73"/>
      <c r="I222" s="73"/>
      <c r="J222" s="73"/>
      <c r="K222" s="73"/>
      <c r="L222" s="73"/>
      <c r="M222" s="73"/>
      <c r="N222" s="73"/>
      <c r="O222" s="73"/>
      <c r="P222" s="73"/>
      <c r="Q222" s="73"/>
      <c r="R222" s="73"/>
      <c r="S222" s="73"/>
      <c r="T222" s="73"/>
      <c r="U222" s="73"/>
      <c r="V222" s="73"/>
      <c r="W222" s="73"/>
      <c r="X222" s="73"/>
      <c r="Y222" s="73"/>
      <c r="Z222" s="73"/>
      <c r="AA222" s="73"/>
      <c r="AB222" s="73"/>
      <c r="AC222" s="73"/>
      <c r="AD222" s="73"/>
      <c r="AE222" s="73"/>
      <c r="AF222" s="73"/>
      <c r="AG222" s="73"/>
      <c r="AH222" s="73"/>
      <c r="AI222" s="73"/>
      <c r="AJ222" s="73"/>
      <c r="AK222" s="73"/>
    </row>
    <row r="223" spans="1:37" ht="15.75" customHeight="1" x14ac:dyDescent="0.3">
      <c r="A223" s="73"/>
      <c r="B223" s="73"/>
      <c r="C223" s="73"/>
      <c r="D223" s="73"/>
      <c r="E223" s="73"/>
      <c r="F223" s="73"/>
      <c r="G223" s="73"/>
      <c r="H223" s="73"/>
      <c r="I223" s="73"/>
      <c r="J223" s="73"/>
      <c r="K223" s="73"/>
      <c r="L223" s="73"/>
      <c r="M223" s="73"/>
      <c r="N223" s="73"/>
      <c r="O223" s="73"/>
      <c r="P223" s="73"/>
      <c r="Q223" s="73"/>
      <c r="R223" s="73"/>
      <c r="S223" s="73"/>
      <c r="T223" s="73"/>
      <c r="U223" s="73"/>
      <c r="V223" s="73"/>
      <c r="W223" s="73"/>
      <c r="X223" s="73"/>
      <c r="Y223" s="73"/>
      <c r="Z223" s="73"/>
      <c r="AA223" s="73"/>
      <c r="AB223" s="73"/>
      <c r="AC223" s="73"/>
      <c r="AD223" s="73"/>
      <c r="AE223" s="73"/>
      <c r="AF223" s="73"/>
      <c r="AG223" s="73"/>
      <c r="AH223" s="73"/>
      <c r="AI223" s="73"/>
      <c r="AJ223" s="73"/>
      <c r="AK223" s="73"/>
    </row>
    <row r="224" spans="1:37" ht="15.75" customHeight="1" x14ac:dyDescent="0.3">
      <c r="A224" s="73"/>
      <c r="B224" s="73"/>
      <c r="C224" s="73"/>
      <c r="D224" s="73"/>
      <c r="E224" s="73"/>
      <c r="F224" s="73"/>
      <c r="G224" s="73"/>
      <c r="H224" s="73"/>
      <c r="I224" s="73"/>
      <c r="J224" s="73"/>
      <c r="K224" s="73"/>
      <c r="L224" s="73"/>
      <c r="M224" s="73"/>
      <c r="N224" s="73"/>
      <c r="O224" s="73"/>
      <c r="P224" s="73"/>
      <c r="Q224" s="73"/>
      <c r="R224" s="73"/>
      <c r="S224" s="73"/>
      <c r="T224" s="73"/>
      <c r="U224" s="73"/>
      <c r="V224" s="73"/>
      <c r="W224" s="73"/>
      <c r="X224" s="73"/>
      <c r="Y224" s="73"/>
      <c r="Z224" s="73"/>
      <c r="AA224" s="73"/>
      <c r="AB224" s="73"/>
      <c r="AC224" s="73"/>
      <c r="AD224" s="73"/>
      <c r="AE224" s="73"/>
      <c r="AF224" s="73"/>
      <c r="AG224" s="73"/>
      <c r="AH224" s="73"/>
      <c r="AI224" s="73"/>
      <c r="AJ224" s="73"/>
      <c r="AK224" s="73"/>
    </row>
    <row r="225" spans="1:37" ht="15.75" customHeight="1" x14ac:dyDescent="0.3">
      <c r="A225" s="73"/>
      <c r="B225" s="73"/>
      <c r="C225" s="73"/>
      <c r="D225" s="73"/>
      <c r="E225" s="73"/>
      <c r="F225" s="73"/>
      <c r="G225" s="73"/>
      <c r="H225" s="73"/>
      <c r="I225" s="73"/>
      <c r="J225" s="73"/>
      <c r="K225" s="73"/>
      <c r="L225" s="73"/>
      <c r="M225" s="73"/>
      <c r="N225" s="73"/>
      <c r="O225" s="73"/>
      <c r="P225" s="73"/>
      <c r="Q225" s="73"/>
      <c r="R225" s="73"/>
      <c r="S225" s="73"/>
      <c r="T225" s="73"/>
      <c r="U225" s="73"/>
      <c r="V225" s="73"/>
      <c r="W225" s="73"/>
      <c r="X225" s="73"/>
      <c r="Y225" s="73"/>
      <c r="Z225" s="73"/>
      <c r="AA225" s="73"/>
      <c r="AB225" s="73"/>
      <c r="AC225" s="73"/>
      <c r="AD225" s="73"/>
      <c r="AE225" s="73"/>
      <c r="AF225" s="73"/>
      <c r="AG225" s="73"/>
      <c r="AH225" s="73"/>
      <c r="AI225" s="73"/>
      <c r="AJ225" s="73"/>
      <c r="AK225" s="73"/>
    </row>
    <row r="226" spans="1:37" ht="15.75" customHeight="1" x14ac:dyDescent="0.3">
      <c r="A226" s="73"/>
      <c r="B226" s="73"/>
      <c r="C226" s="73"/>
      <c r="D226" s="73"/>
      <c r="E226" s="73"/>
      <c r="F226" s="73"/>
      <c r="G226" s="73"/>
      <c r="H226" s="73"/>
      <c r="I226" s="73"/>
      <c r="J226" s="73"/>
      <c r="K226" s="73"/>
      <c r="L226" s="73"/>
      <c r="M226" s="73"/>
      <c r="N226" s="73"/>
      <c r="O226" s="73"/>
      <c r="P226" s="73"/>
      <c r="Q226" s="73"/>
      <c r="R226" s="73"/>
      <c r="S226" s="73"/>
      <c r="T226" s="73"/>
      <c r="U226" s="73"/>
      <c r="V226" s="73"/>
      <c r="W226" s="73"/>
      <c r="X226" s="73"/>
      <c r="Y226" s="73"/>
      <c r="Z226" s="73"/>
      <c r="AA226" s="73"/>
      <c r="AB226" s="73"/>
      <c r="AC226" s="73"/>
      <c r="AD226" s="73"/>
      <c r="AE226" s="73"/>
      <c r="AF226" s="73"/>
      <c r="AG226" s="73"/>
      <c r="AH226" s="73"/>
      <c r="AI226" s="73"/>
      <c r="AJ226" s="73"/>
      <c r="AK226" s="73"/>
    </row>
    <row r="227" spans="1:37" ht="15.75" customHeight="1" x14ac:dyDescent="0.3">
      <c r="A227" s="73"/>
      <c r="B227" s="73"/>
      <c r="C227" s="73"/>
      <c r="D227" s="73"/>
      <c r="E227" s="73"/>
      <c r="F227" s="73"/>
      <c r="G227" s="73"/>
      <c r="H227" s="73"/>
      <c r="I227" s="73"/>
      <c r="J227" s="73"/>
      <c r="K227" s="73"/>
      <c r="L227" s="73"/>
      <c r="M227" s="73"/>
      <c r="N227" s="73"/>
      <c r="O227" s="73"/>
      <c r="P227" s="73"/>
      <c r="Q227" s="73"/>
      <c r="R227" s="73"/>
      <c r="S227" s="73"/>
      <c r="T227" s="73"/>
      <c r="U227" s="73"/>
      <c r="V227" s="73"/>
      <c r="W227" s="73"/>
      <c r="X227" s="73"/>
      <c r="Y227" s="73"/>
      <c r="Z227" s="73"/>
      <c r="AA227" s="73"/>
      <c r="AB227" s="73"/>
      <c r="AC227" s="73"/>
      <c r="AD227" s="73"/>
      <c r="AE227" s="73"/>
      <c r="AF227" s="73"/>
      <c r="AG227" s="73"/>
      <c r="AH227" s="73"/>
      <c r="AI227" s="73"/>
      <c r="AJ227" s="73"/>
      <c r="AK227" s="73"/>
    </row>
    <row r="228" spans="1:37" ht="15.75" customHeight="1" x14ac:dyDescent="0.3">
      <c r="A228" s="73"/>
      <c r="B228" s="73"/>
      <c r="C228" s="73"/>
      <c r="D228" s="73"/>
      <c r="E228" s="73"/>
      <c r="F228" s="73"/>
      <c r="G228" s="73"/>
      <c r="H228" s="73"/>
      <c r="I228" s="73"/>
      <c r="J228" s="73"/>
      <c r="K228" s="73"/>
      <c r="L228" s="73"/>
      <c r="M228" s="73"/>
      <c r="N228" s="73"/>
      <c r="O228" s="73"/>
      <c r="P228" s="73"/>
      <c r="Q228" s="73"/>
      <c r="R228" s="73"/>
      <c r="S228" s="73"/>
      <c r="T228" s="73"/>
      <c r="U228" s="73"/>
      <c r="V228" s="73"/>
      <c r="W228" s="73"/>
      <c r="X228" s="73"/>
      <c r="Y228" s="73"/>
      <c r="Z228" s="73"/>
      <c r="AA228" s="73"/>
      <c r="AB228" s="73"/>
      <c r="AC228" s="73"/>
      <c r="AD228" s="73"/>
      <c r="AE228" s="73"/>
      <c r="AF228" s="73"/>
      <c r="AG228" s="73"/>
      <c r="AH228" s="73"/>
      <c r="AI228" s="73"/>
      <c r="AJ228" s="73"/>
      <c r="AK228" s="73"/>
    </row>
    <row r="229" spans="1:37" ht="15.75" customHeight="1" x14ac:dyDescent="0.3">
      <c r="A229" s="73"/>
      <c r="B229" s="73"/>
      <c r="C229" s="73"/>
      <c r="D229" s="73"/>
      <c r="E229" s="73"/>
      <c r="F229" s="73"/>
      <c r="G229" s="73"/>
      <c r="H229" s="73"/>
      <c r="I229" s="73"/>
      <c r="J229" s="73"/>
      <c r="K229" s="73"/>
      <c r="L229" s="73"/>
      <c r="M229" s="73"/>
      <c r="N229" s="73"/>
      <c r="O229" s="73"/>
      <c r="P229" s="73"/>
      <c r="Q229" s="73"/>
      <c r="R229" s="73"/>
      <c r="S229" s="73"/>
      <c r="T229" s="73"/>
      <c r="U229" s="73"/>
      <c r="V229" s="73"/>
      <c r="W229" s="73"/>
      <c r="X229" s="73"/>
      <c r="Y229" s="73"/>
      <c r="Z229" s="73"/>
      <c r="AA229" s="73"/>
      <c r="AB229" s="73"/>
      <c r="AC229" s="73"/>
      <c r="AD229" s="73"/>
      <c r="AE229" s="73"/>
      <c r="AF229" s="73"/>
      <c r="AG229" s="73"/>
      <c r="AH229" s="73"/>
      <c r="AI229" s="73"/>
      <c r="AJ229" s="73"/>
      <c r="AK229" s="73"/>
    </row>
    <row r="230" spans="1:37" ht="15.75" customHeight="1" x14ac:dyDescent="0.3">
      <c r="A230" s="73"/>
      <c r="B230" s="73"/>
      <c r="C230" s="73"/>
      <c r="D230" s="73"/>
      <c r="E230" s="73"/>
      <c r="F230" s="73"/>
      <c r="G230" s="73"/>
      <c r="H230" s="73"/>
      <c r="I230" s="73"/>
      <c r="J230" s="73"/>
      <c r="K230" s="73"/>
      <c r="L230" s="73"/>
      <c r="M230" s="73"/>
      <c r="N230" s="73"/>
      <c r="O230" s="73"/>
      <c r="P230" s="73"/>
      <c r="Q230" s="73"/>
      <c r="R230" s="73"/>
      <c r="S230" s="73"/>
      <c r="T230" s="73"/>
      <c r="U230" s="73"/>
      <c r="V230" s="73"/>
      <c r="W230" s="73"/>
      <c r="X230" s="73"/>
      <c r="Y230" s="73"/>
      <c r="Z230" s="73"/>
      <c r="AA230" s="73"/>
      <c r="AB230" s="73"/>
      <c r="AC230" s="73"/>
      <c r="AD230" s="73"/>
      <c r="AE230" s="73"/>
      <c r="AF230" s="73"/>
      <c r="AG230" s="73"/>
      <c r="AH230" s="73"/>
      <c r="AI230" s="73"/>
      <c r="AJ230" s="73"/>
      <c r="AK230" s="73"/>
    </row>
    <row r="231" spans="1:37" ht="15.75" customHeight="1" x14ac:dyDescent="0.3">
      <c r="A231" s="73"/>
      <c r="B231" s="73"/>
      <c r="C231" s="73"/>
      <c r="D231" s="73"/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E231" s="73"/>
      <c r="AF231" s="73"/>
      <c r="AG231" s="73"/>
      <c r="AH231" s="73"/>
      <c r="AI231" s="73"/>
      <c r="AJ231" s="73"/>
      <c r="AK231" s="73"/>
    </row>
    <row r="232" spans="1:37" ht="15.75" customHeight="1" x14ac:dyDescent="0.3">
      <c r="A232" s="73"/>
      <c r="B232" s="73"/>
      <c r="C232" s="73"/>
      <c r="D232" s="73"/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E232" s="73"/>
      <c r="AF232" s="73"/>
      <c r="AG232" s="73"/>
      <c r="AH232" s="73"/>
      <c r="AI232" s="73"/>
      <c r="AJ232" s="73"/>
      <c r="AK232" s="73"/>
    </row>
    <row r="233" spans="1:37" ht="15.75" customHeight="1" x14ac:dyDescent="0.3">
      <c r="A233" s="73"/>
      <c r="B233" s="73"/>
      <c r="C233" s="73"/>
      <c r="D233" s="73"/>
      <c r="E233" s="73"/>
      <c r="F233" s="73"/>
      <c r="G233" s="73"/>
      <c r="H233" s="73"/>
      <c r="I233" s="73"/>
      <c r="J233" s="73"/>
      <c r="K233" s="73"/>
      <c r="L233" s="73"/>
      <c r="M233" s="73"/>
      <c r="N233" s="73"/>
      <c r="O233" s="73"/>
      <c r="P233" s="73"/>
      <c r="Q233" s="73"/>
      <c r="R233" s="73"/>
      <c r="S233" s="73"/>
      <c r="T233" s="73"/>
      <c r="U233" s="73"/>
      <c r="V233" s="73"/>
      <c r="W233" s="73"/>
      <c r="X233" s="73"/>
      <c r="Y233" s="73"/>
      <c r="Z233" s="73"/>
      <c r="AA233" s="73"/>
      <c r="AB233" s="73"/>
      <c r="AC233" s="73"/>
      <c r="AD233" s="73"/>
      <c r="AE233" s="73"/>
      <c r="AF233" s="73"/>
      <c r="AG233" s="73"/>
      <c r="AH233" s="73"/>
      <c r="AI233" s="73"/>
      <c r="AJ233" s="73"/>
      <c r="AK233" s="73"/>
    </row>
    <row r="234" spans="1:37" ht="15.75" customHeight="1" x14ac:dyDescent="0.3">
      <c r="A234" s="73"/>
      <c r="B234" s="73"/>
      <c r="C234" s="73"/>
      <c r="D234" s="73"/>
      <c r="E234" s="73"/>
      <c r="F234" s="73"/>
      <c r="G234" s="73"/>
      <c r="H234" s="73"/>
      <c r="I234" s="73"/>
      <c r="J234" s="73"/>
      <c r="K234" s="73"/>
      <c r="L234" s="73"/>
      <c r="M234" s="73"/>
      <c r="N234" s="73"/>
      <c r="O234" s="73"/>
      <c r="P234" s="73"/>
      <c r="Q234" s="73"/>
      <c r="R234" s="73"/>
      <c r="S234" s="73"/>
      <c r="T234" s="73"/>
      <c r="U234" s="73"/>
      <c r="V234" s="73"/>
      <c r="W234" s="73"/>
      <c r="X234" s="73"/>
      <c r="Y234" s="73"/>
      <c r="Z234" s="73"/>
      <c r="AA234" s="73"/>
      <c r="AB234" s="73"/>
      <c r="AC234" s="73"/>
      <c r="AD234" s="73"/>
      <c r="AE234" s="73"/>
      <c r="AF234" s="73"/>
      <c r="AG234" s="73"/>
      <c r="AH234" s="73"/>
      <c r="AI234" s="73"/>
      <c r="AJ234" s="73"/>
      <c r="AK234" s="73"/>
    </row>
    <row r="235" spans="1:37" ht="15.75" customHeight="1" x14ac:dyDescent="0.3">
      <c r="A235" s="73"/>
      <c r="B235" s="73"/>
      <c r="C235" s="73"/>
      <c r="D235" s="73"/>
      <c r="E235" s="73"/>
      <c r="F235" s="73"/>
      <c r="G235" s="73"/>
      <c r="H235" s="73"/>
      <c r="I235" s="73"/>
      <c r="J235" s="73"/>
      <c r="K235" s="73"/>
      <c r="L235" s="73"/>
      <c r="M235" s="73"/>
      <c r="N235" s="73"/>
      <c r="O235" s="73"/>
      <c r="P235" s="73"/>
      <c r="Q235" s="73"/>
      <c r="R235" s="73"/>
      <c r="S235" s="73"/>
      <c r="T235" s="73"/>
      <c r="U235" s="73"/>
      <c r="V235" s="73"/>
      <c r="W235" s="73"/>
      <c r="X235" s="73"/>
      <c r="Y235" s="73"/>
      <c r="Z235" s="73"/>
      <c r="AA235" s="73"/>
      <c r="AB235" s="73"/>
      <c r="AC235" s="73"/>
      <c r="AD235" s="73"/>
      <c r="AE235" s="73"/>
      <c r="AF235" s="73"/>
      <c r="AG235" s="73"/>
      <c r="AH235" s="73"/>
      <c r="AI235" s="73"/>
      <c r="AJ235" s="73"/>
      <c r="AK235" s="73"/>
    </row>
    <row r="236" spans="1:37" ht="15.75" customHeight="1" x14ac:dyDescent="0.3">
      <c r="A236" s="73"/>
      <c r="B236" s="73"/>
      <c r="C236" s="73"/>
      <c r="D236" s="73"/>
      <c r="E236" s="73"/>
      <c r="F236" s="73"/>
      <c r="G236" s="73"/>
      <c r="H236" s="73"/>
      <c r="I236" s="73"/>
      <c r="J236" s="73"/>
      <c r="K236" s="73"/>
      <c r="L236" s="73"/>
      <c r="M236" s="73"/>
      <c r="N236" s="73"/>
      <c r="O236" s="73"/>
      <c r="P236" s="73"/>
      <c r="Q236" s="73"/>
      <c r="R236" s="73"/>
      <c r="S236" s="73"/>
      <c r="T236" s="73"/>
      <c r="U236" s="73"/>
      <c r="V236" s="73"/>
      <c r="W236" s="73"/>
      <c r="X236" s="73"/>
      <c r="Y236" s="73"/>
      <c r="Z236" s="73"/>
      <c r="AA236" s="73"/>
      <c r="AB236" s="73"/>
      <c r="AC236" s="73"/>
      <c r="AD236" s="73"/>
      <c r="AE236" s="73"/>
      <c r="AF236" s="73"/>
      <c r="AG236" s="73"/>
      <c r="AH236" s="73"/>
      <c r="AI236" s="73"/>
      <c r="AJ236" s="73"/>
      <c r="AK236" s="73"/>
    </row>
    <row r="237" spans="1:37" ht="15.75" customHeight="1" x14ac:dyDescent="0.3">
      <c r="A237" s="73"/>
      <c r="B237" s="73"/>
      <c r="C237" s="73"/>
      <c r="D237" s="73"/>
      <c r="E237" s="73"/>
      <c r="F237" s="73"/>
      <c r="G237" s="73"/>
      <c r="H237" s="73"/>
      <c r="I237" s="73"/>
      <c r="J237" s="73"/>
      <c r="K237" s="73"/>
      <c r="L237" s="73"/>
      <c r="M237" s="73"/>
      <c r="N237" s="73"/>
      <c r="O237" s="73"/>
      <c r="P237" s="73"/>
      <c r="Q237" s="73"/>
      <c r="R237" s="73"/>
      <c r="S237" s="73"/>
      <c r="T237" s="73"/>
      <c r="U237" s="73"/>
      <c r="V237" s="73"/>
      <c r="W237" s="73"/>
      <c r="X237" s="73"/>
      <c r="Y237" s="73"/>
      <c r="Z237" s="73"/>
      <c r="AA237" s="73"/>
      <c r="AB237" s="73"/>
      <c r="AC237" s="73"/>
      <c r="AD237" s="73"/>
      <c r="AE237" s="73"/>
      <c r="AF237" s="73"/>
      <c r="AG237" s="73"/>
      <c r="AH237" s="73"/>
      <c r="AI237" s="73"/>
      <c r="AJ237" s="73"/>
      <c r="AK237" s="73"/>
    </row>
    <row r="238" spans="1:37" ht="15.75" customHeight="1" x14ac:dyDescent="0.3">
      <c r="A238" s="73"/>
      <c r="B238" s="73"/>
      <c r="C238" s="73"/>
      <c r="D238" s="73"/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E238" s="73"/>
      <c r="AF238" s="73"/>
      <c r="AG238" s="73"/>
      <c r="AH238" s="73"/>
      <c r="AI238" s="73"/>
      <c r="AJ238" s="73"/>
      <c r="AK238" s="73"/>
    </row>
    <row r="239" spans="1:37" ht="15.75" customHeight="1" x14ac:dyDescent="0.3">
      <c r="A239" s="73"/>
      <c r="B239" s="73"/>
      <c r="C239" s="73"/>
      <c r="D239" s="73"/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E239" s="73"/>
      <c r="AF239" s="73"/>
      <c r="AG239" s="73"/>
      <c r="AH239" s="73"/>
      <c r="AI239" s="73"/>
      <c r="AJ239" s="73"/>
      <c r="AK239" s="73"/>
    </row>
    <row r="240" spans="1:37" ht="15.75" customHeight="1" x14ac:dyDescent="0.3">
      <c r="A240" s="73"/>
      <c r="B240" s="73"/>
      <c r="C240" s="73"/>
      <c r="D240" s="73"/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E240" s="73"/>
      <c r="AF240" s="73"/>
      <c r="AG240" s="73"/>
      <c r="AH240" s="73"/>
      <c r="AI240" s="73"/>
      <c r="AJ240" s="73"/>
      <c r="AK240" s="73"/>
    </row>
    <row r="241" spans="1:37" ht="15.75" customHeight="1" x14ac:dyDescent="0.3">
      <c r="A241" s="73"/>
      <c r="B241" s="73"/>
      <c r="C241" s="73"/>
      <c r="D241" s="73"/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E241" s="73"/>
      <c r="AF241" s="73"/>
      <c r="AG241" s="73"/>
      <c r="AH241" s="73"/>
      <c r="AI241" s="73"/>
      <c r="AJ241" s="73"/>
      <c r="AK241" s="73"/>
    </row>
    <row r="242" spans="1:37" ht="15.75" customHeight="1" x14ac:dyDescent="0.3">
      <c r="A242" s="73"/>
      <c r="B242" s="73"/>
      <c r="C242" s="73"/>
      <c r="D242" s="73"/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E242" s="73"/>
      <c r="AF242" s="73"/>
      <c r="AG242" s="73"/>
      <c r="AH242" s="73"/>
      <c r="AI242" s="73"/>
      <c r="AJ242" s="73"/>
      <c r="AK242" s="73"/>
    </row>
    <row r="243" spans="1:37" ht="15.75" customHeight="1" x14ac:dyDescent="0.3">
      <c r="A243" s="73"/>
      <c r="B243" s="73"/>
      <c r="C243" s="73"/>
      <c r="D243" s="73"/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E243" s="73"/>
      <c r="AF243" s="73"/>
      <c r="AG243" s="73"/>
      <c r="AH243" s="73"/>
      <c r="AI243" s="73"/>
      <c r="AJ243" s="73"/>
      <c r="AK243" s="73"/>
    </row>
    <row r="244" spans="1:37" ht="15.75" customHeight="1" x14ac:dyDescent="0.3">
      <c r="A244" s="73"/>
      <c r="B244" s="73"/>
      <c r="C244" s="73"/>
      <c r="D244" s="73"/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E244" s="73"/>
      <c r="AF244" s="73"/>
      <c r="AG244" s="73"/>
      <c r="AH244" s="73"/>
      <c r="AI244" s="73"/>
      <c r="AJ244" s="73"/>
      <c r="AK244" s="73"/>
    </row>
    <row r="245" spans="1:37" ht="15.75" customHeight="1" x14ac:dyDescent="0.3">
      <c r="A245" s="73"/>
      <c r="B245" s="73"/>
      <c r="C245" s="73"/>
      <c r="D245" s="73"/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E245" s="73"/>
      <c r="AF245" s="73"/>
      <c r="AG245" s="73"/>
      <c r="AH245" s="73"/>
      <c r="AI245" s="73"/>
      <c r="AJ245" s="73"/>
      <c r="AK245" s="73"/>
    </row>
    <row r="246" spans="1:37" ht="15.75" customHeight="1" x14ac:dyDescent="0.3">
      <c r="A246" s="73"/>
      <c r="B246" s="73"/>
      <c r="C246" s="73"/>
      <c r="D246" s="73"/>
      <c r="E246" s="73"/>
      <c r="F246" s="73"/>
      <c r="G246" s="73"/>
      <c r="H246" s="73"/>
      <c r="I246" s="73"/>
      <c r="J246" s="73"/>
      <c r="K246" s="73"/>
      <c r="L246" s="73"/>
      <c r="M246" s="73"/>
      <c r="N246" s="73"/>
      <c r="O246" s="73"/>
      <c r="P246" s="73"/>
      <c r="Q246" s="73"/>
      <c r="R246" s="73"/>
      <c r="S246" s="73"/>
      <c r="T246" s="73"/>
      <c r="U246" s="73"/>
      <c r="V246" s="73"/>
      <c r="W246" s="73"/>
      <c r="X246" s="73"/>
      <c r="Y246" s="73"/>
      <c r="Z246" s="73"/>
      <c r="AA246" s="73"/>
      <c r="AB246" s="73"/>
      <c r="AC246" s="73"/>
      <c r="AD246" s="73"/>
      <c r="AE246" s="73"/>
      <c r="AF246" s="73"/>
      <c r="AG246" s="73"/>
      <c r="AH246" s="73"/>
      <c r="AI246" s="73"/>
      <c r="AJ246" s="73"/>
      <c r="AK246" s="73"/>
    </row>
    <row r="247" spans="1:37" ht="15.75" customHeight="1" x14ac:dyDescent="0.3">
      <c r="A247" s="73"/>
      <c r="B247" s="73"/>
      <c r="C247" s="73"/>
      <c r="D247" s="73"/>
      <c r="E247" s="73"/>
      <c r="F247" s="73"/>
      <c r="G247" s="73"/>
      <c r="H247" s="73"/>
      <c r="I247" s="73"/>
      <c r="J247" s="73"/>
      <c r="K247" s="73"/>
      <c r="L247" s="73"/>
      <c r="M247" s="73"/>
      <c r="N247" s="73"/>
      <c r="O247" s="73"/>
      <c r="P247" s="73"/>
      <c r="Q247" s="73"/>
      <c r="R247" s="73"/>
      <c r="S247" s="73"/>
      <c r="T247" s="73"/>
      <c r="U247" s="73"/>
      <c r="V247" s="73"/>
      <c r="W247" s="73"/>
      <c r="X247" s="73"/>
      <c r="Y247" s="73"/>
      <c r="Z247" s="73"/>
      <c r="AA247" s="73"/>
      <c r="AB247" s="73"/>
      <c r="AC247" s="73"/>
      <c r="AD247" s="73"/>
      <c r="AE247" s="73"/>
      <c r="AF247" s="73"/>
      <c r="AG247" s="73"/>
      <c r="AH247" s="73"/>
      <c r="AI247" s="73"/>
      <c r="AJ247" s="73"/>
      <c r="AK247" s="73"/>
    </row>
    <row r="248" spans="1:37" ht="15.75" customHeight="1" x14ac:dyDescent="0.3">
      <c r="A248" s="73"/>
      <c r="B248" s="73"/>
      <c r="C248" s="73"/>
      <c r="D248" s="73"/>
      <c r="E248" s="73"/>
      <c r="F248" s="73"/>
      <c r="G248" s="73"/>
      <c r="H248" s="73"/>
      <c r="I248" s="73"/>
      <c r="J248" s="73"/>
      <c r="K248" s="73"/>
      <c r="L248" s="73"/>
      <c r="M248" s="73"/>
      <c r="N248" s="73"/>
      <c r="O248" s="73"/>
      <c r="P248" s="73"/>
      <c r="Q248" s="73"/>
      <c r="R248" s="73"/>
      <c r="S248" s="73"/>
      <c r="T248" s="73"/>
      <c r="U248" s="73"/>
      <c r="V248" s="73"/>
      <c r="W248" s="73"/>
      <c r="X248" s="73"/>
      <c r="Y248" s="73"/>
      <c r="Z248" s="73"/>
      <c r="AA248" s="73"/>
      <c r="AB248" s="73"/>
      <c r="AC248" s="73"/>
      <c r="AD248" s="73"/>
      <c r="AE248" s="73"/>
      <c r="AF248" s="73"/>
      <c r="AG248" s="73"/>
      <c r="AH248" s="73"/>
      <c r="AI248" s="73"/>
      <c r="AJ248" s="73"/>
      <c r="AK248" s="73"/>
    </row>
    <row r="249" spans="1:37" ht="15.75" customHeight="1" x14ac:dyDescent="0.3">
      <c r="A249" s="73"/>
      <c r="B249" s="73"/>
      <c r="C249" s="73"/>
      <c r="D249" s="73"/>
      <c r="E249" s="73"/>
      <c r="F249" s="73"/>
      <c r="G249" s="73"/>
      <c r="H249" s="73"/>
      <c r="I249" s="73"/>
      <c r="J249" s="73"/>
      <c r="K249" s="73"/>
      <c r="L249" s="73"/>
      <c r="M249" s="73"/>
      <c r="N249" s="73"/>
      <c r="O249" s="73"/>
      <c r="P249" s="73"/>
      <c r="Q249" s="73"/>
      <c r="R249" s="73"/>
      <c r="S249" s="73"/>
      <c r="T249" s="73"/>
      <c r="U249" s="73"/>
      <c r="V249" s="73"/>
      <c r="W249" s="73"/>
      <c r="X249" s="73"/>
      <c r="Y249" s="73"/>
      <c r="Z249" s="73"/>
      <c r="AA249" s="73"/>
      <c r="AB249" s="73"/>
      <c r="AC249" s="73"/>
      <c r="AD249" s="73"/>
      <c r="AE249" s="73"/>
      <c r="AF249" s="73"/>
      <c r="AG249" s="73"/>
      <c r="AH249" s="73"/>
      <c r="AI249" s="73"/>
      <c r="AJ249" s="73"/>
      <c r="AK249" s="73"/>
    </row>
    <row r="250" spans="1:37" ht="15.75" customHeight="1" x14ac:dyDescent="0.3">
      <c r="A250" s="73"/>
      <c r="B250" s="73"/>
      <c r="C250" s="73"/>
      <c r="D250" s="73"/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  <c r="AE250" s="73"/>
      <c r="AF250" s="73"/>
      <c r="AG250" s="73"/>
      <c r="AH250" s="73"/>
      <c r="AI250" s="73"/>
      <c r="AJ250" s="73"/>
      <c r="AK250" s="73"/>
    </row>
    <row r="251" spans="1:37" ht="15.75" customHeight="1" x14ac:dyDescent="0.3">
      <c r="A251" s="73"/>
      <c r="B251" s="73"/>
      <c r="C251" s="73"/>
      <c r="D251" s="73"/>
      <c r="E251" s="73"/>
      <c r="F251" s="73"/>
      <c r="G251" s="73"/>
      <c r="H251" s="73"/>
      <c r="I251" s="73"/>
      <c r="J251" s="73"/>
      <c r="K251" s="73"/>
      <c r="L251" s="73"/>
      <c r="M251" s="73"/>
      <c r="N251" s="73"/>
      <c r="O251" s="73"/>
      <c r="P251" s="73"/>
      <c r="Q251" s="73"/>
      <c r="R251" s="73"/>
      <c r="S251" s="73"/>
      <c r="T251" s="73"/>
      <c r="U251" s="73"/>
      <c r="V251" s="73"/>
      <c r="W251" s="73"/>
      <c r="X251" s="73"/>
      <c r="Y251" s="73"/>
      <c r="Z251" s="73"/>
      <c r="AA251" s="73"/>
      <c r="AB251" s="73"/>
      <c r="AC251" s="73"/>
      <c r="AD251" s="73"/>
      <c r="AE251" s="73"/>
      <c r="AF251" s="73"/>
      <c r="AG251" s="73"/>
      <c r="AH251" s="73"/>
      <c r="AI251" s="73"/>
      <c r="AJ251" s="73"/>
      <c r="AK251" s="73"/>
    </row>
    <row r="252" spans="1:37" ht="15.75" customHeight="1" x14ac:dyDescent="0.3">
      <c r="A252" s="73"/>
      <c r="B252" s="73"/>
      <c r="C252" s="73"/>
      <c r="D252" s="73"/>
      <c r="E252" s="73"/>
      <c r="F252" s="73"/>
      <c r="G252" s="73"/>
      <c r="H252" s="73"/>
      <c r="I252" s="73"/>
      <c r="J252" s="73"/>
      <c r="K252" s="73"/>
      <c r="L252" s="73"/>
      <c r="M252" s="73"/>
      <c r="N252" s="73"/>
      <c r="O252" s="73"/>
      <c r="P252" s="73"/>
      <c r="Q252" s="73"/>
      <c r="R252" s="73"/>
      <c r="S252" s="73"/>
      <c r="T252" s="73"/>
      <c r="U252" s="73"/>
      <c r="V252" s="73"/>
      <c r="W252" s="73"/>
      <c r="X252" s="73"/>
      <c r="Y252" s="73"/>
      <c r="Z252" s="73"/>
      <c r="AA252" s="73"/>
      <c r="AB252" s="73"/>
      <c r="AC252" s="73"/>
      <c r="AD252" s="73"/>
      <c r="AE252" s="73"/>
      <c r="AF252" s="73"/>
      <c r="AG252" s="73"/>
      <c r="AH252" s="73"/>
      <c r="AI252" s="73"/>
      <c r="AJ252" s="73"/>
      <c r="AK252" s="73"/>
    </row>
    <row r="253" spans="1:37" ht="15.75" customHeight="1" x14ac:dyDescent="0.3">
      <c r="A253" s="73"/>
      <c r="B253" s="73"/>
      <c r="C253" s="73"/>
      <c r="D253" s="73"/>
      <c r="E253" s="73"/>
      <c r="F253" s="73"/>
      <c r="G253" s="73"/>
      <c r="H253" s="73"/>
      <c r="I253" s="73"/>
      <c r="J253" s="73"/>
      <c r="K253" s="73"/>
      <c r="L253" s="73"/>
      <c r="M253" s="73"/>
      <c r="N253" s="73"/>
      <c r="O253" s="73"/>
      <c r="P253" s="73"/>
      <c r="Q253" s="73"/>
      <c r="R253" s="73"/>
      <c r="S253" s="73"/>
      <c r="T253" s="73"/>
      <c r="U253" s="73"/>
      <c r="V253" s="73"/>
      <c r="W253" s="73"/>
      <c r="X253" s="73"/>
      <c r="Y253" s="73"/>
      <c r="Z253" s="73"/>
      <c r="AA253" s="73"/>
      <c r="AB253" s="73"/>
      <c r="AC253" s="73"/>
      <c r="AD253" s="73"/>
      <c r="AE253" s="73"/>
      <c r="AF253" s="73"/>
      <c r="AG253" s="73"/>
      <c r="AH253" s="73"/>
      <c r="AI253" s="73"/>
      <c r="AJ253" s="73"/>
      <c r="AK253" s="73"/>
    </row>
    <row r="254" spans="1:37" ht="15.75" customHeight="1" x14ac:dyDescent="0.3">
      <c r="A254" s="73"/>
      <c r="B254" s="73"/>
      <c r="C254" s="73"/>
      <c r="D254" s="73"/>
      <c r="E254" s="73"/>
      <c r="F254" s="73"/>
      <c r="G254" s="73"/>
      <c r="H254" s="73"/>
      <c r="I254" s="73"/>
      <c r="J254" s="73"/>
      <c r="K254" s="73"/>
      <c r="L254" s="73"/>
      <c r="M254" s="73"/>
      <c r="N254" s="73"/>
      <c r="O254" s="73"/>
      <c r="P254" s="73"/>
      <c r="Q254" s="73"/>
      <c r="R254" s="73"/>
      <c r="S254" s="73"/>
      <c r="T254" s="73"/>
      <c r="U254" s="73"/>
      <c r="V254" s="73"/>
      <c r="W254" s="73"/>
      <c r="X254" s="73"/>
      <c r="Y254" s="73"/>
      <c r="Z254" s="73"/>
      <c r="AA254" s="73"/>
      <c r="AB254" s="73"/>
      <c r="AC254" s="73"/>
      <c r="AD254" s="73"/>
      <c r="AE254" s="73"/>
      <c r="AF254" s="73"/>
      <c r="AG254" s="73"/>
      <c r="AH254" s="73"/>
      <c r="AI254" s="73"/>
      <c r="AJ254" s="73"/>
      <c r="AK254" s="73"/>
    </row>
    <row r="255" spans="1:37" ht="15.75" customHeight="1" x14ac:dyDescent="0.3">
      <c r="A255" s="73"/>
      <c r="B255" s="73"/>
      <c r="C255" s="73"/>
      <c r="D255" s="73"/>
      <c r="E255" s="73"/>
      <c r="F255" s="73"/>
      <c r="G255" s="73"/>
      <c r="H255" s="73"/>
      <c r="I255" s="73"/>
      <c r="J255" s="73"/>
      <c r="K255" s="73"/>
      <c r="L255" s="73"/>
      <c r="M255" s="73"/>
      <c r="N255" s="73"/>
      <c r="O255" s="73"/>
      <c r="P255" s="73"/>
      <c r="Q255" s="73"/>
      <c r="R255" s="73"/>
      <c r="S255" s="73"/>
      <c r="T255" s="73"/>
      <c r="U255" s="73"/>
      <c r="V255" s="73"/>
      <c r="W255" s="73"/>
      <c r="X255" s="73"/>
      <c r="Y255" s="73"/>
      <c r="Z255" s="73"/>
      <c r="AA255" s="73"/>
      <c r="AB255" s="73"/>
      <c r="AC255" s="73"/>
      <c r="AD255" s="73"/>
      <c r="AE255" s="73"/>
      <c r="AF255" s="73"/>
      <c r="AG255" s="73"/>
      <c r="AH255" s="73"/>
      <c r="AI255" s="73"/>
      <c r="AJ255" s="73"/>
      <c r="AK255" s="73"/>
    </row>
    <row r="256" spans="1:37" ht="15.75" customHeight="1" x14ac:dyDescent="0.3">
      <c r="A256" s="73"/>
      <c r="B256" s="73"/>
      <c r="C256" s="73"/>
      <c r="D256" s="73"/>
      <c r="E256" s="73"/>
      <c r="F256" s="73"/>
      <c r="G256" s="73"/>
      <c r="H256" s="73"/>
      <c r="I256" s="73"/>
      <c r="J256" s="73"/>
      <c r="K256" s="73"/>
      <c r="L256" s="73"/>
      <c r="M256" s="73"/>
      <c r="N256" s="73"/>
      <c r="O256" s="73"/>
      <c r="P256" s="73"/>
      <c r="Q256" s="73"/>
      <c r="R256" s="73"/>
      <c r="S256" s="73"/>
      <c r="T256" s="73"/>
      <c r="U256" s="73"/>
      <c r="V256" s="73"/>
      <c r="W256" s="73"/>
      <c r="X256" s="73"/>
      <c r="Y256" s="73"/>
      <c r="Z256" s="73"/>
      <c r="AA256" s="73"/>
      <c r="AB256" s="73"/>
      <c r="AC256" s="73"/>
      <c r="AD256" s="73"/>
      <c r="AE256" s="73"/>
      <c r="AF256" s="73"/>
      <c r="AG256" s="73"/>
      <c r="AH256" s="73"/>
      <c r="AI256" s="73"/>
      <c r="AJ256" s="73"/>
      <c r="AK256" s="73"/>
    </row>
    <row r="257" spans="1:37" ht="15.75" customHeight="1" x14ac:dyDescent="0.3">
      <c r="A257" s="73"/>
      <c r="B257" s="73"/>
      <c r="C257" s="73"/>
      <c r="D257" s="73"/>
      <c r="E257" s="73"/>
      <c r="F257" s="73"/>
      <c r="G257" s="73"/>
      <c r="H257" s="73"/>
      <c r="I257" s="73"/>
      <c r="J257" s="73"/>
      <c r="K257" s="73"/>
      <c r="L257" s="73"/>
      <c r="M257" s="73"/>
      <c r="N257" s="73"/>
      <c r="O257" s="73"/>
      <c r="P257" s="73"/>
      <c r="Q257" s="73"/>
      <c r="R257" s="73"/>
      <c r="S257" s="73"/>
      <c r="T257" s="73"/>
      <c r="U257" s="73"/>
      <c r="V257" s="73"/>
      <c r="W257" s="73"/>
      <c r="X257" s="73"/>
      <c r="Y257" s="73"/>
      <c r="Z257" s="73"/>
      <c r="AA257" s="73"/>
      <c r="AB257" s="73"/>
      <c r="AC257" s="73"/>
      <c r="AD257" s="73"/>
      <c r="AE257" s="73"/>
      <c r="AF257" s="73"/>
      <c r="AG257" s="73"/>
      <c r="AH257" s="73"/>
      <c r="AI257" s="73"/>
      <c r="AJ257" s="73"/>
      <c r="AK257" s="73"/>
    </row>
    <row r="258" spans="1:37" ht="15.75" customHeight="1" x14ac:dyDescent="0.3">
      <c r="A258" s="73"/>
      <c r="B258" s="73"/>
      <c r="C258" s="73"/>
      <c r="D258" s="73"/>
      <c r="E258" s="73"/>
      <c r="F258" s="73"/>
      <c r="G258" s="73"/>
      <c r="H258" s="73"/>
      <c r="I258" s="73"/>
      <c r="J258" s="73"/>
      <c r="K258" s="73"/>
      <c r="L258" s="73"/>
      <c r="M258" s="73"/>
      <c r="N258" s="73"/>
      <c r="O258" s="73"/>
      <c r="P258" s="73"/>
      <c r="Q258" s="73"/>
      <c r="R258" s="73"/>
      <c r="S258" s="73"/>
      <c r="T258" s="73"/>
      <c r="U258" s="73"/>
      <c r="V258" s="73"/>
      <c r="W258" s="73"/>
      <c r="X258" s="73"/>
      <c r="Y258" s="73"/>
      <c r="Z258" s="73"/>
      <c r="AA258" s="73"/>
      <c r="AB258" s="73"/>
      <c r="AC258" s="73"/>
      <c r="AD258" s="73"/>
      <c r="AE258" s="73"/>
      <c r="AF258" s="73"/>
      <c r="AG258" s="73"/>
      <c r="AH258" s="73"/>
      <c r="AI258" s="73"/>
      <c r="AJ258" s="73"/>
      <c r="AK258" s="73"/>
    </row>
    <row r="259" spans="1:37" ht="15.75" customHeight="1" x14ac:dyDescent="0.3">
      <c r="A259" s="73"/>
      <c r="B259" s="73"/>
      <c r="C259" s="73"/>
      <c r="D259" s="73"/>
      <c r="E259" s="73"/>
      <c r="F259" s="73"/>
      <c r="G259" s="73"/>
      <c r="H259" s="73"/>
      <c r="I259" s="73"/>
      <c r="J259" s="73"/>
      <c r="K259" s="73"/>
      <c r="L259" s="73"/>
      <c r="M259" s="73"/>
      <c r="N259" s="73"/>
      <c r="O259" s="73"/>
      <c r="P259" s="73"/>
      <c r="Q259" s="73"/>
      <c r="R259" s="73"/>
      <c r="S259" s="73"/>
      <c r="T259" s="73"/>
      <c r="U259" s="73"/>
      <c r="V259" s="73"/>
      <c r="W259" s="73"/>
      <c r="X259" s="73"/>
      <c r="Y259" s="73"/>
      <c r="Z259" s="73"/>
      <c r="AA259" s="73"/>
      <c r="AB259" s="73"/>
      <c r="AC259" s="73"/>
      <c r="AD259" s="73"/>
      <c r="AE259" s="73"/>
      <c r="AF259" s="73"/>
      <c r="AG259" s="73"/>
      <c r="AH259" s="73"/>
      <c r="AI259" s="73"/>
      <c r="AJ259" s="73"/>
      <c r="AK259" s="73"/>
    </row>
    <row r="260" spans="1:37" ht="15.75" customHeight="1" x14ac:dyDescent="0.3">
      <c r="A260" s="73"/>
      <c r="B260" s="73"/>
      <c r="C260" s="73"/>
      <c r="D260" s="73"/>
      <c r="E260" s="73"/>
      <c r="F260" s="73"/>
      <c r="G260" s="73"/>
      <c r="H260" s="73"/>
      <c r="I260" s="73"/>
      <c r="J260" s="73"/>
      <c r="K260" s="73"/>
      <c r="L260" s="73"/>
      <c r="M260" s="73"/>
      <c r="N260" s="73"/>
      <c r="O260" s="73"/>
      <c r="P260" s="73"/>
      <c r="Q260" s="73"/>
      <c r="R260" s="73"/>
      <c r="S260" s="73"/>
      <c r="T260" s="73"/>
      <c r="U260" s="73"/>
      <c r="V260" s="73"/>
      <c r="W260" s="73"/>
      <c r="X260" s="73"/>
      <c r="Y260" s="73"/>
      <c r="Z260" s="73"/>
      <c r="AA260" s="73"/>
      <c r="AB260" s="73"/>
      <c r="AC260" s="73"/>
      <c r="AD260" s="73"/>
      <c r="AE260" s="73"/>
      <c r="AF260" s="73"/>
      <c r="AG260" s="73"/>
      <c r="AH260" s="73"/>
      <c r="AI260" s="73"/>
      <c r="AJ260" s="73"/>
      <c r="AK260" s="73"/>
    </row>
    <row r="261" spans="1:37" ht="15.75" customHeight="1" x14ac:dyDescent="0.3">
      <c r="A261" s="73"/>
      <c r="B261" s="73"/>
      <c r="C261" s="73"/>
      <c r="D261" s="73"/>
      <c r="E261" s="73"/>
      <c r="F261" s="73"/>
      <c r="G261" s="73"/>
      <c r="H261" s="73"/>
      <c r="I261" s="73"/>
      <c r="J261" s="73"/>
      <c r="K261" s="73"/>
      <c r="L261" s="73"/>
      <c r="M261" s="73"/>
      <c r="N261" s="73"/>
      <c r="O261" s="73"/>
      <c r="P261" s="73"/>
      <c r="Q261" s="73"/>
      <c r="R261" s="73"/>
      <c r="S261" s="73"/>
      <c r="T261" s="73"/>
      <c r="U261" s="73"/>
      <c r="V261" s="73"/>
      <c r="W261" s="73"/>
      <c r="X261" s="73"/>
      <c r="Y261" s="73"/>
      <c r="Z261" s="73"/>
      <c r="AA261" s="73"/>
      <c r="AB261" s="73"/>
      <c r="AC261" s="73"/>
      <c r="AD261" s="73"/>
      <c r="AE261" s="73"/>
      <c r="AF261" s="73"/>
      <c r="AG261" s="73"/>
      <c r="AH261" s="73"/>
      <c r="AI261" s="73"/>
      <c r="AJ261" s="73"/>
      <c r="AK261" s="73"/>
    </row>
    <row r="262" spans="1:37" ht="15.75" customHeight="1" x14ac:dyDescent="0.3">
      <c r="A262" s="73"/>
      <c r="B262" s="73"/>
      <c r="C262" s="73"/>
      <c r="D262" s="73"/>
      <c r="E262" s="73"/>
      <c r="F262" s="73"/>
      <c r="G262" s="73"/>
      <c r="H262" s="73"/>
      <c r="I262" s="73"/>
      <c r="J262" s="73"/>
      <c r="K262" s="73"/>
      <c r="L262" s="73"/>
      <c r="M262" s="73"/>
      <c r="N262" s="73"/>
      <c r="O262" s="73"/>
      <c r="P262" s="73"/>
      <c r="Q262" s="73"/>
      <c r="R262" s="73"/>
      <c r="S262" s="73"/>
      <c r="T262" s="73"/>
      <c r="U262" s="73"/>
      <c r="V262" s="73"/>
      <c r="W262" s="73"/>
      <c r="X262" s="73"/>
      <c r="Y262" s="73"/>
      <c r="Z262" s="73"/>
      <c r="AA262" s="73"/>
      <c r="AB262" s="73"/>
      <c r="AC262" s="73"/>
      <c r="AD262" s="73"/>
      <c r="AE262" s="73"/>
      <c r="AF262" s="73"/>
      <c r="AG262" s="73"/>
      <c r="AH262" s="73"/>
      <c r="AI262" s="73"/>
      <c r="AJ262" s="73"/>
      <c r="AK262" s="73"/>
    </row>
    <row r="263" spans="1:37" ht="15.75" customHeight="1" x14ac:dyDescent="0.3">
      <c r="A263" s="73"/>
      <c r="B263" s="73"/>
      <c r="C263" s="73"/>
      <c r="D263" s="73"/>
      <c r="E263" s="73"/>
      <c r="F263" s="73"/>
      <c r="G263" s="73"/>
      <c r="H263" s="73"/>
      <c r="I263" s="73"/>
      <c r="J263" s="73"/>
      <c r="K263" s="73"/>
      <c r="L263" s="73"/>
      <c r="M263" s="73"/>
      <c r="N263" s="73"/>
      <c r="O263" s="73"/>
      <c r="P263" s="73"/>
      <c r="Q263" s="73"/>
      <c r="R263" s="73"/>
      <c r="S263" s="73"/>
      <c r="T263" s="73"/>
      <c r="U263" s="73"/>
      <c r="V263" s="73"/>
      <c r="W263" s="73"/>
      <c r="X263" s="73"/>
      <c r="Y263" s="73"/>
      <c r="Z263" s="73"/>
      <c r="AA263" s="73"/>
      <c r="AB263" s="73"/>
      <c r="AC263" s="73"/>
      <c r="AD263" s="73"/>
      <c r="AE263" s="73"/>
      <c r="AF263" s="73"/>
      <c r="AG263" s="73"/>
      <c r="AH263" s="73"/>
      <c r="AI263" s="73"/>
      <c r="AJ263" s="73"/>
      <c r="AK263" s="73"/>
    </row>
    <row r="264" spans="1:37" ht="15.75" customHeight="1" x14ac:dyDescent="0.3">
      <c r="A264" s="73"/>
      <c r="B264" s="73"/>
      <c r="C264" s="73"/>
      <c r="D264" s="73"/>
      <c r="E264" s="73"/>
      <c r="F264" s="73"/>
      <c r="G264" s="73"/>
      <c r="H264" s="73"/>
      <c r="I264" s="73"/>
      <c r="J264" s="73"/>
      <c r="K264" s="73"/>
      <c r="L264" s="73"/>
      <c r="M264" s="73"/>
      <c r="N264" s="73"/>
      <c r="O264" s="73"/>
      <c r="P264" s="73"/>
      <c r="Q264" s="73"/>
      <c r="R264" s="73"/>
      <c r="S264" s="73"/>
      <c r="T264" s="73"/>
      <c r="U264" s="73"/>
      <c r="V264" s="73"/>
      <c r="W264" s="73"/>
      <c r="X264" s="73"/>
      <c r="Y264" s="73"/>
      <c r="Z264" s="73"/>
      <c r="AA264" s="73"/>
      <c r="AB264" s="73"/>
      <c r="AC264" s="73"/>
      <c r="AD264" s="73"/>
      <c r="AE264" s="73"/>
      <c r="AF264" s="73"/>
      <c r="AG264" s="73"/>
      <c r="AH264" s="73"/>
      <c r="AI264" s="73"/>
      <c r="AJ264" s="73"/>
      <c r="AK264" s="73"/>
    </row>
    <row r="265" spans="1:37" ht="15.75" customHeight="1" x14ac:dyDescent="0.3">
      <c r="A265" s="73"/>
      <c r="B265" s="73"/>
      <c r="C265" s="73"/>
      <c r="D265" s="73"/>
      <c r="E265" s="73"/>
      <c r="F265" s="73"/>
      <c r="G265" s="73"/>
      <c r="H265" s="73"/>
      <c r="I265" s="73"/>
      <c r="J265" s="73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  <c r="AE265" s="73"/>
      <c r="AF265" s="73"/>
      <c r="AG265" s="73"/>
      <c r="AH265" s="73"/>
      <c r="AI265" s="73"/>
      <c r="AJ265" s="73"/>
      <c r="AK265" s="73"/>
    </row>
    <row r="266" spans="1:37" ht="15.75" customHeight="1" x14ac:dyDescent="0.3">
      <c r="A266" s="73"/>
      <c r="B266" s="73"/>
      <c r="C266" s="73"/>
      <c r="D266" s="73"/>
      <c r="E266" s="73"/>
      <c r="F266" s="73"/>
      <c r="G266" s="73"/>
      <c r="H266" s="73"/>
      <c r="I266" s="73"/>
      <c r="J266" s="73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  <c r="V266" s="73"/>
      <c r="W266" s="73"/>
      <c r="X266" s="73"/>
      <c r="Y266" s="73"/>
      <c r="Z266" s="73"/>
      <c r="AA266" s="73"/>
      <c r="AB266" s="73"/>
      <c r="AC266" s="73"/>
      <c r="AD266" s="73"/>
      <c r="AE266" s="73"/>
      <c r="AF266" s="73"/>
      <c r="AG266" s="73"/>
      <c r="AH266" s="73"/>
      <c r="AI266" s="73"/>
      <c r="AJ266" s="73"/>
      <c r="AK266" s="73"/>
    </row>
    <row r="267" spans="1:37" ht="15.75" customHeight="1" x14ac:dyDescent="0.3">
      <c r="A267" s="73"/>
      <c r="B267" s="73"/>
      <c r="C267" s="73"/>
      <c r="D267" s="73"/>
      <c r="E267" s="73"/>
      <c r="F267" s="73"/>
      <c r="G267" s="73"/>
      <c r="H267" s="73"/>
      <c r="I267" s="73"/>
      <c r="J267" s="73"/>
      <c r="K267" s="73"/>
      <c r="L267" s="73"/>
      <c r="M267" s="73"/>
      <c r="N267" s="73"/>
      <c r="O267" s="73"/>
      <c r="P267" s="73"/>
      <c r="Q267" s="73"/>
      <c r="R267" s="73"/>
      <c r="S267" s="73"/>
      <c r="T267" s="73"/>
      <c r="U267" s="73"/>
      <c r="V267" s="73"/>
      <c r="W267" s="73"/>
      <c r="X267" s="73"/>
      <c r="Y267" s="73"/>
      <c r="Z267" s="73"/>
      <c r="AA267" s="73"/>
      <c r="AB267" s="73"/>
      <c r="AC267" s="73"/>
      <c r="AD267" s="73"/>
      <c r="AE267" s="73"/>
      <c r="AF267" s="73"/>
      <c r="AG267" s="73"/>
      <c r="AH267" s="73"/>
      <c r="AI267" s="73"/>
      <c r="AJ267" s="73"/>
      <c r="AK267" s="73"/>
    </row>
    <row r="268" spans="1:37" ht="15.75" customHeight="1" x14ac:dyDescent="0.3">
      <c r="A268" s="73"/>
      <c r="B268" s="73"/>
      <c r="C268" s="73"/>
      <c r="D268" s="73"/>
      <c r="E268" s="73"/>
      <c r="F268" s="73"/>
      <c r="G268" s="73"/>
      <c r="H268" s="73"/>
      <c r="I268" s="73"/>
      <c r="J268" s="73"/>
      <c r="K268" s="73"/>
      <c r="L268" s="73"/>
      <c r="M268" s="73"/>
      <c r="N268" s="73"/>
      <c r="O268" s="73"/>
      <c r="P268" s="73"/>
      <c r="Q268" s="73"/>
      <c r="R268" s="73"/>
      <c r="S268" s="73"/>
      <c r="T268" s="73"/>
      <c r="U268" s="73"/>
      <c r="V268" s="73"/>
      <c r="W268" s="73"/>
      <c r="X268" s="73"/>
      <c r="Y268" s="73"/>
      <c r="Z268" s="73"/>
      <c r="AA268" s="73"/>
      <c r="AB268" s="73"/>
      <c r="AC268" s="73"/>
      <c r="AD268" s="73"/>
      <c r="AE268" s="73"/>
      <c r="AF268" s="73"/>
      <c r="AG268" s="73"/>
      <c r="AH268" s="73"/>
      <c r="AI268" s="73"/>
      <c r="AJ268" s="73"/>
      <c r="AK268" s="73"/>
    </row>
    <row r="269" spans="1:37" ht="15.75" customHeight="1" x14ac:dyDescent="0.3">
      <c r="A269" s="73"/>
      <c r="B269" s="73"/>
      <c r="C269" s="73"/>
      <c r="D269" s="73"/>
      <c r="E269" s="73"/>
      <c r="F269" s="73"/>
      <c r="G269" s="73"/>
      <c r="H269" s="73"/>
      <c r="I269" s="73"/>
      <c r="J269" s="73"/>
      <c r="K269" s="73"/>
      <c r="L269" s="73"/>
      <c r="M269" s="73"/>
      <c r="N269" s="73"/>
      <c r="O269" s="73"/>
      <c r="P269" s="73"/>
      <c r="Q269" s="73"/>
      <c r="R269" s="73"/>
      <c r="S269" s="73"/>
      <c r="T269" s="73"/>
      <c r="U269" s="73"/>
      <c r="V269" s="73"/>
      <c r="W269" s="73"/>
      <c r="X269" s="73"/>
      <c r="Y269" s="73"/>
      <c r="Z269" s="73"/>
      <c r="AA269" s="73"/>
      <c r="AB269" s="73"/>
      <c r="AC269" s="73"/>
      <c r="AD269" s="73"/>
      <c r="AE269" s="73"/>
      <c r="AF269" s="73"/>
      <c r="AG269" s="73"/>
      <c r="AH269" s="73"/>
      <c r="AI269" s="73"/>
      <c r="AJ269" s="73"/>
      <c r="AK269" s="73"/>
    </row>
    <row r="270" spans="1:37" ht="15.75" customHeight="1" x14ac:dyDescent="0.3">
      <c r="A270" s="73"/>
      <c r="B270" s="73"/>
      <c r="C270" s="73"/>
      <c r="D270" s="73"/>
      <c r="E270" s="73"/>
      <c r="F270" s="73"/>
      <c r="G270" s="73"/>
      <c r="H270" s="73"/>
      <c r="I270" s="73"/>
      <c r="J270" s="73"/>
      <c r="K270" s="73"/>
      <c r="L270" s="73"/>
      <c r="M270" s="73"/>
      <c r="N270" s="73"/>
      <c r="O270" s="73"/>
      <c r="P270" s="73"/>
      <c r="Q270" s="73"/>
      <c r="R270" s="73"/>
      <c r="S270" s="73"/>
      <c r="T270" s="73"/>
      <c r="U270" s="73"/>
      <c r="V270" s="73"/>
      <c r="W270" s="73"/>
      <c r="X270" s="73"/>
      <c r="Y270" s="73"/>
      <c r="Z270" s="73"/>
      <c r="AA270" s="73"/>
      <c r="AB270" s="73"/>
      <c r="AC270" s="73"/>
      <c r="AD270" s="73"/>
      <c r="AE270" s="73"/>
      <c r="AF270" s="73"/>
      <c r="AG270" s="73"/>
      <c r="AH270" s="73"/>
      <c r="AI270" s="73"/>
      <c r="AJ270" s="73"/>
      <c r="AK270" s="73"/>
    </row>
    <row r="271" spans="1:37" ht="15.75" customHeight="1" x14ac:dyDescent="0.3">
      <c r="A271" s="73"/>
      <c r="B271" s="73"/>
      <c r="C271" s="73"/>
      <c r="D271" s="73"/>
      <c r="E271" s="73"/>
      <c r="F271" s="73"/>
      <c r="G271" s="73"/>
      <c r="H271" s="73"/>
      <c r="I271" s="73"/>
      <c r="J271" s="73"/>
      <c r="K271" s="73"/>
      <c r="L271" s="73"/>
      <c r="M271" s="73"/>
      <c r="N271" s="73"/>
      <c r="O271" s="73"/>
      <c r="P271" s="73"/>
      <c r="Q271" s="73"/>
      <c r="R271" s="73"/>
      <c r="S271" s="73"/>
      <c r="T271" s="73"/>
      <c r="U271" s="73"/>
      <c r="V271" s="73"/>
      <c r="W271" s="73"/>
      <c r="X271" s="73"/>
      <c r="Y271" s="73"/>
      <c r="Z271" s="73"/>
      <c r="AA271" s="73"/>
      <c r="AB271" s="73"/>
      <c r="AC271" s="73"/>
      <c r="AD271" s="73"/>
      <c r="AE271" s="73"/>
      <c r="AF271" s="73"/>
      <c r="AG271" s="73"/>
      <c r="AH271" s="73"/>
      <c r="AI271" s="73"/>
      <c r="AJ271" s="73"/>
      <c r="AK271" s="73"/>
    </row>
    <row r="272" spans="1:37" ht="15.75" customHeight="1" x14ac:dyDescent="0.3">
      <c r="A272" s="73"/>
      <c r="B272" s="73"/>
      <c r="C272" s="73"/>
      <c r="D272" s="73"/>
      <c r="E272" s="73"/>
      <c r="F272" s="73"/>
      <c r="G272" s="73"/>
      <c r="H272" s="73"/>
      <c r="I272" s="73"/>
      <c r="J272" s="73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  <c r="V272" s="73"/>
      <c r="W272" s="73"/>
      <c r="X272" s="73"/>
      <c r="Y272" s="73"/>
      <c r="Z272" s="73"/>
      <c r="AA272" s="73"/>
      <c r="AB272" s="73"/>
      <c r="AC272" s="73"/>
      <c r="AD272" s="73"/>
      <c r="AE272" s="73"/>
      <c r="AF272" s="73"/>
      <c r="AG272" s="73"/>
      <c r="AH272" s="73"/>
      <c r="AI272" s="73"/>
      <c r="AJ272" s="73"/>
      <c r="AK272" s="73"/>
    </row>
    <row r="273" spans="1:37" ht="15.75" customHeight="1" x14ac:dyDescent="0.3">
      <c r="A273" s="73"/>
      <c r="B273" s="73"/>
      <c r="C273" s="73"/>
      <c r="D273" s="73"/>
      <c r="E273" s="73"/>
      <c r="F273" s="73"/>
      <c r="G273" s="73"/>
      <c r="H273" s="73"/>
      <c r="I273" s="73"/>
      <c r="J273" s="73"/>
      <c r="K273" s="73"/>
      <c r="L273" s="73"/>
      <c r="M273" s="73"/>
      <c r="N273" s="73"/>
      <c r="O273" s="73"/>
      <c r="P273" s="73"/>
      <c r="Q273" s="73"/>
      <c r="R273" s="73"/>
      <c r="S273" s="73"/>
      <c r="T273" s="73"/>
      <c r="U273" s="73"/>
      <c r="V273" s="73"/>
      <c r="W273" s="73"/>
      <c r="X273" s="73"/>
      <c r="Y273" s="73"/>
      <c r="Z273" s="73"/>
      <c r="AA273" s="73"/>
      <c r="AB273" s="73"/>
      <c r="AC273" s="73"/>
      <c r="AD273" s="73"/>
      <c r="AE273" s="73"/>
      <c r="AF273" s="73"/>
      <c r="AG273" s="73"/>
      <c r="AH273" s="73"/>
      <c r="AI273" s="73"/>
      <c r="AJ273" s="73"/>
      <c r="AK273" s="73"/>
    </row>
    <row r="274" spans="1:37" ht="15.75" customHeight="1" x14ac:dyDescent="0.3">
      <c r="A274" s="73"/>
      <c r="B274" s="73"/>
      <c r="C274" s="73"/>
      <c r="D274" s="73"/>
      <c r="E274" s="73"/>
      <c r="F274" s="73"/>
      <c r="G274" s="73"/>
      <c r="H274" s="73"/>
      <c r="I274" s="73"/>
      <c r="J274" s="73"/>
      <c r="K274" s="73"/>
      <c r="L274" s="73"/>
      <c r="M274" s="73"/>
      <c r="N274" s="73"/>
      <c r="O274" s="73"/>
      <c r="P274" s="73"/>
      <c r="Q274" s="73"/>
      <c r="R274" s="73"/>
      <c r="S274" s="73"/>
      <c r="T274" s="73"/>
      <c r="U274" s="73"/>
      <c r="V274" s="73"/>
      <c r="W274" s="73"/>
      <c r="X274" s="73"/>
      <c r="Y274" s="73"/>
      <c r="Z274" s="73"/>
      <c r="AA274" s="73"/>
      <c r="AB274" s="73"/>
      <c r="AC274" s="73"/>
      <c r="AD274" s="73"/>
      <c r="AE274" s="73"/>
      <c r="AF274" s="73"/>
      <c r="AG274" s="73"/>
      <c r="AH274" s="73"/>
      <c r="AI274" s="73"/>
      <c r="AJ274" s="73"/>
      <c r="AK274" s="73"/>
    </row>
    <row r="275" spans="1:37" ht="15.75" customHeight="1" x14ac:dyDescent="0.3">
      <c r="A275" s="73"/>
      <c r="B275" s="73"/>
      <c r="C275" s="73"/>
      <c r="D275" s="73"/>
      <c r="E275" s="73"/>
      <c r="F275" s="73"/>
      <c r="G275" s="73"/>
      <c r="H275" s="73"/>
      <c r="I275" s="73"/>
      <c r="J275" s="73"/>
      <c r="K275" s="73"/>
      <c r="L275" s="73"/>
      <c r="M275" s="73"/>
      <c r="N275" s="73"/>
      <c r="O275" s="73"/>
      <c r="P275" s="73"/>
      <c r="Q275" s="73"/>
      <c r="R275" s="73"/>
      <c r="S275" s="73"/>
      <c r="T275" s="73"/>
      <c r="U275" s="73"/>
      <c r="V275" s="73"/>
      <c r="W275" s="73"/>
      <c r="X275" s="73"/>
      <c r="Y275" s="73"/>
      <c r="Z275" s="73"/>
      <c r="AA275" s="73"/>
      <c r="AB275" s="73"/>
      <c r="AC275" s="73"/>
      <c r="AD275" s="73"/>
      <c r="AE275" s="73"/>
      <c r="AF275" s="73"/>
      <c r="AG275" s="73"/>
      <c r="AH275" s="73"/>
      <c r="AI275" s="73"/>
      <c r="AJ275" s="73"/>
      <c r="AK275" s="73"/>
    </row>
    <row r="276" spans="1:37" ht="15.75" customHeight="1" x14ac:dyDescent="0.3">
      <c r="A276" s="73"/>
      <c r="B276" s="73"/>
      <c r="C276" s="73"/>
      <c r="D276" s="73"/>
      <c r="E276" s="73"/>
      <c r="F276" s="73"/>
      <c r="G276" s="73"/>
      <c r="H276" s="73"/>
      <c r="I276" s="73"/>
      <c r="J276" s="73"/>
      <c r="K276" s="73"/>
      <c r="L276" s="73"/>
      <c r="M276" s="73"/>
      <c r="N276" s="73"/>
      <c r="O276" s="73"/>
      <c r="P276" s="73"/>
      <c r="Q276" s="73"/>
      <c r="R276" s="73"/>
      <c r="S276" s="73"/>
      <c r="T276" s="73"/>
      <c r="U276" s="73"/>
      <c r="V276" s="73"/>
      <c r="W276" s="73"/>
      <c r="X276" s="73"/>
      <c r="Y276" s="73"/>
      <c r="Z276" s="73"/>
      <c r="AA276" s="73"/>
      <c r="AB276" s="73"/>
      <c r="AC276" s="73"/>
      <c r="AD276" s="73"/>
      <c r="AE276" s="73"/>
      <c r="AF276" s="73"/>
      <c r="AG276" s="73"/>
      <c r="AH276" s="73"/>
      <c r="AI276" s="73"/>
      <c r="AJ276" s="73"/>
      <c r="AK276" s="73"/>
    </row>
    <row r="277" spans="1:37" ht="15.75" customHeight="1" x14ac:dyDescent="0.3">
      <c r="A277" s="73"/>
      <c r="B277" s="73"/>
      <c r="C277" s="73"/>
      <c r="D277" s="73"/>
      <c r="E277" s="73"/>
      <c r="F277" s="73"/>
      <c r="G277" s="73"/>
      <c r="H277" s="73"/>
      <c r="I277" s="73"/>
      <c r="J277" s="73"/>
      <c r="K277" s="73"/>
      <c r="L277" s="73"/>
      <c r="M277" s="73"/>
      <c r="N277" s="73"/>
      <c r="O277" s="73"/>
      <c r="P277" s="73"/>
      <c r="Q277" s="73"/>
      <c r="R277" s="73"/>
      <c r="S277" s="73"/>
      <c r="T277" s="73"/>
      <c r="U277" s="73"/>
      <c r="V277" s="73"/>
      <c r="W277" s="73"/>
      <c r="X277" s="73"/>
      <c r="Y277" s="73"/>
      <c r="Z277" s="73"/>
      <c r="AA277" s="73"/>
      <c r="AB277" s="73"/>
      <c r="AC277" s="73"/>
      <c r="AD277" s="73"/>
      <c r="AE277" s="73"/>
      <c r="AF277" s="73"/>
      <c r="AG277" s="73"/>
      <c r="AH277" s="73"/>
      <c r="AI277" s="73"/>
      <c r="AJ277" s="73"/>
      <c r="AK277" s="73"/>
    </row>
    <row r="278" spans="1:37" ht="15.75" customHeight="1" x14ac:dyDescent="0.3">
      <c r="A278" s="73"/>
      <c r="B278" s="73"/>
      <c r="C278" s="73"/>
      <c r="D278" s="73"/>
      <c r="E278" s="73"/>
      <c r="F278" s="73"/>
      <c r="G278" s="73"/>
      <c r="H278" s="73"/>
      <c r="I278" s="73"/>
      <c r="J278" s="73"/>
      <c r="K278" s="73"/>
      <c r="L278" s="73"/>
      <c r="M278" s="73"/>
      <c r="N278" s="73"/>
      <c r="O278" s="73"/>
      <c r="P278" s="73"/>
      <c r="Q278" s="73"/>
      <c r="R278" s="73"/>
      <c r="S278" s="73"/>
      <c r="T278" s="73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  <c r="AE278" s="73"/>
      <c r="AF278" s="73"/>
      <c r="AG278" s="73"/>
      <c r="AH278" s="73"/>
      <c r="AI278" s="73"/>
      <c r="AJ278" s="73"/>
      <c r="AK278" s="73"/>
    </row>
    <row r="279" spans="1:37" ht="15.75" customHeight="1" x14ac:dyDescent="0.3">
      <c r="A279" s="73"/>
      <c r="B279" s="73"/>
      <c r="C279" s="73"/>
      <c r="D279" s="73"/>
      <c r="E279" s="73"/>
      <c r="F279" s="73"/>
      <c r="G279" s="73"/>
      <c r="H279" s="73"/>
      <c r="I279" s="73"/>
      <c r="J279" s="73"/>
      <c r="K279" s="73"/>
      <c r="L279" s="73"/>
      <c r="M279" s="73"/>
      <c r="N279" s="73"/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  <c r="AE279" s="73"/>
      <c r="AF279" s="73"/>
      <c r="AG279" s="73"/>
      <c r="AH279" s="73"/>
      <c r="AI279" s="73"/>
      <c r="AJ279" s="73"/>
      <c r="AK279" s="73"/>
    </row>
    <row r="280" spans="1:37" ht="15.75" customHeight="1" x14ac:dyDescent="0.3">
      <c r="A280" s="73"/>
      <c r="B280" s="73"/>
      <c r="C280" s="73"/>
      <c r="D280" s="73"/>
      <c r="E280" s="73"/>
      <c r="F280" s="73"/>
      <c r="G280" s="73"/>
      <c r="H280" s="73"/>
      <c r="I280" s="73"/>
      <c r="J280" s="73"/>
      <c r="K280" s="73"/>
      <c r="L280" s="73"/>
      <c r="M280" s="73"/>
      <c r="N280" s="73"/>
      <c r="O280" s="73"/>
      <c r="P280" s="73"/>
      <c r="Q280" s="73"/>
      <c r="R280" s="73"/>
      <c r="S280" s="73"/>
      <c r="T280" s="73"/>
      <c r="U280" s="73"/>
      <c r="V280" s="73"/>
      <c r="W280" s="73"/>
      <c r="X280" s="73"/>
      <c r="Y280" s="73"/>
      <c r="Z280" s="73"/>
      <c r="AA280" s="73"/>
      <c r="AB280" s="73"/>
      <c r="AC280" s="73"/>
      <c r="AD280" s="73"/>
      <c r="AE280" s="73"/>
      <c r="AF280" s="73"/>
      <c r="AG280" s="73"/>
      <c r="AH280" s="73"/>
      <c r="AI280" s="73"/>
      <c r="AJ280" s="73"/>
      <c r="AK280" s="73"/>
    </row>
    <row r="281" spans="1:37" ht="15.75" customHeight="1" x14ac:dyDescent="0.3">
      <c r="A281" s="73"/>
      <c r="B281" s="73"/>
      <c r="C281" s="73"/>
      <c r="D281" s="73"/>
      <c r="E281" s="73"/>
      <c r="F281" s="73"/>
      <c r="G281" s="73"/>
      <c r="H281" s="73"/>
      <c r="I281" s="73"/>
      <c r="J281" s="73"/>
      <c r="K281" s="73"/>
      <c r="L281" s="73"/>
      <c r="M281" s="73"/>
      <c r="N281" s="73"/>
      <c r="O281" s="73"/>
      <c r="P281" s="73"/>
      <c r="Q281" s="73"/>
      <c r="R281" s="73"/>
      <c r="S281" s="73"/>
      <c r="T281" s="73"/>
      <c r="U281" s="73"/>
      <c r="V281" s="73"/>
      <c r="W281" s="73"/>
      <c r="X281" s="73"/>
      <c r="Y281" s="73"/>
      <c r="Z281" s="73"/>
      <c r="AA281" s="73"/>
      <c r="AB281" s="73"/>
      <c r="AC281" s="73"/>
      <c r="AD281" s="73"/>
      <c r="AE281" s="73"/>
      <c r="AF281" s="73"/>
      <c r="AG281" s="73"/>
      <c r="AH281" s="73"/>
      <c r="AI281" s="73"/>
      <c r="AJ281" s="73"/>
      <c r="AK281" s="73"/>
    </row>
    <row r="282" spans="1:37" ht="15.75" customHeight="1" x14ac:dyDescent="0.3">
      <c r="A282" s="73"/>
      <c r="B282" s="73"/>
      <c r="C282" s="73"/>
      <c r="D282" s="73"/>
      <c r="E282" s="73"/>
      <c r="F282" s="73"/>
      <c r="G282" s="73"/>
      <c r="H282" s="73"/>
      <c r="I282" s="73"/>
      <c r="J282" s="73"/>
      <c r="K282" s="73"/>
      <c r="L282" s="73"/>
      <c r="M282" s="73"/>
      <c r="N282" s="73"/>
      <c r="O282" s="73"/>
      <c r="P282" s="73"/>
      <c r="Q282" s="73"/>
      <c r="R282" s="73"/>
      <c r="S282" s="73"/>
      <c r="T282" s="73"/>
      <c r="U282" s="73"/>
      <c r="V282" s="73"/>
      <c r="W282" s="73"/>
      <c r="X282" s="73"/>
      <c r="Y282" s="73"/>
      <c r="Z282" s="73"/>
      <c r="AA282" s="73"/>
      <c r="AB282" s="73"/>
      <c r="AC282" s="73"/>
      <c r="AD282" s="73"/>
      <c r="AE282" s="73"/>
      <c r="AF282" s="73"/>
      <c r="AG282" s="73"/>
      <c r="AH282" s="73"/>
      <c r="AI282" s="73"/>
      <c r="AJ282" s="73"/>
      <c r="AK282" s="73"/>
    </row>
    <row r="283" spans="1:37" ht="15.75" customHeight="1" x14ac:dyDescent="0.3">
      <c r="A283" s="73"/>
      <c r="B283" s="73"/>
      <c r="C283" s="73"/>
      <c r="D283" s="73"/>
      <c r="E283" s="73"/>
      <c r="F283" s="73"/>
      <c r="G283" s="73"/>
      <c r="H283" s="73"/>
      <c r="I283" s="73"/>
      <c r="J283" s="73"/>
      <c r="K283" s="73"/>
      <c r="L283" s="73"/>
      <c r="M283" s="73"/>
      <c r="N283" s="73"/>
      <c r="O283" s="73"/>
      <c r="P283" s="73"/>
      <c r="Q283" s="73"/>
      <c r="R283" s="73"/>
      <c r="S283" s="73"/>
      <c r="T283" s="73"/>
      <c r="U283" s="73"/>
      <c r="V283" s="73"/>
      <c r="W283" s="73"/>
      <c r="X283" s="73"/>
      <c r="Y283" s="73"/>
      <c r="Z283" s="73"/>
      <c r="AA283" s="73"/>
      <c r="AB283" s="73"/>
      <c r="AC283" s="73"/>
      <c r="AD283" s="73"/>
      <c r="AE283" s="73"/>
      <c r="AF283" s="73"/>
      <c r="AG283" s="73"/>
      <c r="AH283" s="73"/>
      <c r="AI283" s="73"/>
      <c r="AJ283" s="73"/>
      <c r="AK283" s="73"/>
    </row>
    <row r="284" spans="1:37" ht="15.75" customHeight="1" x14ac:dyDescent="0.3">
      <c r="A284" s="73"/>
      <c r="B284" s="73"/>
      <c r="C284" s="73"/>
      <c r="D284" s="73"/>
      <c r="E284" s="73"/>
      <c r="F284" s="73"/>
      <c r="G284" s="73"/>
      <c r="H284" s="73"/>
      <c r="I284" s="73"/>
      <c r="J284" s="73"/>
      <c r="K284" s="73"/>
      <c r="L284" s="73"/>
      <c r="M284" s="73"/>
      <c r="N284" s="73"/>
      <c r="O284" s="73"/>
      <c r="P284" s="73"/>
      <c r="Q284" s="73"/>
      <c r="R284" s="73"/>
      <c r="S284" s="73"/>
      <c r="T284" s="73"/>
      <c r="U284" s="73"/>
      <c r="V284" s="73"/>
      <c r="W284" s="73"/>
      <c r="X284" s="73"/>
      <c r="Y284" s="73"/>
      <c r="Z284" s="73"/>
      <c r="AA284" s="73"/>
      <c r="AB284" s="73"/>
      <c r="AC284" s="73"/>
      <c r="AD284" s="73"/>
      <c r="AE284" s="73"/>
      <c r="AF284" s="73"/>
      <c r="AG284" s="73"/>
      <c r="AH284" s="73"/>
      <c r="AI284" s="73"/>
      <c r="AJ284" s="73"/>
      <c r="AK284" s="73"/>
    </row>
    <row r="285" spans="1:37" ht="15.75" customHeight="1" x14ac:dyDescent="0.3">
      <c r="A285" s="73"/>
      <c r="B285" s="73"/>
      <c r="C285" s="73"/>
      <c r="D285" s="73"/>
      <c r="E285" s="73"/>
      <c r="F285" s="73"/>
      <c r="G285" s="73"/>
      <c r="H285" s="73"/>
      <c r="I285" s="73"/>
      <c r="J285" s="73"/>
      <c r="K285" s="73"/>
      <c r="L285" s="73"/>
      <c r="M285" s="73"/>
      <c r="N285" s="73"/>
      <c r="O285" s="73"/>
      <c r="P285" s="73"/>
      <c r="Q285" s="73"/>
      <c r="R285" s="73"/>
      <c r="S285" s="73"/>
      <c r="T285" s="73"/>
      <c r="U285" s="73"/>
      <c r="V285" s="73"/>
      <c r="W285" s="73"/>
      <c r="X285" s="73"/>
      <c r="Y285" s="73"/>
      <c r="Z285" s="73"/>
      <c r="AA285" s="73"/>
      <c r="AB285" s="73"/>
      <c r="AC285" s="73"/>
      <c r="AD285" s="73"/>
      <c r="AE285" s="73"/>
      <c r="AF285" s="73"/>
      <c r="AG285" s="73"/>
      <c r="AH285" s="73"/>
      <c r="AI285" s="73"/>
      <c r="AJ285" s="73"/>
      <c r="AK285" s="73"/>
    </row>
    <row r="286" spans="1:37" ht="15.75" customHeight="1" x14ac:dyDescent="0.3">
      <c r="A286" s="73"/>
      <c r="B286" s="73"/>
      <c r="C286" s="73"/>
      <c r="D286" s="73"/>
      <c r="E286" s="73"/>
      <c r="F286" s="73"/>
      <c r="G286" s="73"/>
      <c r="H286" s="73"/>
      <c r="I286" s="73"/>
      <c r="J286" s="73"/>
      <c r="K286" s="73"/>
      <c r="L286" s="73"/>
      <c r="M286" s="73"/>
      <c r="N286" s="73"/>
      <c r="O286" s="73"/>
      <c r="P286" s="73"/>
      <c r="Q286" s="73"/>
      <c r="R286" s="73"/>
      <c r="S286" s="73"/>
      <c r="T286" s="73"/>
      <c r="U286" s="73"/>
      <c r="V286" s="73"/>
      <c r="W286" s="73"/>
      <c r="X286" s="73"/>
      <c r="Y286" s="73"/>
      <c r="Z286" s="73"/>
      <c r="AA286" s="73"/>
      <c r="AB286" s="73"/>
      <c r="AC286" s="73"/>
      <c r="AD286" s="73"/>
      <c r="AE286" s="73"/>
      <c r="AF286" s="73"/>
      <c r="AG286" s="73"/>
      <c r="AH286" s="73"/>
      <c r="AI286" s="73"/>
      <c r="AJ286" s="73"/>
      <c r="AK286" s="73"/>
    </row>
    <row r="287" spans="1:37" ht="15.75" customHeight="1" x14ac:dyDescent="0.3">
      <c r="A287" s="73"/>
      <c r="B287" s="73"/>
      <c r="C287" s="73"/>
      <c r="D287" s="73"/>
      <c r="E287" s="73"/>
      <c r="F287" s="73"/>
      <c r="G287" s="73"/>
      <c r="H287" s="73"/>
      <c r="I287" s="73"/>
      <c r="J287" s="73"/>
      <c r="K287" s="73"/>
      <c r="L287" s="73"/>
      <c r="M287" s="73"/>
      <c r="N287" s="73"/>
      <c r="O287" s="73"/>
      <c r="P287" s="73"/>
      <c r="Q287" s="73"/>
      <c r="R287" s="73"/>
      <c r="S287" s="73"/>
      <c r="T287" s="73"/>
      <c r="U287" s="73"/>
      <c r="V287" s="73"/>
      <c r="W287" s="73"/>
      <c r="X287" s="73"/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  <c r="AI287" s="73"/>
      <c r="AJ287" s="73"/>
      <c r="AK287" s="73"/>
    </row>
    <row r="288" spans="1:37" ht="15.75" customHeight="1" x14ac:dyDescent="0.3">
      <c r="A288" s="73"/>
      <c r="B288" s="73"/>
      <c r="C288" s="73"/>
      <c r="D288" s="73"/>
      <c r="E288" s="73"/>
      <c r="F288" s="73"/>
      <c r="G288" s="73"/>
      <c r="H288" s="73"/>
      <c r="I288" s="73"/>
      <c r="J288" s="73"/>
      <c r="K288" s="73"/>
      <c r="L288" s="73"/>
      <c r="M288" s="73"/>
      <c r="N288" s="73"/>
      <c r="O288" s="73"/>
      <c r="P288" s="73"/>
      <c r="Q288" s="73"/>
      <c r="R288" s="73"/>
      <c r="S288" s="73"/>
      <c r="T288" s="73"/>
      <c r="U288" s="73"/>
      <c r="V288" s="73"/>
      <c r="W288" s="73"/>
      <c r="X288" s="73"/>
      <c r="Y288" s="73"/>
      <c r="Z288" s="73"/>
      <c r="AA288" s="73"/>
      <c r="AB288" s="73"/>
      <c r="AC288" s="73"/>
      <c r="AD288" s="73"/>
      <c r="AE288" s="73"/>
      <c r="AF288" s="73"/>
      <c r="AG288" s="73"/>
      <c r="AH288" s="73"/>
      <c r="AI288" s="73"/>
      <c r="AJ288" s="73"/>
      <c r="AK288" s="73"/>
    </row>
    <row r="289" spans="1:37" ht="15.75" customHeight="1" x14ac:dyDescent="0.3">
      <c r="A289" s="73"/>
      <c r="B289" s="73"/>
      <c r="C289" s="73"/>
      <c r="D289" s="73"/>
      <c r="E289" s="73"/>
      <c r="F289" s="73"/>
      <c r="G289" s="73"/>
      <c r="H289" s="73"/>
      <c r="I289" s="73"/>
      <c r="J289" s="73"/>
      <c r="K289" s="73"/>
      <c r="L289" s="73"/>
      <c r="M289" s="73"/>
      <c r="N289" s="73"/>
      <c r="O289" s="73"/>
      <c r="P289" s="73"/>
      <c r="Q289" s="73"/>
      <c r="R289" s="73"/>
      <c r="S289" s="73"/>
      <c r="T289" s="73"/>
      <c r="U289" s="73"/>
      <c r="V289" s="73"/>
      <c r="W289" s="73"/>
      <c r="X289" s="73"/>
      <c r="Y289" s="73"/>
      <c r="Z289" s="73"/>
      <c r="AA289" s="73"/>
      <c r="AB289" s="73"/>
      <c r="AC289" s="73"/>
      <c r="AD289" s="73"/>
      <c r="AE289" s="73"/>
      <c r="AF289" s="73"/>
      <c r="AG289" s="73"/>
      <c r="AH289" s="73"/>
      <c r="AI289" s="73"/>
      <c r="AJ289" s="73"/>
      <c r="AK289" s="73"/>
    </row>
    <row r="290" spans="1:37" ht="15.75" customHeight="1" x14ac:dyDescent="0.3">
      <c r="A290" s="73"/>
      <c r="B290" s="73"/>
      <c r="C290" s="73"/>
      <c r="D290" s="73"/>
      <c r="E290" s="73"/>
      <c r="F290" s="73"/>
      <c r="G290" s="73"/>
      <c r="H290" s="73"/>
      <c r="I290" s="73"/>
      <c r="J290" s="73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73"/>
      <c r="X290" s="73"/>
      <c r="Y290" s="73"/>
      <c r="Z290" s="73"/>
      <c r="AA290" s="73"/>
      <c r="AB290" s="73"/>
      <c r="AC290" s="73"/>
      <c r="AD290" s="73"/>
      <c r="AE290" s="73"/>
      <c r="AF290" s="73"/>
      <c r="AG290" s="73"/>
      <c r="AH290" s="73"/>
      <c r="AI290" s="73"/>
      <c r="AJ290" s="73"/>
      <c r="AK290" s="73"/>
    </row>
    <row r="291" spans="1:37" ht="15.75" customHeight="1" x14ac:dyDescent="0.3">
      <c r="A291" s="73"/>
      <c r="B291" s="73"/>
      <c r="C291" s="73"/>
      <c r="D291" s="73"/>
      <c r="E291" s="73"/>
      <c r="F291" s="73"/>
      <c r="G291" s="73"/>
      <c r="H291" s="73"/>
      <c r="I291" s="73"/>
      <c r="J291" s="73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73"/>
      <c r="X291" s="73"/>
      <c r="Y291" s="73"/>
      <c r="Z291" s="73"/>
      <c r="AA291" s="73"/>
      <c r="AB291" s="73"/>
      <c r="AC291" s="73"/>
      <c r="AD291" s="73"/>
      <c r="AE291" s="73"/>
      <c r="AF291" s="73"/>
      <c r="AG291" s="73"/>
      <c r="AH291" s="73"/>
      <c r="AI291" s="73"/>
      <c r="AJ291" s="73"/>
      <c r="AK291" s="73"/>
    </row>
    <row r="292" spans="1:37" ht="15.75" customHeight="1" x14ac:dyDescent="0.3">
      <c r="A292" s="73"/>
      <c r="B292" s="73"/>
      <c r="C292" s="73"/>
      <c r="D292" s="73"/>
      <c r="E292" s="73"/>
      <c r="F292" s="73"/>
      <c r="G292" s="73"/>
      <c r="H292" s="73"/>
      <c r="I292" s="73"/>
      <c r="J292" s="73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73"/>
      <c r="X292" s="73"/>
      <c r="Y292" s="73"/>
      <c r="Z292" s="73"/>
      <c r="AA292" s="73"/>
      <c r="AB292" s="73"/>
      <c r="AC292" s="73"/>
      <c r="AD292" s="73"/>
      <c r="AE292" s="73"/>
      <c r="AF292" s="73"/>
      <c r="AG292" s="73"/>
      <c r="AH292" s="73"/>
      <c r="AI292" s="73"/>
      <c r="AJ292" s="73"/>
      <c r="AK292" s="73"/>
    </row>
    <row r="293" spans="1:37" ht="15.75" customHeight="1" x14ac:dyDescent="0.3">
      <c r="A293" s="73"/>
      <c r="B293" s="73"/>
      <c r="C293" s="73"/>
      <c r="D293" s="73"/>
      <c r="E293" s="73"/>
      <c r="F293" s="73"/>
      <c r="G293" s="73"/>
      <c r="H293" s="73"/>
      <c r="I293" s="73"/>
      <c r="J293" s="73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73"/>
      <c r="X293" s="73"/>
      <c r="Y293" s="73"/>
      <c r="Z293" s="73"/>
      <c r="AA293" s="73"/>
      <c r="AB293" s="73"/>
      <c r="AC293" s="73"/>
      <c r="AD293" s="73"/>
      <c r="AE293" s="73"/>
      <c r="AF293" s="73"/>
      <c r="AG293" s="73"/>
      <c r="AH293" s="73"/>
      <c r="AI293" s="73"/>
      <c r="AJ293" s="73"/>
      <c r="AK293" s="73"/>
    </row>
    <row r="294" spans="1:37" ht="15.75" customHeight="1" x14ac:dyDescent="0.3">
      <c r="A294" s="73"/>
      <c r="B294" s="73"/>
      <c r="C294" s="73"/>
      <c r="D294" s="73"/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  <c r="AE294" s="73"/>
      <c r="AF294" s="73"/>
      <c r="AG294" s="73"/>
      <c r="AH294" s="73"/>
      <c r="AI294" s="73"/>
      <c r="AJ294" s="73"/>
      <c r="AK294" s="73"/>
    </row>
    <row r="295" spans="1:37" ht="15.75" customHeight="1" x14ac:dyDescent="0.3">
      <c r="A295" s="73"/>
      <c r="B295" s="73"/>
      <c r="C295" s="73"/>
      <c r="D295" s="73"/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  <c r="AE295" s="73"/>
      <c r="AF295" s="73"/>
      <c r="AG295" s="73"/>
      <c r="AH295" s="73"/>
      <c r="AI295" s="73"/>
      <c r="AJ295" s="73"/>
      <c r="AK295" s="73"/>
    </row>
    <row r="296" spans="1:37" ht="15.75" customHeight="1" x14ac:dyDescent="0.3">
      <c r="A296" s="73"/>
      <c r="B296" s="73"/>
      <c r="C296" s="73"/>
      <c r="D296" s="73"/>
      <c r="E296" s="73"/>
      <c r="F296" s="73"/>
      <c r="G296" s="73"/>
      <c r="H296" s="73"/>
      <c r="I296" s="73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73"/>
      <c r="X296" s="73"/>
      <c r="Y296" s="73"/>
      <c r="Z296" s="73"/>
      <c r="AA296" s="73"/>
      <c r="AB296" s="73"/>
      <c r="AC296" s="73"/>
      <c r="AD296" s="73"/>
      <c r="AE296" s="73"/>
      <c r="AF296" s="73"/>
      <c r="AG296" s="73"/>
      <c r="AH296" s="73"/>
      <c r="AI296" s="73"/>
      <c r="AJ296" s="73"/>
      <c r="AK296" s="73"/>
    </row>
    <row r="297" spans="1:37" ht="15.75" customHeight="1" x14ac:dyDescent="0.3">
      <c r="A297" s="73"/>
      <c r="B297" s="73"/>
      <c r="C297" s="73"/>
      <c r="D297" s="73"/>
      <c r="E297" s="73"/>
      <c r="F297" s="73"/>
      <c r="G297" s="73"/>
      <c r="H297" s="73"/>
      <c r="I297" s="73"/>
      <c r="J297" s="73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3"/>
      <c r="Z297" s="73"/>
      <c r="AA297" s="73"/>
      <c r="AB297" s="73"/>
      <c r="AC297" s="73"/>
      <c r="AD297" s="73"/>
      <c r="AE297" s="73"/>
      <c r="AF297" s="73"/>
      <c r="AG297" s="73"/>
      <c r="AH297" s="73"/>
      <c r="AI297" s="73"/>
      <c r="AJ297" s="73"/>
      <c r="AK297" s="73"/>
    </row>
    <row r="298" spans="1:37" ht="15.75" customHeight="1" x14ac:dyDescent="0.3">
      <c r="A298" s="73"/>
      <c r="B298" s="73"/>
      <c r="C298" s="73"/>
      <c r="D298" s="73"/>
      <c r="E298" s="73"/>
      <c r="F298" s="73"/>
      <c r="G298" s="73"/>
      <c r="H298" s="73"/>
      <c r="I298" s="73"/>
      <c r="J298" s="73"/>
      <c r="K298" s="73"/>
      <c r="L298" s="73"/>
      <c r="M298" s="73"/>
      <c r="N298" s="73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3"/>
      <c r="Z298" s="73"/>
      <c r="AA298" s="73"/>
      <c r="AB298" s="73"/>
      <c r="AC298" s="73"/>
      <c r="AD298" s="73"/>
      <c r="AE298" s="73"/>
      <c r="AF298" s="73"/>
      <c r="AG298" s="73"/>
      <c r="AH298" s="73"/>
      <c r="AI298" s="73"/>
      <c r="AJ298" s="73"/>
      <c r="AK298" s="73"/>
    </row>
    <row r="299" spans="1:37" ht="15.75" customHeight="1" x14ac:dyDescent="0.3">
      <c r="A299" s="73"/>
      <c r="B299" s="73"/>
      <c r="C299" s="73"/>
      <c r="D299" s="73"/>
      <c r="E299" s="73"/>
      <c r="F299" s="73"/>
      <c r="G299" s="73"/>
      <c r="H299" s="73"/>
      <c r="I299" s="73"/>
      <c r="J299" s="73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  <c r="AE299" s="73"/>
      <c r="AF299" s="73"/>
      <c r="AG299" s="73"/>
      <c r="AH299" s="73"/>
      <c r="AI299" s="73"/>
      <c r="AJ299" s="73"/>
      <c r="AK299" s="73"/>
    </row>
    <row r="300" spans="1:37" ht="15.75" customHeight="1" x14ac:dyDescent="0.3">
      <c r="A300" s="73"/>
      <c r="B300" s="73"/>
      <c r="C300" s="73"/>
      <c r="D300" s="73"/>
      <c r="E300" s="73"/>
      <c r="F300" s="73"/>
      <c r="G300" s="73"/>
      <c r="H300" s="73"/>
      <c r="I300" s="73"/>
      <c r="J300" s="73"/>
      <c r="K300" s="73"/>
      <c r="L300" s="73"/>
      <c r="M300" s="73"/>
      <c r="N300" s="73"/>
      <c r="O300" s="73"/>
      <c r="P300" s="73"/>
      <c r="Q300" s="73"/>
      <c r="R300" s="73"/>
      <c r="S300" s="73"/>
      <c r="T300" s="73"/>
      <c r="U300" s="73"/>
      <c r="V300" s="73"/>
      <c r="W300" s="73"/>
      <c r="X300" s="73"/>
      <c r="Y300" s="73"/>
      <c r="Z300" s="73"/>
      <c r="AA300" s="73"/>
      <c r="AB300" s="73"/>
      <c r="AC300" s="73"/>
      <c r="AD300" s="73"/>
      <c r="AE300" s="73"/>
      <c r="AF300" s="73"/>
      <c r="AG300" s="73"/>
      <c r="AH300" s="73"/>
      <c r="AI300" s="73"/>
      <c r="AJ300" s="73"/>
      <c r="AK300" s="73"/>
    </row>
    <row r="301" spans="1:37" ht="15.75" customHeight="1" x14ac:dyDescent="0.3">
      <c r="A301" s="73"/>
      <c r="B301" s="73"/>
      <c r="C301" s="73"/>
      <c r="D301" s="73"/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  <c r="AE301" s="73"/>
      <c r="AF301" s="73"/>
      <c r="AG301" s="73"/>
      <c r="AH301" s="73"/>
      <c r="AI301" s="73"/>
      <c r="AJ301" s="73"/>
      <c r="AK301" s="73"/>
    </row>
    <row r="302" spans="1:37" ht="15.75" customHeight="1" x14ac:dyDescent="0.3">
      <c r="A302" s="73"/>
      <c r="B302" s="73"/>
      <c r="C302" s="73"/>
      <c r="D302" s="73"/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  <c r="AE302" s="73"/>
      <c r="AF302" s="73"/>
      <c r="AG302" s="73"/>
      <c r="AH302" s="73"/>
      <c r="AI302" s="73"/>
      <c r="AJ302" s="73"/>
      <c r="AK302" s="73"/>
    </row>
    <row r="303" spans="1:37" ht="15.75" customHeight="1" x14ac:dyDescent="0.3">
      <c r="A303" s="73"/>
      <c r="B303" s="73"/>
      <c r="C303" s="73"/>
      <c r="D303" s="73"/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  <c r="AE303" s="73"/>
      <c r="AF303" s="73"/>
      <c r="AG303" s="73"/>
      <c r="AH303" s="73"/>
      <c r="AI303" s="73"/>
      <c r="AJ303" s="73"/>
      <c r="AK303" s="73"/>
    </row>
    <row r="304" spans="1:37" ht="15.75" customHeight="1" x14ac:dyDescent="0.3">
      <c r="A304" s="73"/>
      <c r="B304" s="73"/>
      <c r="C304" s="73"/>
      <c r="D304" s="73"/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  <c r="AE304" s="73"/>
      <c r="AF304" s="73"/>
      <c r="AG304" s="73"/>
      <c r="AH304" s="73"/>
      <c r="AI304" s="73"/>
      <c r="AJ304" s="73"/>
      <c r="AK304" s="73"/>
    </row>
    <row r="305" spans="1:37" ht="15.75" customHeight="1" x14ac:dyDescent="0.3">
      <c r="A305" s="73"/>
      <c r="B305" s="73"/>
      <c r="C305" s="73"/>
      <c r="D305" s="73"/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  <c r="AE305" s="73"/>
      <c r="AF305" s="73"/>
      <c r="AG305" s="73"/>
      <c r="AH305" s="73"/>
      <c r="AI305" s="73"/>
      <c r="AJ305" s="73"/>
      <c r="AK305" s="73"/>
    </row>
    <row r="306" spans="1:37" ht="15.75" customHeight="1" x14ac:dyDescent="0.3">
      <c r="A306" s="73"/>
      <c r="B306" s="73"/>
      <c r="C306" s="73"/>
      <c r="D306" s="73"/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  <c r="AE306" s="73"/>
      <c r="AF306" s="73"/>
      <c r="AG306" s="73"/>
      <c r="AH306" s="73"/>
      <c r="AI306" s="73"/>
      <c r="AJ306" s="73"/>
      <c r="AK306" s="73"/>
    </row>
    <row r="307" spans="1:37" ht="15.75" customHeight="1" x14ac:dyDescent="0.3">
      <c r="A307" s="73"/>
      <c r="B307" s="73"/>
      <c r="C307" s="73"/>
      <c r="D307" s="73"/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  <c r="AE307" s="73"/>
      <c r="AF307" s="73"/>
      <c r="AG307" s="73"/>
      <c r="AH307" s="73"/>
      <c r="AI307" s="73"/>
      <c r="AJ307" s="73"/>
      <c r="AK307" s="73"/>
    </row>
    <row r="308" spans="1:37" ht="15.75" customHeight="1" x14ac:dyDescent="0.3">
      <c r="A308" s="73"/>
      <c r="B308" s="73"/>
      <c r="C308" s="73"/>
      <c r="D308" s="73"/>
      <c r="E308" s="73"/>
      <c r="F308" s="73"/>
      <c r="G308" s="73"/>
      <c r="H308" s="73"/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  <c r="AE308" s="73"/>
      <c r="AF308" s="73"/>
      <c r="AG308" s="73"/>
      <c r="AH308" s="73"/>
      <c r="AI308" s="73"/>
      <c r="AJ308" s="73"/>
      <c r="AK308" s="73"/>
    </row>
    <row r="309" spans="1:37" ht="15.75" customHeight="1" x14ac:dyDescent="0.3">
      <c r="A309" s="73"/>
      <c r="B309" s="73"/>
      <c r="C309" s="73"/>
      <c r="D309" s="73"/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  <c r="AE309" s="73"/>
      <c r="AF309" s="73"/>
      <c r="AG309" s="73"/>
      <c r="AH309" s="73"/>
      <c r="AI309" s="73"/>
      <c r="AJ309" s="73"/>
      <c r="AK309" s="73"/>
    </row>
    <row r="310" spans="1:37" ht="15.75" customHeight="1" x14ac:dyDescent="0.3">
      <c r="A310" s="73"/>
      <c r="B310" s="73"/>
      <c r="C310" s="73"/>
      <c r="D310" s="73"/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  <c r="AE310" s="73"/>
      <c r="AF310" s="73"/>
      <c r="AG310" s="73"/>
      <c r="AH310" s="73"/>
      <c r="AI310" s="73"/>
      <c r="AJ310" s="73"/>
      <c r="AK310" s="73"/>
    </row>
    <row r="311" spans="1:37" ht="15.75" customHeight="1" x14ac:dyDescent="0.3">
      <c r="A311" s="73"/>
      <c r="B311" s="73"/>
      <c r="C311" s="73"/>
      <c r="D311" s="73"/>
      <c r="E311" s="73"/>
      <c r="F311" s="73"/>
      <c r="G311" s="73"/>
      <c r="H311" s="73"/>
      <c r="I311" s="73"/>
      <c r="J311" s="73"/>
      <c r="K311" s="73"/>
      <c r="L311" s="73"/>
      <c r="M311" s="73"/>
      <c r="N311" s="73"/>
      <c r="O311" s="73"/>
      <c r="P311" s="73"/>
      <c r="Q311" s="73"/>
      <c r="R311" s="73"/>
      <c r="S311" s="73"/>
      <c r="T311" s="73"/>
      <c r="U311" s="73"/>
      <c r="V311" s="73"/>
      <c r="W311" s="73"/>
      <c r="X311" s="73"/>
      <c r="Y311" s="73"/>
      <c r="Z311" s="73"/>
      <c r="AA311" s="73"/>
      <c r="AB311" s="73"/>
      <c r="AC311" s="73"/>
      <c r="AD311" s="73"/>
      <c r="AE311" s="73"/>
      <c r="AF311" s="73"/>
      <c r="AG311" s="73"/>
      <c r="AH311" s="73"/>
      <c r="AI311" s="73"/>
      <c r="AJ311" s="73"/>
      <c r="AK311" s="73"/>
    </row>
    <row r="312" spans="1:37" ht="15.75" customHeight="1" x14ac:dyDescent="0.3">
      <c r="A312" s="73"/>
      <c r="B312" s="73"/>
      <c r="C312" s="73"/>
      <c r="D312" s="73"/>
      <c r="E312" s="73"/>
      <c r="F312" s="73"/>
      <c r="G312" s="73"/>
      <c r="H312" s="73"/>
      <c r="I312" s="73"/>
      <c r="J312" s="73"/>
      <c r="K312" s="73"/>
      <c r="L312" s="73"/>
      <c r="M312" s="73"/>
      <c r="N312" s="73"/>
      <c r="O312" s="73"/>
      <c r="P312" s="73"/>
      <c r="Q312" s="73"/>
      <c r="R312" s="73"/>
      <c r="S312" s="73"/>
      <c r="T312" s="73"/>
      <c r="U312" s="73"/>
      <c r="V312" s="73"/>
      <c r="W312" s="73"/>
      <c r="X312" s="73"/>
      <c r="Y312" s="73"/>
      <c r="Z312" s="73"/>
      <c r="AA312" s="73"/>
      <c r="AB312" s="73"/>
      <c r="AC312" s="73"/>
      <c r="AD312" s="73"/>
      <c r="AE312" s="73"/>
      <c r="AF312" s="73"/>
      <c r="AG312" s="73"/>
      <c r="AH312" s="73"/>
      <c r="AI312" s="73"/>
      <c r="AJ312" s="73"/>
      <c r="AK312" s="73"/>
    </row>
    <row r="313" spans="1:37" ht="15.75" customHeight="1" x14ac:dyDescent="0.3">
      <c r="A313" s="73"/>
      <c r="B313" s="73"/>
      <c r="C313" s="73"/>
      <c r="D313" s="73"/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  <c r="AD313" s="73"/>
      <c r="AE313" s="73"/>
      <c r="AF313" s="73"/>
      <c r="AG313" s="73"/>
      <c r="AH313" s="73"/>
      <c r="AI313" s="73"/>
      <c r="AJ313" s="73"/>
      <c r="AK313" s="73"/>
    </row>
    <row r="314" spans="1:37" ht="15.75" customHeight="1" x14ac:dyDescent="0.3">
      <c r="A314" s="73"/>
      <c r="B314" s="73"/>
      <c r="C314" s="73"/>
      <c r="D314" s="73"/>
      <c r="E314" s="73"/>
      <c r="F314" s="73"/>
      <c r="G314" s="73"/>
      <c r="H314" s="73"/>
      <c r="I314" s="73"/>
      <c r="J314" s="73"/>
      <c r="K314" s="73"/>
      <c r="L314" s="73"/>
      <c r="M314" s="73"/>
      <c r="N314" s="73"/>
      <c r="O314" s="73"/>
      <c r="P314" s="73"/>
      <c r="Q314" s="73"/>
      <c r="R314" s="73"/>
      <c r="S314" s="73"/>
      <c r="T314" s="73"/>
      <c r="U314" s="73"/>
      <c r="V314" s="73"/>
      <c r="W314" s="73"/>
      <c r="X314" s="73"/>
      <c r="Y314" s="73"/>
      <c r="Z314" s="73"/>
      <c r="AA314" s="73"/>
      <c r="AB314" s="73"/>
      <c r="AC314" s="73"/>
      <c r="AD314" s="73"/>
      <c r="AE314" s="73"/>
      <c r="AF314" s="73"/>
      <c r="AG314" s="73"/>
      <c r="AH314" s="73"/>
      <c r="AI314" s="73"/>
      <c r="AJ314" s="73"/>
      <c r="AK314" s="73"/>
    </row>
    <row r="315" spans="1:37" ht="15.75" customHeight="1" x14ac:dyDescent="0.3">
      <c r="A315" s="73"/>
      <c r="B315" s="73"/>
      <c r="C315" s="73"/>
      <c r="D315" s="73"/>
      <c r="E315" s="73"/>
      <c r="F315" s="73"/>
      <c r="G315" s="73"/>
      <c r="H315" s="73"/>
      <c r="I315" s="73"/>
      <c r="J315" s="73"/>
      <c r="K315" s="73"/>
      <c r="L315" s="73"/>
      <c r="M315" s="73"/>
      <c r="N315" s="73"/>
      <c r="O315" s="73"/>
      <c r="P315" s="73"/>
      <c r="Q315" s="73"/>
      <c r="R315" s="73"/>
      <c r="S315" s="73"/>
      <c r="T315" s="73"/>
      <c r="U315" s="73"/>
      <c r="V315" s="73"/>
      <c r="W315" s="73"/>
      <c r="X315" s="73"/>
      <c r="Y315" s="73"/>
      <c r="Z315" s="73"/>
      <c r="AA315" s="73"/>
      <c r="AB315" s="73"/>
      <c r="AC315" s="73"/>
      <c r="AD315" s="73"/>
      <c r="AE315" s="73"/>
      <c r="AF315" s="73"/>
      <c r="AG315" s="73"/>
      <c r="AH315" s="73"/>
      <c r="AI315" s="73"/>
      <c r="AJ315" s="73"/>
      <c r="AK315" s="73"/>
    </row>
    <row r="316" spans="1:37" ht="15.75" customHeight="1" x14ac:dyDescent="0.3">
      <c r="A316" s="73"/>
      <c r="B316" s="73"/>
      <c r="C316" s="73"/>
      <c r="D316" s="73"/>
      <c r="E316" s="73"/>
      <c r="F316" s="73"/>
      <c r="G316" s="73"/>
      <c r="H316" s="73"/>
      <c r="I316" s="73"/>
      <c r="J316" s="73"/>
      <c r="K316" s="73"/>
      <c r="L316" s="73"/>
      <c r="M316" s="73"/>
      <c r="N316" s="73"/>
      <c r="O316" s="73"/>
      <c r="P316" s="73"/>
      <c r="Q316" s="73"/>
      <c r="R316" s="73"/>
      <c r="S316" s="73"/>
      <c r="T316" s="73"/>
      <c r="U316" s="73"/>
      <c r="V316" s="73"/>
      <c r="W316" s="73"/>
      <c r="X316" s="73"/>
      <c r="Y316" s="73"/>
      <c r="Z316" s="73"/>
      <c r="AA316" s="73"/>
      <c r="AB316" s="73"/>
      <c r="AC316" s="73"/>
      <c r="AD316" s="73"/>
      <c r="AE316" s="73"/>
      <c r="AF316" s="73"/>
      <c r="AG316" s="73"/>
      <c r="AH316" s="73"/>
      <c r="AI316" s="73"/>
      <c r="AJ316" s="73"/>
      <c r="AK316" s="73"/>
    </row>
    <row r="317" spans="1:37" ht="15.75" customHeight="1" x14ac:dyDescent="0.3">
      <c r="A317" s="73"/>
      <c r="B317" s="73"/>
      <c r="C317" s="73"/>
      <c r="D317" s="73"/>
      <c r="E317" s="73"/>
      <c r="F317" s="73"/>
      <c r="G317" s="73"/>
      <c r="H317" s="73"/>
      <c r="I317" s="73"/>
      <c r="J317" s="73"/>
      <c r="K317" s="73"/>
      <c r="L317" s="73"/>
      <c r="M317" s="73"/>
      <c r="N317" s="73"/>
      <c r="O317" s="73"/>
      <c r="P317" s="73"/>
      <c r="Q317" s="73"/>
      <c r="R317" s="73"/>
      <c r="S317" s="73"/>
      <c r="T317" s="73"/>
      <c r="U317" s="73"/>
      <c r="V317" s="73"/>
      <c r="W317" s="73"/>
      <c r="X317" s="73"/>
      <c r="Y317" s="73"/>
      <c r="Z317" s="73"/>
      <c r="AA317" s="73"/>
      <c r="AB317" s="73"/>
      <c r="AC317" s="73"/>
      <c r="AD317" s="73"/>
      <c r="AE317" s="73"/>
      <c r="AF317" s="73"/>
      <c r="AG317" s="73"/>
      <c r="AH317" s="73"/>
      <c r="AI317" s="73"/>
      <c r="AJ317" s="73"/>
      <c r="AK317" s="73"/>
    </row>
    <row r="318" spans="1:37" ht="15.75" customHeight="1" x14ac:dyDescent="0.3">
      <c r="A318" s="73"/>
      <c r="B318" s="73"/>
      <c r="C318" s="73"/>
      <c r="D318" s="73"/>
      <c r="E318" s="73"/>
      <c r="F318" s="73"/>
      <c r="G318" s="73"/>
      <c r="H318" s="73"/>
      <c r="I318" s="73"/>
      <c r="J318" s="73"/>
      <c r="K318" s="73"/>
      <c r="L318" s="73"/>
      <c r="M318" s="73"/>
      <c r="N318" s="73"/>
      <c r="O318" s="73"/>
      <c r="P318" s="73"/>
      <c r="Q318" s="73"/>
      <c r="R318" s="73"/>
      <c r="S318" s="73"/>
      <c r="T318" s="73"/>
      <c r="U318" s="73"/>
      <c r="V318" s="73"/>
      <c r="W318" s="73"/>
      <c r="X318" s="73"/>
      <c r="Y318" s="73"/>
      <c r="Z318" s="73"/>
      <c r="AA318" s="73"/>
      <c r="AB318" s="73"/>
      <c r="AC318" s="73"/>
      <c r="AD318" s="73"/>
      <c r="AE318" s="73"/>
      <c r="AF318" s="73"/>
      <c r="AG318" s="73"/>
      <c r="AH318" s="73"/>
      <c r="AI318" s="73"/>
      <c r="AJ318" s="73"/>
      <c r="AK318" s="73"/>
    </row>
    <row r="319" spans="1:37" ht="15.75" customHeight="1" x14ac:dyDescent="0.3">
      <c r="A319" s="73"/>
      <c r="B319" s="73"/>
      <c r="C319" s="73"/>
      <c r="D319" s="73"/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  <c r="AD319" s="73"/>
      <c r="AE319" s="73"/>
      <c r="AF319" s="73"/>
      <c r="AG319" s="73"/>
      <c r="AH319" s="73"/>
      <c r="AI319" s="73"/>
      <c r="AJ319" s="73"/>
      <c r="AK319" s="73"/>
    </row>
    <row r="320" spans="1:37" ht="15.75" customHeight="1" x14ac:dyDescent="0.3">
      <c r="A320" s="73"/>
      <c r="B320" s="73"/>
      <c r="C320" s="73"/>
      <c r="D320" s="73"/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  <c r="AD320" s="73"/>
      <c r="AE320" s="73"/>
      <c r="AF320" s="73"/>
      <c r="AG320" s="73"/>
      <c r="AH320" s="73"/>
      <c r="AI320" s="73"/>
      <c r="AJ320" s="73"/>
      <c r="AK320" s="73"/>
    </row>
    <row r="321" spans="1:37" ht="15.75" customHeight="1" x14ac:dyDescent="0.3">
      <c r="A321" s="73"/>
      <c r="B321" s="73"/>
      <c r="C321" s="73"/>
      <c r="D321" s="73"/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  <c r="AA321" s="73"/>
      <c r="AB321" s="73"/>
      <c r="AC321" s="73"/>
      <c r="AD321" s="73"/>
      <c r="AE321" s="73"/>
      <c r="AF321" s="73"/>
      <c r="AG321" s="73"/>
      <c r="AH321" s="73"/>
      <c r="AI321" s="73"/>
      <c r="AJ321" s="73"/>
      <c r="AK321" s="73"/>
    </row>
    <row r="322" spans="1:37" ht="15.75" customHeight="1" x14ac:dyDescent="0.3">
      <c r="A322" s="73"/>
      <c r="B322" s="73"/>
      <c r="C322" s="73"/>
      <c r="D322" s="73"/>
      <c r="E322" s="73"/>
      <c r="F322" s="73"/>
      <c r="G322" s="73"/>
      <c r="H322" s="73"/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  <c r="AD322" s="73"/>
      <c r="AE322" s="73"/>
      <c r="AF322" s="73"/>
      <c r="AG322" s="73"/>
      <c r="AH322" s="73"/>
      <c r="AI322" s="73"/>
      <c r="AJ322" s="73"/>
      <c r="AK322" s="73"/>
    </row>
    <row r="323" spans="1:37" ht="15.75" customHeight="1" x14ac:dyDescent="0.3">
      <c r="A323" s="73"/>
      <c r="B323" s="73"/>
      <c r="C323" s="73"/>
      <c r="D323" s="73"/>
      <c r="E323" s="73"/>
      <c r="F323" s="73"/>
      <c r="G323" s="73"/>
      <c r="H323" s="73"/>
      <c r="I323" s="73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  <c r="AD323" s="73"/>
      <c r="AE323" s="73"/>
      <c r="AF323" s="73"/>
      <c r="AG323" s="73"/>
      <c r="AH323" s="73"/>
      <c r="AI323" s="73"/>
      <c r="AJ323" s="73"/>
      <c r="AK323" s="73"/>
    </row>
    <row r="324" spans="1:37" ht="15.75" customHeight="1" x14ac:dyDescent="0.3">
      <c r="A324" s="73"/>
      <c r="B324" s="73"/>
      <c r="C324" s="73"/>
      <c r="D324" s="73"/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  <c r="AD324" s="73"/>
      <c r="AE324" s="73"/>
      <c r="AF324" s="73"/>
      <c r="AG324" s="73"/>
      <c r="AH324" s="73"/>
      <c r="AI324" s="73"/>
      <c r="AJ324" s="73"/>
      <c r="AK324" s="73"/>
    </row>
    <row r="325" spans="1:37" ht="15.75" customHeight="1" x14ac:dyDescent="0.3">
      <c r="A325" s="73"/>
      <c r="B325" s="73"/>
      <c r="C325" s="73"/>
      <c r="D325" s="73"/>
      <c r="E325" s="73"/>
      <c r="F325" s="73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  <c r="AA325" s="73"/>
      <c r="AB325" s="73"/>
      <c r="AC325" s="73"/>
      <c r="AD325" s="73"/>
      <c r="AE325" s="73"/>
      <c r="AF325" s="73"/>
      <c r="AG325" s="73"/>
      <c r="AH325" s="73"/>
      <c r="AI325" s="73"/>
      <c r="AJ325" s="73"/>
      <c r="AK325" s="73"/>
    </row>
    <row r="326" spans="1:37" ht="15.75" customHeight="1" x14ac:dyDescent="0.3">
      <c r="A326" s="73"/>
      <c r="B326" s="73"/>
      <c r="C326" s="73"/>
      <c r="D326" s="73"/>
      <c r="E326" s="73"/>
      <c r="F326" s="73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  <c r="AD326" s="73"/>
      <c r="AE326" s="73"/>
      <c r="AF326" s="73"/>
      <c r="AG326" s="73"/>
      <c r="AH326" s="73"/>
      <c r="AI326" s="73"/>
      <c r="AJ326" s="73"/>
      <c r="AK326" s="73"/>
    </row>
    <row r="327" spans="1:37" ht="15.75" customHeight="1" x14ac:dyDescent="0.3">
      <c r="A327" s="73"/>
      <c r="B327" s="73"/>
      <c r="C327" s="73"/>
      <c r="D327" s="73"/>
      <c r="E327" s="73"/>
      <c r="F327" s="73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  <c r="AD327" s="73"/>
      <c r="AE327" s="73"/>
      <c r="AF327" s="73"/>
      <c r="AG327" s="73"/>
      <c r="AH327" s="73"/>
      <c r="AI327" s="73"/>
      <c r="AJ327" s="73"/>
      <c r="AK327" s="73"/>
    </row>
    <row r="328" spans="1:37" ht="15.75" customHeight="1" x14ac:dyDescent="0.3">
      <c r="A328" s="73"/>
      <c r="B328" s="73"/>
      <c r="C328" s="73"/>
      <c r="D328" s="73"/>
      <c r="E328" s="73"/>
      <c r="F328" s="73"/>
      <c r="G328" s="73"/>
      <c r="H328" s="73"/>
      <c r="I328" s="73"/>
      <c r="J328" s="73"/>
      <c r="K328" s="73"/>
      <c r="L328" s="73"/>
      <c r="M328" s="73"/>
      <c r="N328" s="73"/>
      <c r="O328" s="73"/>
      <c r="P328" s="73"/>
      <c r="Q328" s="73"/>
      <c r="R328" s="73"/>
      <c r="S328" s="73"/>
      <c r="T328" s="73"/>
      <c r="U328" s="73"/>
      <c r="V328" s="73"/>
      <c r="W328" s="73"/>
      <c r="X328" s="73"/>
      <c r="Y328" s="73"/>
      <c r="Z328" s="73"/>
      <c r="AA328" s="73"/>
      <c r="AB328" s="73"/>
      <c r="AC328" s="73"/>
      <c r="AD328" s="73"/>
      <c r="AE328" s="73"/>
      <c r="AF328" s="73"/>
      <c r="AG328" s="73"/>
      <c r="AH328" s="73"/>
      <c r="AI328" s="73"/>
      <c r="AJ328" s="73"/>
      <c r="AK328" s="73"/>
    </row>
    <row r="329" spans="1:37" ht="15.75" customHeight="1" x14ac:dyDescent="0.3">
      <c r="A329" s="73"/>
      <c r="B329" s="73"/>
      <c r="C329" s="73"/>
      <c r="D329" s="73"/>
      <c r="E329" s="73"/>
      <c r="F329" s="73"/>
      <c r="G329" s="73"/>
      <c r="H329" s="73"/>
      <c r="I329" s="73"/>
      <c r="J329" s="73"/>
      <c r="K329" s="73"/>
      <c r="L329" s="73"/>
      <c r="M329" s="73"/>
      <c r="N329" s="73"/>
      <c r="O329" s="73"/>
      <c r="P329" s="73"/>
      <c r="Q329" s="73"/>
      <c r="R329" s="73"/>
      <c r="S329" s="73"/>
      <c r="T329" s="73"/>
      <c r="U329" s="73"/>
      <c r="V329" s="73"/>
      <c r="W329" s="73"/>
      <c r="X329" s="73"/>
      <c r="Y329" s="73"/>
      <c r="Z329" s="73"/>
      <c r="AA329" s="73"/>
      <c r="AB329" s="73"/>
      <c r="AC329" s="73"/>
      <c r="AD329" s="73"/>
      <c r="AE329" s="73"/>
      <c r="AF329" s="73"/>
      <c r="AG329" s="73"/>
      <c r="AH329" s="73"/>
      <c r="AI329" s="73"/>
      <c r="AJ329" s="73"/>
      <c r="AK329" s="73"/>
    </row>
    <row r="330" spans="1:37" ht="15.75" customHeight="1" x14ac:dyDescent="0.3">
      <c r="A330" s="73"/>
      <c r="B330" s="73"/>
      <c r="C330" s="73"/>
      <c r="D330" s="73"/>
      <c r="E330" s="73"/>
      <c r="F330" s="73"/>
      <c r="G330" s="73"/>
      <c r="H330" s="73"/>
      <c r="I330" s="73"/>
      <c r="J330" s="73"/>
      <c r="K330" s="73"/>
      <c r="L330" s="73"/>
      <c r="M330" s="73"/>
      <c r="N330" s="73"/>
      <c r="O330" s="73"/>
      <c r="P330" s="73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  <c r="AI330" s="73"/>
      <c r="AJ330" s="73"/>
      <c r="AK330" s="73"/>
    </row>
    <row r="331" spans="1:37" ht="15.75" customHeight="1" x14ac:dyDescent="0.3">
      <c r="A331" s="73"/>
      <c r="B331" s="73"/>
      <c r="C331" s="73"/>
      <c r="D331" s="73"/>
      <c r="E331" s="73"/>
      <c r="F331" s="73"/>
      <c r="G331" s="73"/>
      <c r="H331" s="73"/>
      <c r="I331" s="73"/>
      <c r="J331" s="73"/>
      <c r="K331" s="73"/>
      <c r="L331" s="73"/>
      <c r="M331" s="73"/>
      <c r="N331" s="73"/>
      <c r="O331" s="73"/>
      <c r="P331" s="73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  <c r="AK331" s="73"/>
    </row>
    <row r="332" spans="1:37" ht="15.75" customHeight="1" x14ac:dyDescent="0.3">
      <c r="A332" s="73"/>
      <c r="B332" s="73"/>
      <c r="C332" s="73"/>
      <c r="D332" s="73"/>
      <c r="E332" s="73"/>
      <c r="F332" s="73"/>
      <c r="G332" s="73"/>
      <c r="H332" s="73"/>
      <c r="I332" s="73"/>
      <c r="J332" s="73"/>
      <c r="K332" s="73"/>
      <c r="L332" s="73"/>
      <c r="M332" s="73"/>
      <c r="N332" s="73"/>
      <c r="O332" s="73"/>
      <c r="P332" s="73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</row>
    <row r="333" spans="1:37" ht="15.75" customHeight="1" x14ac:dyDescent="0.3">
      <c r="A333" s="73"/>
      <c r="B333" s="73"/>
      <c r="C333" s="73"/>
      <c r="D333" s="73"/>
      <c r="E333" s="73"/>
      <c r="F333" s="73"/>
      <c r="G333" s="73"/>
      <c r="H333" s="73"/>
      <c r="I333" s="73"/>
      <c r="J333" s="73"/>
      <c r="K333" s="73"/>
      <c r="L333" s="73"/>
      <c r="M333" s="73"/>
      <c r="N333" s="73"/>
      <c r="O333" s="73"/>
      <c r="P333" s="73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</row>
    <row r="334" spans="1:37" ht="15.75" customHeight="1" x14ac:dyDescent="0.3">
      <c r="A334" s="73"/>
      <c r="B334" s="73"/>
      <c r="C334" s="73"/>
      <c r="D334" s="73"/>
      <c r="E334" s="73"/>
      <c r="F334" s="73"/>
      <c r="G334" s="73"/>
      <c r="H334" s="73"/>
      <c r="I334" s="73"/>
      <c r="J334" s="73"/>
      <c r="K334" s="73"/>
      <c r="L334" s="73"/>
      <c r="M334" s="73"/>
      <c r="N334" s="73"/>
      <c r="O334" s="73"/>
      <c r="P334" s="73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</row>
    <row r="335" spans="1:37" ht="15.75" customHeight="1" x14ac:dyDescent="0.3">
      <c r="A335" s="73"/>
      <c r="B335" s="73"/>
      <c r="C335" s="73"/>
      <c r="D335" s="73"/>
      <c r="E335" s="73"/>
      <c r="F335" s="73"/>
      <c r="G335" s="73"/>
      <c r="H335" s="73"/>
      <c r="I335" s="73"/>
      <c r="J335" s="73"/>
      <c r="K335" s="73"/>
      <c r="L335" s="73"/>
      <c r="M335" s="73"/>
      <c r="N335" s="73"/>
      <c r="O335" s="73"/>
      <c r="P335" s="73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</row>
    <row r="336" spans="1:37" ht="15.75" customHeight="1" x14ac:dyDescent="0.3">
      <c r="A336" s="73"/>
      <c r="B336" s="73"/>
      <c r="C336" s="73"/>
      <c r="D336" s="73"/>
      <c r="E336" s="73"/>
      <c r="F336" s="73"/>
      <c r="G336" s="73"/>
      <c r="H336" s="73"/>
      <c r="I336" s="73"/>
      <c r="J336" s="73"/>
      <c r="K336" s="73"/>
      <c r="L336" s="73"/>
      <c r="M336" s="73"/>
      <c r="N336" s="73"/>
      <c r="O336" s="73"/>
      <c r="P336" s="73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  <c r="AI336" s="73"/>
      <c r="AJ336" s="73"/>
      <c r="AK336" s="73"/>
    </row>
    <row r="337" spans="1:37" ht="15.75" customHeight="1" x14ac:dyDescent="0.3">
      <c r="A337" s="73"/>
      <c r="B337" s="73"/>
      <c r="C337" s="73"/>
      <c r="D337" s="73"/>
      <c r="E337" s="73"/>
      <c r="F337" s="73"/>
      <c r="G337" s="73"/>
      <c r="H337" s="73"/>
      <c r="I337" s="73"/>
      <c r="J337" s="73"/>
      <c r="K337" s="73"/>
      <c r="L337" s="73"/>
      <c r="M337" s="73"/>
      <c r="N337" s="73"/>
      <c r="O337" s="73"/>
      <c r="P337" s="73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</row>
    <row r="338" spans="1:37" ht="15.75" customHeight="1" x14ac:dyDescent="0.3">
      <c r="A338" s="73"/>
      <c r="B338" s="73"/>
      <c r="C338" s="73"/>
      <c r="D338" s="73"/>
      <c r="E338" s="73"/>
      <c r="F338" s="73"/>
      <c r="G338" s="73"/>
      <c r="H338" s="73"/>
      <c r="I338" s="73"/>
      <c r="J338" s="73"/>
      <c r="K338" s="73"/>
      <c r="L338" s="73"/>
      <c r="M338" s="73"/>
      <c r="N338" s="73"/>
      <c r="O338" s="73"/>
      <c r="P338" s="73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</row>
    <row r="339" spans="1:37" ht="15.75" customHeight="1" x14ac:dyDescent="0.3">
      <c r="A339" s="73"/>
      <c r="B339" s="73"/>
      <c r="C339" s="73"/>
      <c r="D339" s="73"/>
      <c r="E339" s="73"/>
      <c r="F339" s="73"/>
      <c r="G339" s="73"/>
      <c r="H339" s="73"/>
      <c r="I339" s="73"/>
      <c r="J339" s="73"/>
      <c r="K339" s="73"/>
      <c r="L339" s="73"/>
      <c r="M339" s="73"/>
      <c r="N339" s="73"/>
      <c r="O339" s="73"/>
      <c r="P339" s="73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</row>
    <row r="340" spans="1:37" ht="15.75" customHeight="1" x14ac:dyDescent="0.3">
      <c r="A340" s="73"/>
      <c r="B340" s="73"/>
      <c r="C340" s="73"/>
      <c r="D340" s="73"/>
      <c r="E340" s="73"/>
      <c r="F340" s="73"/>
      <c r="G340" s="73"/>
      <c r="H340" s="73"/>
      <c r="I340" s="73"/>
      <c r="J340" s="73"/>
      <c r="K340" s="73"/>
      <c r="L340" s="73"/>
      <c r="M340" s="73"/>
      <c r="N340" s="73"/>
      <c r="O340" s="73"/>
      <c r="P340" s="73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</row>
    <row r="341" spans="1:37" ht="15.75" customHeight="1" x14ac:dyDescent="0.3">
      <c r="A341" s="73"/>
      <c r="B341" s="73"/>
      <c r="C341" s="73"/>
      <c r="D341" s="73"/>
      <c r="E341" s="73"/>
      <c r="F341" s="73"/>
      <c r="G341" s="73"/>
      <c r="H341" s="73"/>
      <c r="I341" s="73"/>
      <c r="J341" s="73"/>
      <c r="K341" s="73"/>
      <c r="L341" s="73"/>
      <c r="M341" s="73"/>
      <c r="N341" s="73"/>
      <c r="O341" s="73"/>
      <c r="P341" s="73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</row>
    <row r="342" spans="1:37" ht="15.75" customHeight="1" x14ac:dyDescent="0.3">
      <c r="A342" s="73"/>
      <c r="B342" s="73"/>
      <c r="C342" s="73"/>
      <c r="D342" s="73"/>
      <c r="E342" s="73"/>
      <c r="F342" s="73"/>
      <c r="G342" s="73"/>
      <c r="H342" s="73"/>
      <c r="I342" s="73"/>
      <c r="J342" s="73"/>
      <c r="K342" s="73"/>
      <c r="L342" s="73"/>
      <c r="M342" s="73"/>
      <c r="N342" s="73"/>
      <c r="O342" s="73"/>
      <c r="P342" s="73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</row>
    <row r="343" spans="1:37" ht="15.75" customHeight="1" x14ac:dyDescent="0.3">
      <c r="A343" s="73"/>
      <c r="B343" s="73"/>
      <c r="C343" s="73"/>
      <c r="D343" s="73"/>
      <c r="E343" s="73"/>
      <c r="F343" s="73"/>
      <c r="G343" s="73"/>
      <c r="H343" s="73"/>
      <c r="I343" s="73"/>
      <c r="J343" s="73"/>
      <c r="K343" s="73"/>
      <c r="L343" s="73"/>
      <c r="M343" s="73"/>
      <c r="N343" s="73"/>
      <c r="O343" s="73"/>
      <c r="P343" s="73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</row>
    <row r="344" spans="1:37" ht="15.75" customHeight="1" x14ac:dyDescent="0.3">
      <c r="A344" s="73"/>
      <c r="B344" s="73"/>
      <c r="C344" s="73"/>
      <c r="D344" s="73"/>
      <c r="E344" s="73"/>
      <c r="F344" s="73"/>
      <c r="G344" s="73"/>
      <c r="H344" s="73"/>
      <c r="I344" s="73"/>
      <c r="J344" s="73"/>
      <c r="K344" s="73"/>
      <c r="L344" s="73"/>
      <c r="M344" s="73"/>
      <c r="N344" s="73"/>
      <c r="O344" s="73"/>
      <c r="P344" s="73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</row>
    <row r="345" spans="1:37" ht="15.75" customHeight="1" x14ac:dyDescent="0.3">
      <c r="A345" s="73"/>
      <c r="B345" s="73"/>
      <c r="C345" s="73"/>
      <c r="D345" s="73"/>
      <c r="E345" s="73"/>
      <c r="F345" s="73"/>
      <c r="G345" s="73"/>
      <c r="H345" s="73"/>
      <c r="I345" s="73"/>
      <c r="J345" s="73"/>
      <c r="K345" s="73"/>
      <c r="L345" s="73"/>
      <c r="M345" s="73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</row>
    <row r="346" spans="1:37" ht="15.75" customHeight="1" x14ac:dyDescent="0.3">
      <c r="A346" s="73"/>
      <c r="B346" s="73"/>
      <c r="C346" s="73"/>
      <c r="D346" s="73"/>
      <c r="E346" s="73"/>
      <c r="F346" s="73"/>
      <c r="G346" s="73"/>
      <c r="H346" s="73"/>
      <c r="I346" s="73"/>
      <c r="J346" s="73"/>
      <c r="K346" s="73"/>
      <c r="L346" s="73"/>
      <c r="M346" s="73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</row>
    <row r="347" spans="1:37" ht="15.75" customHeight="1" x14ac:dyDescent="0.3">
      <c r="A347" s="73"/>
      <c r="B347" s="73"/>
      <c r="C347" s="73"/>
      <c r="D347" s="73"/>
      <c r="E347" s="73"/>
      <c r="F347" s="73"/>
      <c r="G347" s="73"/>
      <c r="H347" s="73"/>
      <c r="I347" s="73"/>
      <c r="J347" s="73"/>
      <c r="K347" s="73"/>
      <c r="L347" s="73"/>
      <c r="M347" s="73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</row>
    <row r="348" spans="1:37" ht="15.75" customHeight="1" x14ac:dyDescent="0.3">
      <c r="A348" s="73"/>
      <c r="B348" s="73"/>
      <c r="C348" s="73"/>
      <c r="D348" s="73"/>
      <c r="E348" s="73"/>
      <c r="F348" s="73"/>
      <c r="G348" s="73"/>
      <c r="H348" s="73"/>
      <c r="I348" s="73"/>
      <c r="J348" s="73"/>
      <c r="K348" s="73"/>
      <c r="L348" s="73"/>
      <c r="M348" s="73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</row>
    <row r="349" spans="1:37" ht="15.75" customHeight="1" x14ac:dyDescent="0.3">
      <c r="A349" s="73"/>
      <c r="B349" s="73"/>
      <c r="C349" s="73"/>
      <c r="D349" s="73"/>
      <c r="E349" s="73"/>
      <c r="F349" s="73"/>
      <c r="G349" s="73"/>
      <c r="H349" s="73"/>
      <c r="I349" s="73"/>
      <c r="J349" s="73"/>
      <c r="K349" s="73"/>
      <c r="L349" s="73"/>
      <c r="M349" s="73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</row>
    <row r="350" spans="1:37" ht="15.75" customHeight="1" x14ac:dyDescent="0.3">
      <c r="A350" s="73"/>
      <c r="B350" s="73"/>
      <c r="C350" s="73"/>
      <c r="D350" s="73"/>
      <c r="E350" s="73"/>
      <c r="F350" s="73"/>
      <c r="G350" s="73"/>
      <c r="H350" s="73"/>
      <c r="I350" s="73"/>
      <c r="J350" s="73"/>
      <c r="K350" s="73"/>
      <c r="L350" s="73"/>
      <c r="M350" s="73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</row>
    <row r="351" spans="1:37" ht="15.75" customHeight="1" x14ac:dyDescent="0.3">
      <c r="A351" s="73"/>
      <c r="B351" s="73"/>
      <c r="C351" s="73"/>
      <c r="D351" s="73"/>
      <c r="E351" s="73"/>
      <c r="F351" s="73"/>
      <c r="G351" s="73"/>
      <c r="H351" s="73"/>
      <c r="I351" s="73"/>
      <c r="J351" s="73"/>
      <c r="K351" s="73"/>
      <c r="L351" s="73"/>
      <c r="M351" s="73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</row>
    <row r="352" spans="1:37" ht="15.75" customHeight="1" x14ac:dyDescent="0.3">
      <c r="A352" s="73"/>
      <c r="B352" s="73"/>
      <c r="C352" s="73"/>
      <c r="D352" s="73"/>
      <c r="E352" s="73"/>
      <c r="F352" s="73"/>
      <c r="G352" s="73"/>
      <c r="H352" s="73"/>
      <c r="I352" s="73"/>
      <c r="J352" s="73"/>
      <c r="K352" s="73"/>
      <c r="L352" s="73"/>
      <c r="M352" s="73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</row>
    <row r="353" spans="1:37" ht="15.75" customHeight="1" x14ac:dyDescent="0.3">
      <c r="A353" s="73"/>
      <c r="B353" s="73"/>
      <c r="C353" s="73"/>
      <c r="D353" s="73"/>
      <c r="E353" s="73"/>
      <c r="F353" s="73"/>
      <c r="G353" s="73"/>
      <c r="H353" s="73"/>
      <c r="I353" s="73"/>
      <c r="J353" s="73"/>
      <c r="K353" s="73"/>
      <c r="L353" s="73"/>
      <c r="M353" s="73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</row>
    <row r="354" spans="1:37" ht="15.75" customHeight="1" x14ac:dyDescent="0.3">
      <c r="A354" s="73"/>
      <c r="B354" s="73"/>
      <c r="C354" s="73"/>
      <c r="D354" s="73"/>
      <c r="E354" s="73"/>
      <c r="F354" s="73"/>
      <c r="G354" s="73"/>
      <c r="H354" s="73"/>
      <c r="I354" s="73"/>
      <c r="J354" s="73"/>
      <c r="K354" s="73"/>
      <c r="L354" s="73"/>
      <c r="M354" s="73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</row>
    <row r="355" spans="1:37" ht="15.75" customHeight="1" x14ac:dyDescent="0.3">
      <c r="A355" s="73"/>
      <c r="B355" s="73"/>
      <c r="C355" s="73"/>
      <c r="D355" s="73"/>
      <c r="E355" s="73"/>
      <c r="F355" s="73"/>
      <c r="G355" s="73"/>
      <c r="H355" s="73"/>
      <c r="I355" s="73"/>
      <c r="J355" s="73"/>
      <c r="K355" s="73"/>
      <c r="L355" s="73"/>
      <c r="M355" s="73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</row>
    <row r="356" spans="1:37" ht="15.75" customHeight="1" x14ac:dyDescent="0.3">
      <c r="A356" s="73"/>
      <c r="B356" s="73"/>
      <c r="C356" s="73"/>
      <c r="D356" s="73"/>
      <c r="E356" s="73"/>
      <c r="F356" s="73"/>
      <c r="G356" s="73"/>
      <c r="H356" s="73"/>
      <c r="I356" s="73"/>
      <c r="J356" s="73"/>
      <c r="K356" s="73"/>
      <c r="L356" s="73"/>
      <c r="M356" s="73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</row>
    <row r="357" spans="1:37" ht="15.75" customHeight="1" x14ac:dyDescent="0.3">
      <c r="A357" s="73"/>
      <c r="B357" s="73"/>
      <c r="C357" s="73"/>
      <c r="D357" s="73"/>
      <c r="E357" s="73"/>
      <c r="F357" s="73"/>
      <c r="G357" s="73"/>
      <c r="H357" s="73"/>
      <c r="I357" s="73"/>
      <c r="J357" s="73"/>
      <c r="K357" s="73"/>
      <c r="L357" s="73"/>
      <c r="M357" s="73"/>
      <c r="N357" s="73"/>
      <c r="O357" s="73"/>
      <c r="P357" s="73"/>
      <c r="Q357" s="73"/>
      <c r="R357" s="73"/>
      <c r="S357" s="73"/>
      <c r="T357" s="73"/>
      <c r="U357" s="73"/>
      <c r="V357" s="73"/>
      <c r="W357" s="73"/>
      <c r="X357" s="73"/>
      <c r="Y357" s="73"/>
      <c r="Z357" s="73"/>
      <c r="AA357" s="73"/>
      <c r="AB357" s="73"/>
      <c r="AC357" s="73"/>
      <c r="AD357" s="73"/>
      <c r="AE357" s="73"/>
      <c r="AF357" s="73"/>
      <c r="AG357" s="73"/>
      <c r="AH357" s="73"/>
      <c r="AI357" s="73"/>
      <c r="AJ357" s="73"/>
      <c r="AK357" s="73"/>
    </row>
    <row r="358" spans="1:37" ht="15.75" customHeight="1" x14ac:dyDescent="0.3">
      <c r="A358" s="73"/>
      <c r="B358" s="73"/>
      <c r="C358" s="73"/>
      <c r="D358" s="73"/>
      <c r="E358" s="73"/>
      <c r="F358" s="73"/>
      <c r="G358" s="73"/>
      <c r="H358" s="73"/>
      <c r="I358" s="73"/>
      <c r="J358" s="73"/>
      <c r="K358" s="73"/>
      <c r="L358" s="73"/>
      <c r="M358" s="73"/>
      <c r="N358" s="73"/>
      <c r="O358" s="73"/>
      <c r="P358" s="73"/>
      <c r="Q358" s="73"/>
      <c r="R358" s="73"/>
      <c r="S358" s="73"/>
      <c r="T358" s="73"/>
      <c r="U358" s="73"/>
      <c r="V358" s="73"/>
      <c r="W358" s="73"/>
      <c r="X358" s="73"/>
      <c r="Y358" s="73"/>
      <c r="Z358" s="73"/>
      <c r="AA358" s="73"/>
      <c r="AB358" s="73"/>
      <c r="AC358" s="73"/>
      <c r="AD358" s="73"/>
      <c r="AE358" s="73"/>
      <c r="AF358" s="73"/>
      <c r="AG358" s="73"/>
      <c r="AH358" s="73"/>
      <c r="AI358" s="73"/>
      <c r="AJ358" s="73"/>
      <c r="AK358" s="73"/>
    </row>
    <row r="359" spans="1:37" ht="15.75" customHeight="1" x14ac:dyDescent="0.3">
      <c r="A359" s="73"/>
      <c r="B359" s="73"/>
      <c r="C359" s="73"/>
      <c r="D359" s="73"/>
      <c r="E359" s="73"/>
      <c r="F359" s="73"/>
      <c r="G359" s="73"/>
      <c r="H359" s="73"/>
      <c r="I359" s="73"/>
      <c r="J359" s="73"/>
      <c r="K359" s="73"/>
      <c r="L359" s="73"/>
      <c r="M359" s="73"/>
      <c r="N359" s="73"/>
      <c r="O359" s="73"/>
      <c r="P359" s="73"/>
      <c r="Q359" s="73"/>
      <c r="R359" s="73"/>
      <c r="S359" s="73"/>
      <c r="T359" s="73"/>
      <c r="U359" s="73"/>
      <c r="V359" s="73"/>
      <c r="W359" s="73"/>
      <c r="X359" s="73"/>
      <c r="Y359" s="73"/>
      <c r="Z359" s="73"/>
      <c r="AA359" s="73"/>
      <c r="AB359" s="73"/>
      <c r="AC359" s="73"/>
      <c r="AD359" s="73"/>
      <c r="AE359" s="73"/>
      <c r="AF359" s="73"/>
      <c r="AG359" s="73"/>
      <c r="AH359" s="73"/>
      <c r="AI359" s="73"/>
      <c r="AJ359" s="73"/>
      <c r="AK359" s="73"/>
    </row>
    <row r="360" spans="1:37" ht="15.75" customHeight="1" x14ac:dyDescent="0.3">
      <c r="A360" s="73"/>
      <c r="B360" s="73"/>
      <c r="C360" s="73"/>
      <c r="D360" s="73"/>
      <c r="E360" s="73"/>
      <c r="F360" s="73"/>
      <c r="G360" s="73"/>
      <c r="H360" s="73"/>
      <c r="I360" s="73"/>
      <c r="J360" s="73"/>
      <c r="K360" s="73"/>
      <c r="L360" s="73"/>
      <c r="M360" s="73"/>
      <c r="N360" s="73"/>
      <c r="O360" s="73"/>
      <c r="P360" s="73"/>
      <c r="Q360" s="73"/>
      <c r="R360" s="73"/>
      <c r="S360" s="73"/>
      <c r="T360" s="73"/>
      <c r="U360" s="73"/>
      <c r="V360" s="73"/>
      <c r="W360" s="73"/>
      <c r="X360" s="73"/>
      <c r="Y360" s="73"/>
      <c r="Z360" s="73"/>
      <c r="AA360" s="73"/>
      <c r="AB360" s="73"/>
      <c r="AC360" s="73"/>
      <c r="AD360" s="73"/>
      <c r="AE360" s="73"/>
      <c r="AF360" s="73"/>
      <c r="AG360" s="73"/>
      <c r="AH360" s="73"/>
      <c r="AI360" s="73"/>
      <c r="AJ360" s="73"/>
      <c r="AK360" s="73"/>
    </row>
    <row r="361" spans="1:37" ht="15.75" customHeight="1" x14ac:dyDescent="0.3">
      <c r="A361" s="73"/>
      <c r="B361" s="73"/>
      <c r="C361" s="73"/>
      <c r="D361" s="73"/>
      <c r="E361" s="73"/>
      <c r="F361" s="73"/>
      <c r="G361" s="73"/>
      <c r="H361" s="73"/>
      <c r="I361" s="73"/>
      <c r="J361" s="73"/>
      <c r="K361" s="73"/>
      <c r="L361" s="73"/>
      <c r="M361" s="73"/>
      <c r="N361" s="73"/>
      <c r="O361" s="73"/>
      <c r="P361" s="73"/>
      <c r="Q361" s="73"/>
      <c r="R361" s="73"/>
      <c r="S361" s="73"/>
      <c r="T361" s="73"/>
      <c r="U361" s="73"/>
      <c r="V361" s="73"/>
      <c r="W361" s="73"/>
      <c r="X361" s="73"/>
      <c r="Y361" s="73"/>
      <c r="Z361" s="73"/>
      <c r="AA361" s="73"/>
      <c r="AB361" s="73"/>
      <c r="AC361" s="73"/>
      <c r="AD361" s="73"/>
      <c r="AE361" s="73"/>
      <c r="AF361" s="73"/>
      <c r="AG361" s="73"/>
      <c r="AH361" s="73"/>
      <c r="AI361" s="73"/>
      <c r="AJ361" s="73"/>
      <c r="AK361" s="73"/>
    </row>
    <row r="362" spans="1:37" ht="15.75" customHeight="1" x14ac:dyDescent="0.3">
      <c r="A362" s="73"/>
      <c r="B362" s="73"/>
      <c r="C362" s="73"/>
      <c r="D362" s="73"/>
      <c r="E362" s="73"/>
      <c r="F362" s="73"/>
      <c r="G362" s="73"/>
      <c r="H362" s="73"/>
      <c r="I362" s="73"/>
      <c r="J362" s="73"/>
      <c r="K362" s="73"/>
      <c r="L362" s="73"/>
      <c r="M362" s="73"/>
      <c r="N362" s="73"/>
      <c r="O362" s="73"/>
      <c r="P362" s="73"/>
      <c r="Q362" s="73"/>
      <c r="R362" s="73"/>
      <c r="S362" s="73"/>
      <c r="T362" s="73"/>
      <c r="U362" s="73"/>
      <c r="V362" s="73"/>
      <c r="W362" s="73"/>
      <c r="X362" s="73"/>
      <c r="Y362" s="73"/>
      <c r="Z362" s="73"/>
      <c r="AA362" s="73"/>
      <c r="AB362" s="73"/>
      <c r="AC362" s="73"/>
      <c r="AD362" s="73"/>
      <c r="AE362" s="73"/>
      <c r="AF362" s="73"/>
      <c r="AG362" s="73"/>
      <c r="AH362" s="73"/>
      <c r="AI362" s="73"/>
      <c r="AJ362" s="73"/>
      <c r="AK362" s="73"/>
    </row>
    <row r="363" spans="1:37" ht="15.75" customHeight="1" x14ac:dyDescent="0.3">
      <c r="A363" s="73"/>
      <c r="B363" s="73"/>
      <c r="C363" s="73"/>
      <c r="D363" s="73"/>
      <c r="E363" s="73"/>
      <c r="F363" s="73"/>
      <c r="G363" s="73"/>
      <c r="H363" s="73"/>
      <c r="I363" s="73"/>
      <c r="J363" s="73"/>
      <c r="K363" s="73"/>
      <c r="L363" s="73"/>
      <c r="M363" s="73"/>
      <c r="N363" s="73"/>
      <c r="O363" s="73"/>
      <c r="P363" s="73"/>
      <c r="Q363" s="73"/>
      <c r="R363" s="73"/>
      <c r="S363" s="73"/>
      <c r="T363" s="73"/>
      <c r="U363" s="73"/>
      <c r="V363" s="73"/>
      <c r="W363" s="73"/>
      <c r="X363" s="73"/>
      <c r="Y363" s="73"/>
      <c r="Z363" s="73"/>
      <c r="AA363" s="73"/>
      <c r="AB363" s="73"/>
      <c r="AC363" s="73"/>
      <c r="AD363" s="73"/>
      <c r="AE363" s="73"/>
      <c r="AF363" s="73"/>
      <c r="AG363" s="73"/>
      <c r="AH363" s="73"/>
      <c r="AI363" s="73"/>
      <c r="AJ363" s="73"/>
      <c r="AK363" s="73"/>
    </row>
    <row r="364" spans="1:37" ht="15.75" customHeight="1" x14ac:dyDescent="0.3">
      <c r="A364" s="73"/>
      <c r="B364" s="73"/>
      <c r="C364" s="73"/>
      <c r="D364" s="73"/>
      <c r="E364" s="73"/>
      <c r="F364" s="73"/>
      <c r="G364" s="73"/>
      <c r="H364" s="73"/>
      <c r="I364" s="73"/>
      <c r="J364" s="73"/>
      <c r="K364" s="73"/>
      <c r="L364" s="73"/>
      <c r="M364" s="73"/>
      <c r="N364" s="73"/>
      <c r="O364" s="73"/>
      <c r="P364" s="73"/>
      <c r="Q364" s="73"/>
      <c r="R364" s="73"/>
      <c r="S364" s="73"/>
      <c r="T364" s="73"/>
      <c r="U364" s="73"/>
      <c r="V364" s="73"/>
      <c r="W364" s="73"/>
      <c r="X364" s="73"/>
      <c r="Y364" s="73"/>
      <c r="Z364" s="73"/>
      <c r="AA364" s="73"/>
      <c r="AB364" s="73"/>
      <c r="AC364" s="73"/>
      <c r="AD364" s="73"/>
      <c r="AE364" s="73"/>
      <c r="AF364" s="73"/>
      <c r="AG364" s="73"/>
      <c r="AH364" s="73"/>
      <c r="AI364" s="73"/>
      <c r="AJ364" s="73"/>
      <c r="AK364" s="73"/>
    </row>
    <row r="365" spans="1:37" ht="15.75" customHeight="1" x14ac:dyDescent="0.3">
      <c r="A365" s="73"/>
      <c r="B365" s="73"/>
      <c r="C365" s="73"/>
      <c r="D365" s="73"/>
      <c r="E365" s="73"/>
      <c r="F365" s="73"/>
      <c r="G365" s="73"/>
      <c r="H365" s="73"/>
      <c r="I365" s="73"/>
      <c r="J365" s="73"/>
      <c r="K365" s="73"/>
      <c r="L365" s="73"/>
      <c r="M365" s="73"/>
      <c r="N365" s="73"/>
      <c r="O365" s="73"/>
      <c r="P365" s="73"/>
      <c r="Q365" s="73"/>
      <c r="R365" s="73"/>
      <c r="S365" s="73"/>
      <c r="T365" s="73"/>
      <c r="U365" s="73"/>
      <c r="V365" s="73"/>
      <c r="W365" s="73"/>
      <c r="X365" s="73"/>
      <c r="Y365" s="73"/>
      <c r="Z365" s="73"/>
      <c r="AA365" s="73"/>
      <c r="AB365" s="73"/>
      <c r="AC365" s="73"/>
      <c r="AD365" s="73"/>
      <c r="AE365" s="73"/>
      <c r="AF365" s="73"/>
      <c r="AG365" s="73"/>
      <c r="AH365" s="73"/>
      <c r="AI365" s="73"/>
      <c r="AJ365" s="73"/>
      <c r="AK365" s="73"/>
    </row>
    <row r="366" spans="1:37" ht="15.75" customHeight="1" x14ac:dyDescent="0.3">
      <c r="A366" s="73"/>
      <c r="B366" s="73"/>
      <c r="C366" s="73"/>
      <c r="D366" s="73"/>
      <c r="E366" s="73"/>
      <c r="F366" s="73"/>
      <c r="G366" s="73"/>
      <c r="H366" s="73"/>
      <c r="I366" s="73"/>
      <c r="J366" s="73"/>
      <c r="K366" s="73"/>
      <c r="L366" s="73"/>
      <c r="M366" s="73"/>
      <c r="N366" s="73"/>
      <c r="O366" s="73"/>
      <c r="P366" s="73"/>
      <c r="Q366" s="73"/>
      <c r="R366" s="73"/>
      <c r="S366" s="73"/>
      <c r="T366" s="73"/>
      <c r="U366" s="73"/>
      <c r="V366" s="73"/>
      <c r="W366" s="73"/>
      <c r="X366" s="73"/>
      <c r="Y366" s="73"/>
      <c r="Z366" s="73"/>
      <c r="AA366" s="73"/>
      <c r="AB366" s="73"/>
      <c r="AC366" s="73"/>
      <c r="AD366" s="73"/>
      <c r="AE366" s="73"/>
      <c r="AF366" s="73"/>
      <c r="AG366" s="73"/>
      <c r="AH366" s="73"/>
      <c r="AI366" s="73"/>
      <c r="AJ366" s="73"/>
      <c r="AK366" s="73"/>
    </row>
    <row r="367" spans="1:37" ht="15.75" customHeight="1" x14ac:dyDescent="0.3">
      <c r="A367" s="73"/>
      <c r="B367" s="73"/>
      <c r="C367" s="73"/>
      <c r="D367" s="73"/>
      <c r="E367" s="73"/>
      <c r="F367" s="73"/>
      <c r="G367" s="73"/>
      <c r="H367" s="73"/>
      <c r="I367" s="73"/>
      <c r="J367" s="73"/>
      <c r="K367" s="73"/>
      <c r="L367" s="73"/>
      <c r="M367" s="73"/>
      <c r="N367" s="73"/>
      <c r="O367" s="73"/>
      <c r="P367" s="73"/>
      <c r="Q367" s="73"/>
      <c r="R367" s="73"/>
      <c r="S367" s="73"/>
      <c r="T367" s="73"/>
      <c r="U367" s="73"/>
      <c r="V367" s="73"/>
      <c r="W367" s="73"/>
      <c r="X367" s="73"/>
      <c r="Y367" s="73"/>
      <c r="Z367" s="73"/>
      <c r="AA367" s="73"/>
      <c r="AB367" s="73"/>
      <c r="AC367" s="73"/>
      <c r="AD367" s="73"/>
      <c r="AE367" s="73"/>
      <c r="AF367" s="73"/>
      <c r="AG367" s="73"/>
      <c r="AH367" s="73"/>
      <c r="AI367" s="73"/>
      <c r="AJ367" s="73"/>
      <c r="AK367" s="73"/>
    </row>
    <row r="368" spans="1:37" ht="15.75" customHeight="1" x14ac:dyDescent="0.3">
      <c r="A368" s="73"/>
      <c r="B368" s="73"/>
      <c r="C368" s="73"/>
      <c r="D368" s="73"/>
      <c r="E368" s="73"/>
      <c r="F368" s="73"/>
      <c r="G368" s="73"/>
      <c r="H368" s="73"/>
      <c r="I368" s="73"/>
      <c r="J368" s="73"/>
      <c r="K368" s="73"/>
      <c r="L368" s="73"/>
      <c r="M368" s="73"/>
      <c r="N368" s="73"/>
      <c r="O368" s="73"/>
      <c r="P368" s="73"/>
      <c r="Q368" s="73"/>
      <c r="R368" s="73"/>
      <c r="S368" s="73"/>
      <c r="T368" s="73"/>
      <c r="U368" s="73"/>
      <c r="V368" s="73"/>
      <c r="W368" s="73"/>
      <c r="X368" s="73"/>
      <c r="Y368" s="73"/>
      <c r="Z368" s="73"/>
      <c r="AA368" s="73"/>
      <c r="AB368" s="73"/>
      <c r="AC368" s="73"/>
      <c r="AD368" s="73"/>
      <c r="AE368" s="73"/>
      <c r="AF368" s="73"/>
      <c r="AG368" s="73"/>
      <c r="AH368" s="73"/>
      <c r="AI368" s="73"/>
      <c r="AJ368" s="73"/>
      <c r="AK368" s="73"/>
    </row>
    <row r="369" spans="1:37" ht="15.75" customHeight="1" x14ac:dyDescent="0.3">
      <c r="A369" s="73"/>
      <c r="B369" s="73"/>
      <c r="C369" s="73"/>
      <c r="D369" s="73"/>
      <c r="E369" s="73"/>
      <c r="F369" s="73"/>
      <c r="G369" s="73"/>
      <c r="H369" s="73"/>
      <c r="I369" s="73"/>
      <c r="J369" s="73"/>
      <c r="K369" s="73"/>
      <c r="L369" s="73"/>
      <c r="M369" s="73"/>
      <c r="N369" s="73"/>
      <c r="O369" s="73"/>
      <c r="P369" s="73"/>
      <c r="Q369" s="73"/>
      <c r="R369" s="73"/>
      <c r="S369" s="73"/>
      <c r="T369" s="73"/>
      <c r="U369" s="73"/>
      <c r="V369" s="73"/>
      <c r="W369" s="73"/>
      <c r="X369" s="73"/>
      <c r="Y369" s="73"/>
      <c r="Z369" s="73"/>
      <c r="AA369" s="73"/>
      <c r="AB369" s="73"/>
      <c r="AC369" s="73"/>
      <c r="AD369" s="73"/>
      <c r="AE369" s="73"/>
      <c r="AF369" s="73"/>
      <c r="AG369" s="73"/>
      <c r="AH369" s="73"/>
      <c r="AI369" s="73"/>
      <c r="AJ369" s="73"/>
      <c r="AK369" s="73"/>
    </row>
    <row r="370" spans="1:37" ht="15.75" customHeight="1" x14ac:dyDescent="0.3">
      <c r="A370" s="73"/>
      <c r="B370" s="73"/>
      <c r="C370" s="73"/>
      <c r="D370" s="73"/>
      <c r="E370" s="73"/>
      <c r="F370" s="73"/>
      <c r="G370" s="73"/>
      <c r="H370" s="73"/>
      <c r="I370" s="73"/>
      <c r="J370" s="73"/>
      <c r="K370" s="73"/>
      <c r="L370" s="73"/>
      <c r="M370" s="73"/>
      <c r="N370" s="73"/>
      <c r="O370" s="73"/>
      <c r="P370" s="73"/>
      <c r="Q370" s="73"/>
      <c r="R370" s="73"/>
      <c r="S370" s="73"/>
      <c r="T370" s="73"/>
      <c r="U370" s="73"/>
      <c r="V370" s="73"/>
      <c r="W370" s="73"/>
      <c r="X370" s="73"/>
      <c r="Y370" s="73"/>
      <c r="Z370" s="73"/>
      <c r="AA370" s="73"/>
      <c r="AB370" s="73"/>
      <c r="AC370" s="73"/>
      <c r="AD370" s="73"/>
      <c r="AE370" s="73"/>
      <c r="AF370" s="73"/>
      <c r="AG370" s="73"/>
      <c r="AH370" s="73"/>
      <c r="AI370" s="73"/>
      <c r="AJ370" s="73"/>
      <c r="AK370" s="73"/>
    </row>
    <row r="371" spans="1:37" ht="15.75" customHeight="1" x14ac:dyDescent="0.3">
      <c r="A371" s="73"/>
      <c r="B371" s="73"/>
      <c r="C371" s="73"/>
      <c r="D371" s="73"/>
      <c r="E371" s="73"/>
      <c r="F371" s="73"/>
      <c r="G371" s="73"/>
      <c r="H371" s="73"/>
      <c r="I371" s="73"/>
      <c r="J371" s="73"/>
      <c r="K371" s="73"/>
      <c r="L371" s="73"/>
      <c r="M371" s="73"/>
      <c r="N371" s="73"/>
      <c r="O371" s="73"/>
      <c r="P371" s="73"/>
      <c r="Q371" s="73"/>
      <c r="R371" s="73"/>
      <c r="S371" s="73"/>
      <c r="T371" s="73"/>
      <c r="U371" s="73"/>
      <c r="V371" s="73"/>
      <c r="W371" s="73"/>
      <c r="X371" s="73"/>
      <c r="Y371" s="73"/>
      <c r="Z371" s="73"/>
      <c r="AA371" s="73"/>
      <c r="AB371" s="73"/>
      <c r="AC371" s="73"/>
      <c r="AD371" s="73"/>
      <c r="AE371" s="73"/>
      <c r="AF371" s="73"/>
      <c r="AG371" s="73"/>
      <c r="AH371" s="73"/>
      <c r="AI371" s="73"/>
      <c r="AJ371" s="73"/>
      <c r="AK371" s="73"/>
    </row>
    <row r="372" spans="1:37" ht="15.75" customHeight="1" x14ac:dyDescent="0.3">
      <c r="A372" s="73"/>
      <c r="B372" s="73"/>
      <c r="C372" s="73"/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  <c r="O372" s="73"/>
      <c r="P372" s="73"/>
      <c r="Q372" s="73"/>
      <c r="R372" s="73"/>
      <c r="S372" s="73"/>
      <c r="T372" s="73"/>
      <c r="U372" s="73"/>
      <c r="V372" s="73"/>
      <c r="W372" s="73"/>
      <c r="X372" s="73"/>
      <c r="Y372" s="73"/>
      <c r="Z372" s="73"/>
      <c r="AA372" s="73"/>
      <c r="AB372" s="73"/>
      <c r="AC372" s="73"/>
      <c r="AD372" s="73"/>
      <c r="AE372" s="73"/>
      <c r="AF372" s="73"/>
      <c r="AG372" s="73"/>
      <c r="AH372" s="73"/>
      <c r="AI372" s="73"/>
      <c r="AJ372" s="73"/>
      <c r="AK372" s="73"/>
    </row>
    <row r="373" spans="1:37" ht="15.75" customHeight="1" x14ac:dyDescent="0.3">
      <c r="A373" s="73"/>
      <c r="B373" s="73"/>
      <c r="C373" s="73"/>
      <c r="D373" s="73"/>
      <c r="E373" s="73"/>
      <c r="F373" s="73"/>
      <c r="G373" s="73"/>
      <c r="H373" s="73"/>
      <c r="I373" s="73"/>
      <c r="J373" s="73"/>
      <c r="K373" s="73"/>
      <c r="L373" s="73"/>
      <c r="M373" s="73"/>
      <c r="N373" s="73"/>
      <c r="O373" s="73"/>
      <c r="P373" s="73"/>
      <c r="Q373" s="73"/>
      <c r="R373" s="73"/>
      <c r="S373" s="73"/>
      <c r="T373" s="73"/>
      <c r="U373" s="73"/>
      <c r="V373" s="73"/>
      <c r="W373" s="73"/>
      <c r="X373" s="73"/>
      <c r="Y373" s="73"/>
      <c r="Z373" s="73"/>
      <c r="AA373" s="73"/>
      <c r="AB373" s="73"/>
      <c r="AC373" s="73"/>
      <c r="AD373" s="73"/>
      <c r="AE373" s="73"/>
      <c r="AF373" s="73"/>
      <c r="AG373" s="73"/>
      <c r="AH373" s="73"/>
      <c r="AI373" s="73"/>
      <c r="AJ373" s="73"/>
      <c r="AK373" s="73"/>
    </row>
    <row r="374" spans="1:37" ht="15.75" customHeight="1" x14ac:dyDescent="0.3">
      <c r="A374" s="73"/>
      <c r="B374" s="73"/>
      <c r="C374" s="73"/>
      <c r="D374" s="73"/>
      <c r="E374" s="73"/>
      <c r="F374" s="73"/>
      <c r="G374" s="73"/>
      <c r="H374" s="73"/>
      <c r="I374" s="73"/>
      <c r="J374" s="73"/>
      <c r="K374" s="73"/>
      <c r="L374" s="73"/>
      <c r="M374" s="73"/>
      <c r="N374" s="73"/>
      <c r="O374" s="73"/>
      <c r="P374" s="73"/>
      <c r="Q374" s="73"/>
      <c r="R374" s="73"/>
      <c r="S374" s="73"/>
      <c r="T374" s="73"/>
      <c r="U374" s="73"/>
      <c r="V374" s="73"/>
      <c r="W374" s="73"/>
      <c r="X374" s="73"/>
      <c r="Y374" s="73"/>
      <c r="Z374" s="73"/>
      <c r="AA374" s="73"/>
      <c r="AB374" s="73"/>
      <c r="AC374" s="73"/>
      <c r="AD374" s="73"/>
      <c r="AE374" s="73"/>
      <c r="AF374" s="73"/>
      <c r="AG374" s="73"/>
      <c r="AH374" s="73"/>
      <c r="AI374" s="73"/>
      <c r="AJ374" s="73"/>
      <c r="AK374" s="73"/>
    </row>
    <row r="375" spans="1:37" ht="15.75" customHeight="1" x14ac:dyDescent="0.3">
      <c r="A375" s="73"/>
      <c r="B375" s="73"/>
      <c r="C375" s="73"/>
      <c r="D375" s="73"/>
      <c r="E375" s="73"/>
      <c r="F375" s="73"/>
      <c r="G375" s="73"/>
      <c r="H375" s="73"/>
      <c r="I375" s="73"/>
      <c r="J375" s="73"/>
      <c r="K375" s="73"/>
      <c r="L375" s="73"/>
      <c r="M375" s="73"/>
      <c r="N375" s="73"/>
      <c r="O375" s="73"/>
      <c r="P375" s="73"/>
      <c r="Q375" s="73"/>
      <c r="R375" s="73"/>
      <c r="S375" s="73"/>
      <c r="T375" s="73"/>
      <c r="U375" s="73"/>
      <c r="V375" s="73"/>
      <c r="W375" s="73"/>
      <c r="X375" s="73"/>
      <c r="Y375" s="73"/>
      <c r="Z375" s="73"/>
      <c r="AA375" s="73"/>
      <c r="AB375" s="73"/>
      <c r="AC375" s="73"/>
      <c r="AD375" s="73"/>
      <c r="AE375" s="73"/>
      <c r="AF375" s="73"/>
      <c r="AG375" s="73"/>
      <c r="AH375" s="73"/>
      <c r="AI375" s="73"/>
      <c r="AJ375" s="73"/>
      <c r="AK375" s="73"/>
    </row>
    <row r="376" spans="1:37" ht="15.75" customHeight="1" x14ac:dyDescent="0.3">
      <c r="A376" s="73"/>
      <c r="B376" s="73"/>
      <c r="C376" s="73"/>
      <c r="D376" s="73"/>
      <c r="E376" s="73"/>
      <c r="F376" s="73"/>
      <c r="G376" s="73"/>
      <c r="H376" s="73"/>
      <c r="I376" s="73"/>
      <c r="J376" s="73"/>
      <c r="K376" s="73"/>
      <c r="L376" s="73"/>
      <c r="M376" s="73"/>
      <c r="N376" s="73"/>
      <c r="O376" s="73"/>
      <c r="P376" s="73"/>
      <c r="Q376" s="73"/>
      <c r="R376" s="73"/>
      <c r="S376" s="73"/>
      <c r="T376" s="73"/>
      <c r="U376" s="73"/>
      <c r="V376" s="73"/>
      <c r="W376" s="73"/>
      <c r="X376" s="73"/>
      <c r="Y376" s="73"/>
      <c r="Z376" s="73"/>
      <c r="AA376" s="73"/>
      <c r="AB376" s="73"/>
      <c r="AC376" s="73"/>
      <c r="AD376" s="73"/>
      <c r="AE376" s="73"/>
      <c r="AF376" s="73"/>
      <c r="AG376" s="73"/>
      <c r="AH376" s="73"/>
      <c r="AI376" s="73"/>
      <c r="AJ376" s="73"/>
      <c r="AK376" s="73"/>
    </row>
    <row r="377" spans="1:37" ht="15.75" customHeight="1" x14ac:dyDescent="0.3">
      <c r="A377" s="73"/>
      <c r="B377" s="73"/>
      <c r="C377" s="73"/>
      <c r="D377" s="73"/>
      <c r="E377" s="73"/>
      <c r="F377" s="73"/>
      <c r="G377" s="73"/>
      <c r="H377" s="73"/>
      <c r="I377" s="73"/>
      <c r="J377" s="73"/>
      <c r="K377" s="73"/>
      <c r="L377" s="73"/>
      <c r="M377" s="73"/>
      <c r="N377" s="73"/>
      <c r="O377" s="73"/>
      <c r="P377" s="73"/>
      <c r="Q377" s="73"/>
      <c r="R377" s="73"/>
      <c r="S377" s="73"/>
      <c r="T377" s="73"/>
      <c r="U377" s="73"/>
      <c r="V377" s="73"/>
      <c r="W377" s="73"/>
      <c r="X377" s="73"/>
      <c r="Y377" s="73"/>
      <c r="Z377" s="73"/>
      <c r="AA377" s="73"/>
      <c r="AB377" s="73"/>
      <c r="AC377" s="73"/>
      <c r="AD377" s="73"/>
      <c r="AE377" s="73"/>
      <c r="AF377" s="73"/>
      <c r="AG377" s="73"/>
      <c r="AH377" s="73"/>
      <c r="AI377" s="73"/>
      <c r="AJ377" s="73"/>
      <c r="AK377" s="73"/>
    </row>
    <row r="378" spans="1:37" ht="15.75" customHeight="1" x14ac:dyDescent="0.3">
      <c r="A378" s="73"/>
      <c r="B378" s="73"/>
      <c r="C378" s="73"/>
      <c r="D378" s="73"/>
      <c r="E378" s="73"/>
      <c r="F378" s="73"/>
      <c r="G378" s="73"/>
      <c r="H378" s="73"/>
      <c r="I378" s="73"/>
      <c r="J378" s="73"/>
      <c r="K378" s="73"/>
      <c r="L378" s="73"/>
      <c r="M378" s="73"/>
      <c r="N378" s="73"/>
      <c r="O378" s="73"/>
      <c r="P378" s="73"/>
      <c r="Q378" s="73"/>
      <c r="R378" s="73"/>
      <c r="S378" s="73"/>
      <c r="T378" s="73"/>
      <c r="U378" s="73"/>
      <c r="V378" s="73"/>
      <c r="W378" s="73"/>
      <c r="X378" s="73"/>
      <c r="Y378" s="73"/>
      <c r="Z378" s="73"/>
      <c r="AA378" s="73"/>
      <c r="AB378" s="73"/>
      <c r="AC378" s="73"/>
      <c r="AD378" s="73"/>
      <c r="AE378" s="73"/>
      <c r="AF378" s="73"/>
      <c r="AG378" s="73"/>
      <c r="AH378" s="73"/>
      <c r="AI378" s="73"/>
      <c r="AJ378" s="73"/>
      <c r="AK378" s="73"/>
    </row>
    <row r="379" spans="1:37" ht="15.75" customHeight="1" x14ac:dyDescent="0.3">
      <c r="A379" s="73"/>
      <c r="B379" s="73"/>
      <c r="C379" s="73"/>
      <c r="D379" s="73"/>
      <c r="E379" s="73"/>
      <c r="F379" s="73"/>
      <c r="G379" s="73"/>
      <c r="H379" s="73"/>
      <c r="I379" s="73"/>
      <c r="J379" s="73"/>
      <c r="K379" s="73"/>
      <c r="L379" s="73"/>
      <c r="M379" s="73"/>
      <c r="N379" s="73"/>
      <c r="O379" s="73"/>
      <c r="P379" s="73"/>
      <c r="Q379" s="73"/>
      <c r="R379" s="73"/>
      <c r="S379" s="73"/>
      <c r="T379" s="73"/>
      <c r="U379" s="73"/>
      <c r="V379" s="73"/>
      <c r="W379" s="73"/>
      <c r="X379" s="73"/>
      <c r="Y379" s="73"/>
      <c r="Z379" s="73"/>
      <c r="AA379" s="73"/>
      <c r="AB379" s="73"/>
      <c r="AC379" s="73"/>
      <c r="AD379" s="73"/>
      <c r="AE379" s="73"/>
      <c r="AF379" s="73"/>
      <c r="AG379" s="73"/>
      <c r="AH379" s="73"/>
      <c r="AI379" s="73"/>
      <c r="AJ379" s="73"/>
      <c r="AK379" s="73"/>
    </row>
    <row r="380" spans="1:37" ht="15.75" customHeight="1" x14ac:dyDescent="0.3">
      <c r="A380" s="73"/>
      <c r="B380" s="73"/>
      <c r="C380" s="73"/>
      <c r="D380" s="73"/>
      <c r="E380" s="73"/>
      <c r="F380" s="73"/>
      <c r="G380" s="73"/>
      <c r="H380" s="73"/>
      <c r="I380" s="73"/>
      <c r="J380" s="73"/>
      <c r="K380" s="73"/>
      <c r="L380" s="73"/>
      <c r="M380" s="73"/>
      <c r="N380" s="73"/>
      <c r="O380" s="73"/>
      <c r="P380" s="73"/>
      <c r="Q380" s="73"/>
      <c r="R380" s="73"/>
      <c r="S380" s="73"/>
      <c r="T380" s="73"/>
      <c r="U380" s="73"/>
      <c r="V380" s="73"/>
      <c r="W380" s="73"/>
      <c r="X380" s="73"/>
      <c r="Y380" s="73"/>
      <c r="Z380" s="73"/>
      <c r="AA380" s="73"/>
      <c r="AB380" s="73"/>
      <c r="AC380" s="73"/>
      <c r="AD380" s="73"/>
      <c r="AE380" s="73"/>
      <c r="AF380" s="73"/>
      <c r="AG380" s="73"/>
      <c r="AH380" s="73"/>
      <c r="AI380" s="73"/>
      <c r="AJ380" s="73"/>
      <c r="AK380" s="73"/>
    </row>
    <row r="381" spans="1:37" ht="15.75" customHeight="1" x14ac:dyDescent="0.3">
      <c r="A381" s="73"/>
      <c r="B381" s="73"/>
      <c r="C381" s="73"/>
      <c r="D381" s="73"/>
      <c r="E381" s="73"/>
      <c r="F381" s="73"/>
      <c r="G381" s="73"/>
      <c r="H381" s="73"/>
      <c r="I381" s="73"/>
      <c r="J381" s="73"/>
      <c r="K381" s="73"/>
      <c r="L381" s="73"/>
      <c r="M381" s="73"/>
      <c r="N381" s="73"/>
      <c r="O381" s="73"/>
      <c r="P381" s="73"/>
      <c r="Q381" s="73"/>
      <c r="R381" s="73"/>
      <c r="S381" s="73"/>
      <c r="T381" s="73"/>
      <c r="U381" s="73"/>
      <c r="V381" s="73"/>
      <c r="W381" s="73"/>
      <c r="X381" s="73"/>
      <c r="Y381" s="73"/>
      <c r="Z381" s="73"/>
      <c r="AA381" s="73"/>
      <c r="AB381" s="73"/>
      <c r="AC381" s="73"/>
      <c r="AD381" s="73"/>
      <c r="AE381" s="73"/>
      <c r="AF381" s="73"/>
      <c r="AG381" s="73"/>
      <c r="AH381" s="73"/>
      <c r="AI381" s="73"/>
      <c r="AJ381" s="73"/>
      <c r="AK381" s="73"/>
    </row>
    <row r="382" spans="1:37" ht="15.75" customHeight="1" x14ac:dyDescent="0.3">
      <c r="A382" s="73"/>
      <c r="B382" s="73"/>
      <c r="C382" s="73"/>
      <c r="D382" s="73"/>
      <c r="E382" s="73"/>
      <c r="F382" s="73"/>
      <c r="G382" s="73"/>
      <c r="H382" s="73"/>
      <c r="I382" s="73"/>
      <c r="J382" s="73"/>
      <c r="K382" s="73"/>
      <c r="L382" s="73"/>
      <c r="M382" s="73"/>
      <c r="N382" s="73"/>
      <c r="O382" s="73"/>
      <c r="P382" s="73"/>
      <c r="Q382" s="73"/>
      <c r="R382" s="73"/>
      <c r="S382" s="73"/>
      <c r="T382" s="73"/>
      <c r="U382" s="73"/>
      <c r="V382" s="73"/>
      <c r="W382" s="73"/>
      <c r="X382" s="73"/>
      <c r="Y382" s="73"/>
      <c r="Z382" s="73"/>
      <c r="AA382" s="73"/>
      <c r="AB382" s="73"/>
      <c r="AC382" s="73"/>
      <c r="AD382" s="73"/>
      <c r="AE382" s="73"/>
      <c r="AF382" s="73"/>
      <c r="AG382" s="73"/>
      <c r="AH382" s="73"/>
      <c r="AI382" s="73"/>
      <c r="AJ382" s="73"/>
      <c r="AK382" s="73"/>
    </row>
    <row r="383" spans="1:37" ht="15.75" customHeight="1" x14ac:dyDescent="0.3">
      <c r="A383" s="73"/>
      <c r="B383" s="73"/>
      <c r="C383" s="73"/>
      <c r="D383" s="73"/>
      <c r="E383" s="73"/>
      <c r="F383" s="73"/>
      <c r="G383" s="73"/>
      <c r="H383" s="73"/>
      <c r="I383" s="73"/>
      <c r="J383" s="73"/>
      <c r="K383" s="73"/>
      <c r="L383" s="73"/>
      <c r="M383" s="73"/>
      <c r="N383" s="73"/>
      <c r="O383" s="73"/>
      <c r="P383" s="73"/>
      <c r="Q383" s="73"/>
      <c r="R383" s="73"/>
      <c r="S383" s="73"/>
      <c r="T383" s="73"/>
      <c r="U383" s="73"/>
      <c r="V383" s="73"/>
      <c r="W383" s="73"/>
      <c r="X383" s="73"/>
      <c r="Y383" s="73"/>
      <c r="Z383" s="73"/>
      <c r="AA383" s="73"/>
      <c r="AB383" s="73"/>
      <c r="AC383" s="73"/>
      <c r="AD383" s="73"/>
      <c r="AE383" s="73"/>
      <c r="AF383" s="73"/>
      <c r="AG383" s="73"/>
      <c r="AH383" s="73"/>
      <c r="AI383" s="73"/>
      <c r="AJ383" s="73"/>
      <c r="AK383" s="73"/>
    </row>
    <row r="384" spans="1:37" ht="15.75" customHeight="1" x14ac:dyDescent="0.3">
      <c r="A384" s="73"/>
      <c r="B384" s="73"/>
      <c r="C384" s="73"/>
      <c r="D384" s="73"/>
      <c r="E384" s="73"/>
      <c r="F384" s="73"/>
      <c r="G384" s="73"/>
      <c r="H384" s="73"/>
      <c r="I384" s="73"/>
      <c r="J384" s="73"/>
      <c r="K384" s="73"/>
      <c r="L384" s="73"/>
      <c r="M384" s="73"/>
      <c r="N384" s="73"/>
      <c r="O384" s="73"/>
      <c r="P384" s="73"/>
      <c r="Q384" s="73"/>
      <c r="R384" s="73"/>
      <c r="S384" s="73"/>
      <c r="T384" s="73"/>
      <c r="U384" s="73"/>
      <c r="V384" s="73"/>
      <c r="W384" s="73"/>
      <c r="X384" s="73"/>
      <c r="Y384" s="73"/>
      <c r="Z384" s="73"/>
      <c r="AA384" s="73"/>
      <c r="AB384" s="73"/>
      <c r="AC384" s="73"/>
      <c r="AD384" s="73"/>
      <c r="AE384" s="73"/>
      <c r="AF384" s="73"/>
      <c r="AG384" s="73"/>
      <c r="AH384" s="73"/>
      <c r="AI384" s="73"/>
      <c r="AJ384" s="73"/>
      <c r="AK384" s="73"/>
    </row>
    <row r="385" spans="1:37" ht="15.75" customHeight="1" x14ac:dyDescent="0.3">
      <c r="A385" s="73"/>
      <c r="B385" s="73"/>
      <c r="C385" s="73"/>
      <c r="D385" s="73"/>
      <c r="E385" s="73"/>
      <c r="F385" s="73"/>
      <c r="G385" s="73"/>
      <c r="H385" s="73"/>
      <c r="I385" s="73"/>
      <c r="J385" s="73"/>
      <c r="K385" s="73"/>
      <c r="L385" s="73"/>
      <c r="M385" s="73"/>
      <c r="N385" s="73"/>
      <c r="O385" s="73"/>
      <c r="P385" s="73"/>
      <c r="Q385" s="73"/>
      <c r="R385" s="73"/>
      <c r="S385" s="73"/>
      <c r="T385" s="73"/>
      <c r="U385" s="73"/>
      <c r="V385" s="73"/>
      <c r="W385" s="73"/>
      <c r="X385" s="73"/>
      <c r="Y385" s="73"/>
      <c r="Z385" s="73"/>
      <c r="AA385" s="73"/>
      <c r="AB385" s="73"/>
      <c r="AC385" s="73"/>
      <c r="AD385" s="73"/>
      <c r="AE385" s="73"/>
      <c r="AF385" s="73"/>
      <c r="AG385" s="73"/>
      <c r="AH385" s="73"/>
      <c r="AI385" s="73"/>
      <c r="AJ385" s="73"/>
      <c r="AK385" s="73"/>
    </row>
    <row r="386" spans="1:37" ht="15.75" customHeight="1" x14ac:dyDescent="0.3">
      <c r="A386" s="73"/>
      <c r="B386" s="73"/>
      <c r="C386" s="73"/>
      <c r="D386" s="73"/>
      <c r="E386" s="73"/>
      <c r="F386" s="73"/>
      <c r="G386" s="73"/>
      <c r="H386" s="73"/>
      <c r="I386" s="73"/>
      <c r="J386" s="73"/>
      <c r="K386" s="73"/>
      <c r="L386" s="73"/>
      <c r="M386" s="73"/>
      <c r="N386" s="73"/>
      <c r="O386" s="73"/>
      <c r="P386" s="73"/>
      <c r="Q386" s="73"/>
      <c r="R386" s="73"/>
      <c r="S386" s="73"/>
      <c r="T386" s="73"/>
      <c r="U386" s="73"/>
      <c r="V386" s="73"/>
      <c r="W386" s="73"/>
      <c r="X386" s="73"/>
      <c r="Y386" s="73"/>
      <c r="Z386" s="73"/>
      <c r="AA386" s="73"/>
      <c r="AB386" s="73"/>
      <c r="AC386" s="73"/>
      <c r="AD386" s="73"/>
      <c r="AE386" s="73"/>
      <c r="AF386" s="73"/>
      <c r="AG386" s="73"/>
      <c r="AH386" s="73"/>
      <c r="AI386" s="73"/>
      <c r="AJ386" s="73"/>
      <c r="AK386" s="73"/>
    </row>
    <row r="387" spans="1:37" ht="15.75" customHeight="1" x14ac:dyDescent="0.3">
      <c r="A387" s="73"/>
      <c r="B387" s="73"/>
      <c r="C387" s="73"/>
      <c r="D387" s="73"/>
      <c r="E387" s="73"/>
      <c r="F387" s="73"/>
      <c r="G387" s="73"/>
      <c r="H387" s="73"/>
      <c r="I387" s="73"/>
      <c r="J387" s="73"/>
      <c r="K387" s="73"/>
      <c r="L387" s="73"/>
      <c r="M387" s="73"/>
      <c r="N387" s="73"/>
      <c r="O387" s="73"/>
      <c r="P387" s="73"/>
      <c r="Q387" s="73"/>
      <c r="R387" s="73"/>
      <c r="S387" s="73"/>
      <c r="T387" s="73"/>
      <c r="U387" s="73"/>
      <c r="V387" s="73"/>
      <c r="W387" s="73"/>
      <c r="X387" s="73"/>
      <c r="Y387" s="73"/>
      <c r="Z387" s="73"/>
      <c r="AA387" s="73"/>
      <c r="AB387" s="73"/>
      <c r="AC387" s="73"/>
      <c r="AD387" s="73"/>
      <c r="AE387" s="73"/>
      <c r="AF387" s="73"/>
      <c r="AG387" s="73"/>
      <c r="AH387" s="73"/>
      <c r="AI387" s="73"/>
      <c r="AJ387" s="73"/>
      <c r="AK387" s="73"/>
    </row>
    <row r="388" spans="1:37" ht="15.75" customHeight="1" x14ac:dyDescent="0.3">
      <c r="A388" s="73"/>
      <c r="B388" s="73"/>
      <c r="C388" s="73"/>
      <c r="D388" s="73"/>
      <c r="E388" s="73"/>
      <c r="F388" s="73"/>
      <c r="G388" s="73"/>
      <c r="H388" s="73"/>
      <c r="I388" s="73"/>
      <c r="J388" s="73"/>
      <c r="K388" s="73"/>
      <c r="L388" s="73"/>
      <c r="M388" s="73"/>
      <c r="N388" s="73"/>
      <c r="O388" s="73"/>
      <c r="P388" s="73"/>
      <c r="Q388" s="73"/>
      <c r="R388" s="73"/>
      <c r="S388" s="73"/>
      <c r="T388" s="73"/>
      <c r="U388" s="73"/>
      <c r="V388" s="73"/>
      <c r="W388" s="73"/>
      <c r="X388" s="73"/>
      <c r="Y388" s="73"/>
      <c r="Z388" s="73"/>
      <c r="AA388" s="73"/>
      <c r="AB388" s="73"/>
      <c r="AC388" s="73"/>
      <c r="AD388" s="73"/>
      <c r="AE388" s="73"/>
      <c r="AF388" s="73"/>
      <c r="AG388" s="73"/>
      <c r="AH388" s="73"/>
      <c r="AI388" s="73"/>
      <c r="AJ388" s="73"/>
      <c r="AK388" s="73"/>
    </row>
    <row r="389" spans="1:37" ht="15.75" customHeight="1" x14ac:dyDescent="0.3">
      <c r="A389" s="73"/>
      <c r="B389" s="73"/>
      <c r="C389" s="73"/>
      <c r="D389" s="73"/>
      <c r="E389" s="73"/>
      <c r="F389" s="73"/>
      <c r="G389" s="73"/>
      <c r="H389" s="73"/>
      <c r="I389" s="73"/>
      <c r="J389" s="73"/>
      <c r="K389" s="73"/>
      <c r="L389" s="73"/>
      <c r="M389" s="73"/>
      <c r="N389" s="73"/>
      <c r="O389" s="73"/>
      <c r="P389" s="73"/>
      <c r="Q389" s="73"/>
      <c r="R389" s="73"/>
      <c r="S389" s="73"/>
      <c r="T389" s="73"/>
      <c r="U389" s="73"/>
      <c r="V389" s="73"/>
      <c r="W389" s="73"/>
      <c r="X389" s="73"/>
      <c r="Y389" s="73"/>
      <c r="Z389" s="73"/>
      <c r="AA389" s="73"/>
      <c r="AB389" s="73"/>
      <c r="AC389" s="73"/>
      <c r="AD389" s="73"/>
      <c r="AE389" s="73"/>
      <c r="AF389" s="73"/>
      <c r="AG389" s="73"/>
      <c r="AH389" s="73"/>
      <c r="AI389" s="73"/>
      <c r="AJ389" s="73"/>
      <c r="AK389" s="73"/>
    </row>
    <row r="390" spans="1:37" ht="15.75" customHeight="1" x14ac:dyDescent="0.3">
      <c r="A390" s="73"/>
      <c r="B390" s="73"/>
      <c r="C390" s="73"/>
      <c r="D390" s="73"/>
      <c r="E390" s="73"/>
      <c r="F390" s="73"/>
      <c r="G390" s="73"/>
      <c r="H390" s="73"/>
      <c r="I390" s="73"/>
      <c r="J390" s="73"/>
      <c r="K390" s="73"/>
      <c r="L390" s="73"/>
      <c r="M390" s="73"/>
      <c r="N390" s="73"/>
      <c r="O390" s="73"/>
      <c r="P390" s="73"/>
      <c r="Q390" s="73"/>
      <c r="R390" s="73"/>
      <c r="S390" s="73"/>
      <c r="T390" s="73"/>
      <c r="U390" s="73"/>
      <c r="V390" s="73"/>
      <c r="W390" s="73"/>
      <c r="X390" s="73"/>
      <c r="Y390" s="73"/>
      <c r="Z390" s="73"/>
      <c r="AA390" s="73"/>
      <c r="AB390" s="73"/>
      <c r="AC390" s="73"/>
      <c r="AD390" s="73"/>
      <c r="AE390" s="73"/>
      <c r="AF390" s="73"/>
      <c r="AG390" s="73"/>
      <c r="AH390" s="73"/>
      <c r="AI390" s="73"/>
      <c r="AJ390" s="73"/>
      <c r="AK390" s="73"/>
    </row>
    <row r="391" spans="1:37" ht="15.75" customHeight="1" x14ac:dyDescent="0.3">
      <c r="A391" s="73"/>
      <c r="B391" s="73"/>
      <c r="C391" s="73"/>
      <c r="D391" s="73"/>
      <c r="E391" s="73"/>
      <c r="F391" s="73"/>
      <c r="G391" s="73"/>
      <c r="H391" s="73"/>
      <c r="I391" s="73"/>
      <c r="J391" s="73"/>
      <c r="K391" s="73"/>
      <c r="L391" s="73"/>
      <c r="M391" s="73"/>
      <c r="N391" s="73"/>
      <c r="O391" s="73"/>
      <c r="P391" s="73"/>
      <c r="Q391" s="73"/>
      <c r="R391" s="73"/>
      <c r="S391" s="73"/>
      <c r="T391" s="73"/>
      <c r="U391" s="73"/>
      <c r="V391" s="73"/>
      <c r="W391" s="73"/>
      <c r="X391" s="73"/>
      <c r="Y391" s="73"/>
      <c r="Z391" s="73"/>
      <c r="AA391" s="73"/>
      <c r="AB391" s="73"/>
      <c r="AC391" s="73"/>
      <c r="AD391" s="73"/>
      <c r="AE391" s="73"/>
      <c r="AF391" s="73"/>
      <c r="AG391" s="73"/>
      <c r="AH391" s="73"/>
      <c r="AI391" s="73"/>
      <c r="AJ391" s="73"/>
      <c r="AK391" s="73"/>
    </row>
    <row r="392" spans="1:37" ht="15.75" customHeight="1" x14ac:dyDescent="0.3">
      <c r="A392" s="73"/>
      <c r="B392" s="73"/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  <c r="R392" s="73"/>
      <c r="S392" s="73"/>
      <c r="T392" s="73"/>
      <c r="U392" s="73"/>
      <c r="V392" s="73"/>
      <c r="W392" s="73"/>
      <c r="X392" s="73"/>
      <c r="Y392" s="73"/>
      <c r="Z392" s="73"/>
      <c r="AA392" s="73"/>
      <c r="AB392" s="73"/>
      <c r="AC392" s="73"/>
      <c r="AD392" s="73"/>
      <c r="AE392" s="73"/>
      <c r="AF392" s="73"/>
      <c r="AG392" s="73"/>
      <c r="AH392" s="73"/>
      <c r="AI392" s="73"/>
      <c r="AJ392" s="73"/>
      <c r="AK392" s="73"/>
    </row>
    <row r="393" spans="1:37" ht="15.75" customHeight="1" x14ac:dyDescent="0.3">
      <c r="A393" s="73"/>
      <c r="B393" s="73"/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  <c r="R393" s="73"/>
      <c r="S393" s="73"/>
      <c r="T393" s="73"/>
      <c r="U393" s="73"/>
      <c r="V393" s="73"/>
      <c r="W393" s="73"/>
      <c r="X393" s="73"/>
      <c r="Y393" s="73"/>
      <c r="Z393" s="73"/>
      <c r="AA393" s="73"/>
      <c r="AB393" s="73"/>
      <c r="AC393" s="73"/>
      <c r="AD393" s="73"/>
      <c r="AE393" s="73"/>
      <c r="AF393" s="73"/>
      <c r="AG393" s="73"/>
      <c r="AH393" s="73"/>
      <c r="AI393" s="73"/>
      <c r="AJ393" s="73"/>
      <c r="AK393" s="73"/>
    </row>
    <row r="394" spans="1:37" ht="15.75" customHeight="1" x14ac:dyDescent="0.3">
      <c r="A394" s="73"/>
      <c r="B394" s="73"/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  <c r="R394" s="73"/>
      <c r="S394" s="73"/>
      <c r="T394" s="73"/>
      <c r="U394" s="73"/>
      <c r="V394" s="73"/>
      <c r="W394" s="73"/>
      <c r="X394" s="73"/>
      <c r="Y394" s="73"/>
      <c r="Z394" s="73"/>
      <c r="AA394" s="73"/>
      <c r="AB394" s="73"/>
      <c r="AC394" s="73"/>
      <c r="AD394" s="73"/>
      <c r="AE394" s="73"/>
      <c r="AF394" s="73"/>
      <c r="AG394" s="73"/>
      <c r="AH394" s="73"/>
      <c r="AI394" s="73"/>
      <c r="AJ394" s="73"/>
      <c r="AK394" s="73"/>
    </row>
    <row r="395" spans="1:37" ht="15.75" customHeight="1" x14ac:dyDescent="0.3">
      <c r="A395" s="73"/>
      <c r="B395" s="73"/>
      <c r="C395" s="73"/>
      <c r="D395" s="73"/>
      <c r="E395" s="73"/>
      <c r="F395" s="73"/>
      <c r="G395" s="73"/>
      <c r="H395" s="73"/>
      <c r="I395" s="73"/>
      <c r="J395" s="73"/>
      <c r="K395" s="73"/>
      <c r="L395" s="73"/>
      <c r="M395" s="73"/>
      <c r="N395" s="73"/>
      <c r="O395" s="73"/>
      <c r="P395" s="73"/>
      <c r="Q395" s="73"/>
      <c r="R395" s="73"/>
      <c r="S395" s="73"/>
      <c r="T395" s="73"/>
      <c r="U395" s="73"/>
      <c r="V395" s="73"/>
      <c r="W395" s="73"/>
      <c r="X395" s="73"/>
      <c r="Y395" s="73"/>
      <c r="Z395" s="73"/>
      <c r="AA395" s="73"/>
      <c r="AB395" s="73"/>
      <c r="AC395" s="73"/>
      <c r="AD395" s="73"/>
      <c r="AE395" s="73"/>
      <c r="AF395" s="73"/>
      <c r="AG395" s="73"/>
      <c r="AH395" s="73"/>
      <c r="AI395" s="73"/>
      <c r="AJ395" s="73"/>
      <c r="AK395" s="73"/>
    </row>
    <row r="396" spans="1:37" ht="15.75" customHeight="1" x14ac:dyDescent="0.3">
      <c r="A396" s="73"/>
      <c r="B396" s="73"/>
      <c r="C396" s="73"/>
      <c r="D396" s="73"/>
      <c r="E396" s="73"/>
      <c r="F396" s="73"/>
      <c r="G396" s="73"/>
      <c r="H396" s="73"/>
      <c r="I396" s="73"/>
      <c r="J396" s="73"/>
      <c r="K396" s="73"/>
      <c r="L396" s="73"/>
      <c r="M396" s="73"/>
      <c r="N396" s="73"/>
      <c r="O396" s="73"/>
      <c r="P396" s="73"/>
      <c r="Q396" s="73"/>
      <c r="R396" s="73"/>
      <c r="S396" s="73"/>
      <c r="T396" s="73"/>
      <c r="U396" s="73"/>
      <c r="V396" s="73"/>
      <c r="W396" s="73"/>
      <c r="X396" s="73"/>
      <c r="Y396" s="73"/>
      <c r="Z396" s="73"/>
      <c r="AA396" s="73"/>
      <c r="AB396" s="73"/>
      <c r="AC396" s="73"/>
      <c r="AD396" s="73"/>
      <c r="AE396" s="73"/>
      <c r="AF396" s="73"/>
      <c r="AG396" s="73"/>
      <c r="AH396" s="73"/>
      <c r="AI396" s="73"/>
      <c r="AJ396" s="73"/>
      <c r="AK396" s="73"/>
    </row>
    <row r="397" spans="1:37" ht="15.75" customHeight="1" x14ac:dyDescent="0.3">
      <c r="A397" s="73"/>
      <c r="B397" s="73"/>
      <c r="C397" s="73"/>
      <c r="D397" s="73"/>
      <c r="E397" s="73"/>
      <c r="F397" s="73"/>
      <c r="G397" s="73"/>
      <c r="H397" s="73"/>
      <c r="I397" s="73"/>
      <c r="J397" s="73"/>
      <c r="K397" s="73"/>
      <c r="L397" s="73"/>
      <c r="M397" s="73"/>
      <c r="N397" s="73"/>
      <c r="O397" s="73"/>
      <c r="P397" s="73"/>
      <c r="Q397" s="73"/>
      <c r="R397" s="73"/>
      <c r="S397" s="73"/>
      <c r="T397" s="73"/>
      <c r="U397" s="73"/>
      <c r="V397" s="73"/>
      <c r="W397" s="73"/>
      <c r="X397" s="73"/>
      <c r="Y397" s="73"/>
      <c r="Z397" s="73"/>
      <c r="AA397" s="73"/>
      <c r="AB397" s="73"/>
      <c r="AC397" s="73"/>
      <c r="AD397" s="73"/>
      <c r="AE397" s="73"/>
      <c r="AF397" s="73"/>
      <c r="AG397" s="73"/>
      <c r="AH397" s="73"/>
      <c r="AI397" s="73"/>
      <c r="AJ397" s="73"/>
      <c r="AK397" s="73"/>
    </row>
    <row r="398" spans="1:37" ht="15.75" customHeight="1" x14ac:dyDescent="0.3">
      <c r="A398" s="73"/>
      <c r="B398" s="73"/>
      <c r="C398" s="73"/>
      <c r="D398" s="73"/>
      <c r="E398" s="73"/>
      <c r="F398" s="73"/>
      <c r="G398" s="73"/>
      <c r="H398" s="73"/>
      <c r="I398" s="73"/>
      <c r="J398" s="73"/>
      <c r="K398" s="73"/>
      <c r="L398" s="73"/>
      <c r="M398" s="73"/>
      <c r="N398" s="73"/>
      <c r="O398" s="73"/>
      <c r="P398" s="73"/>
      <c r="Q398" s="73"/>
      <c r="R398" s="73"/>
      <c r="S398" s="73"/>
      <c r="T398" s="73"/>
      <c r="U398" s="73"/>
      <c r="V398" s="73"/>
      <c r="W398" s="73"/>
      <c r="X398" s="73"/>
      <c r="Y398" s="73"/>
      <c r="Z398" s="73"/>
      <c r="AA398" s="73"/>
      <c r="AB398" s="73"/>
      <c r="AC398" s="73"/>
      <c r="AD398" s="73"/>
      <c r="AE398" s="73"/>
      <c r="AF398" s="73"/>
      <c r="AG398" s="73"/>
      <c r="AH398" s="73"/>
      <c r="AI398" s="73"/>
      <c r="AJ398" s="73"/>
      <c r="AK398" s="73"/>
    </row>
    <row r="399" spans="1:37" ht="15.75" customHeight="1" x14ac:dyDescent="0.3">
      <c r="A399" s="73"/>
      <c r="B399" s="73"/>
      <c r="C399" s="73"/>
      <c r="D399" s="73"/>
      <c r="E399" s="73"/>
      <c r="F399" s="73"/>
      <c r="G399" s="73"/>
      <c r="H399" s="73"/>
      <c r="I399" s="73"/>
      <c r="J399" s="73"/>
      <c r="K399" s="73"/>
      <c r="L399" s="73"/>
      <c r="M399" s="73"/>
      <c r="N399" s="73"/>
      <c r="O399" s="73"/>
      <c r="P399" s="73"/>
      <c r="Q399" s="73"/>
      <c r="R399" s="73"/>
      <c r="S399" s="73"/>
      <c r="T399" s="73"/>
      <c r="U399" s="73"/>
      <c r="V399" s="73"/>
      <c r="W399" s="73"/>
      <c r="X399" s="73"/>
      <c r="Y399" s="73"/>
      <c r="Z399" s="73"/>
      <c r="AA399" s="73"/>
      <c r="AB399" s="73"/>
      <c r="AC399" s="73"/>
      <c r="AD399" s="73"/>
      <c r="AE399" s="73"/>
      <c r="AF399" s="73"/>
      <c r="AG399" s="73"/>
      <c r="AH399" s="73"/>
      <c r="AI399" s="73"/>
      <c r="AJ399" s="73"/>
      <c r="AK399" s="73"/>
    </row>
    <row r="400" spans="1:37" ht="15.75" customHeight="1" x14ac:dyDescent="0.3">
      <c r="A400" s="73"/>
      <c r="B400" s="73"/>
      <c r="C400" s="73"/>
      <c r="D400" s="73"/>
      <c r="E400" s="73"/>
      <c r="F400" s="73"/>
      <c r="G400" s="73"/>
      <c r="H400" s="73"/>
      <c r="I400" s="73"/>
      <c r="J400" s="73"/>
      <c r="K400" s="73"/>
      <c r="L400" s="73"/>
      <c r="M400" s="73"/>
      <c r="N400" s="73"/>
      <c r="O400" s="73"/>
      <c r="P400" s="73"/>
      <c r="Q400" s="73"/>
      <c r="R400" s="73"/>
      <c r="S400" s="73"/>
      <c r="T400" s="73"/>
      <c r="U400" s="73"/>
      <c r="V400" s="73"/>
      <c r="W400" s="73"/>
      <c r="X400" s="73"/>
      <c r="Y400" s="73"/>
      <c r="Z400" s="73"/>
      <c r="AA400" s="73"/>
      <c r="AB400" s="73"/>
      <c r="AC400" s="73"/>
      <c r="AD400" s="73"/>
      <c r="AE400" s="73"/>
      <c r="AF400" s="73"/>
      <c r="AG400" s="73"/>
      <c r="AH400" s="73"/>
      <c r="AI400" s="73"/>
      <c r="AJ400" s="73"/>
      <c r="AK400" s="73"/>
    </row>
    <row r="401" spans="1:37" ht="15.75" customHeight="1" x14ac:dyDescent="0.3">
      <c r="A401" s="73"/>
      <c r="B401" s="73"/>
      <c r="C401" s="73"/>
      <c r="D401" s="73"/>
      <c r="E401" s="73"/>
      <c r="F401" s="73"/>
      <c r="G401" s="73"/>
      <c r="H401" s="73"/>
      <c r="I401" s="73"/>
      <c r="J401" s="73"/>
      <c r="K401" s="73"/>
      <c r="L401" s="73"/>
      <c r="M401" s="73"/>
      <c r="N401" s="73"/>
      <c r="O401" s="73"/>
      <c r="P401" s="73"/>
      <c r="Q401" s="73"/>
      <c r="R401" s="73"/>
      <c r="S401" s="73"/>
      <c r="T401" s="73"/>
      <c r="U401" s="73"/>
      <c r="V401" s="73"/>
      <c r="W401" s="73"/>
      <c r="X401" s="73"/>
      <c r="Y401" s="73"/>
      <c r="Z401" s="73"/>
      <c r="AA401" s="73"/>
      <c r="AB401" s="73"/>
      <c r="AC401" s="73"/>
      <c r="AD401" s="73"/>
      <c r="AE401" s="73"/>
      <c r="AF401" s="73"/>
      <c r="AG401" s="73"/>
      <c r="AH401" s="73"/>
      <c r="AI401" s="73"/>
      <c r="AJ401" s="73"/>
      <c r="AK401" s="73"/>
    </row>
    <row r="402" spans="1:37" ht="15.75" customHeight="1" x14ac:dyDescent="0.3">
      <c r="A402" s="73"/>
      <c r="B402" s="73"/>
      <c r="C402" s="73"/>
      <c r="D402" s="73"/>
      <c r="E402" s="73"/>
      <c r="F402" s="73"/>
      <c r="G402" s="73"/>
      <c r="H402" s="73"/>
      <c r="I402" s="73"/>
      <c r="J402" s="73"/>
      <c r="K402" s="73"/>
      <c r="L402" s="73"/>
      <c r="M402" s="73"/>
      <c r="N402" s="73"/>
      <c r="O402" s="73"/>
      <c r="P402" s="73"/>
      <c r="Q402" s="73"/>
      <c r="R402" s="73"/>
      <c r="S402" s="73"/>
      <c r="T402" s="73"/>
      <c r="U402" s="73"/>
      <c r="V402" s="73"/>
      <c r="W402" s="73"/>
      <c r="X402" s="73"/>
      <c r="Y402" s="73"/>
      <c r="Z402" s="73"/>
      <c r="AA402" s="73"/>
      <c r="AB402" s="73"/>
      <c r="AC402" s="73"/>
      <c r="AD402" s="73"/>
      <c r="AE402" s="73"/>
      <c r="AF402" s="73"/>
      <c r="AG402" s="73"/>
      <c r="AH402" s="73"/>
      <c r="AI402" s="73"/>
      <c r="AJ402" s="73"/>
      <c r="AK402" s="73"/>
    </row>
    <row r="403" spans="1:37" ht="15.75" customHeight="1" x14ac:dyDescent="0.3">
      <c r="A403" s="73"/>
      <c r="B403" s="73"/>
      <c r="C403" s="73"/>
      <c r="D403" s="73"/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E403" s="73"/>
      <c r="AF403" s="73"/>
      <c r="AG403" s="73"/>
      <c r="AH403" s="73"/>
      <c r="AI403" s="73"/>
      <c r="AJ403" s="73"/>
      <c r="AK403" s="73"/>
    </row>
    <row r="404" spans="1:37" ht="15.75" customHeight="1" x14ac:dyDescent="0.3">
      <c r="A404" s="73"/>
      <c r="B404" s="73"/>
      <c r="C404" s="73"/>
      <c r="D404" s="73"/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E404" s="73"/>
      <c r="AF404" s="73"/>
      <c r="AG404" s="73"/>
      <c r="AH404" s="73"/>
      <c r="AI404" s="73"/>
      <c r="AJ404" s="73"/>
      <c r="AK404" s="73"/>
    </row>
    <row r="405" spans="1:37" ht="15.75" customHeight="1" x14ac:dyDescent="0.3">
      <c r="A405" s="73"/>
      <c r="B405" s="73"/>
      <c r="C405" s="73"/>
      <c r="D405" s="73"/>
      <c r="E405" s="73"/>
      <c r="F405" s="73"/>
      <c r="G405" s="73"/>
      <c r="H405" s="73"/>
      <c r="I405" s="73"/>
      <c r="J405" s="73"/>
      <c r="K405" s="73"/>
      <c r="L405" s="73"/>
      <c r="M405" s="73"/>
      <c r="N405" s="73"/>
      <c r="O405" s="73"/>
      <c r="P405" s="73"/>
      <c r="Q405" s="73"/>
      <c r="R405" s="73"/>
      <c r="S405" s="73"/>
      <c r="T405" s="73"/>
      <c r="U405" s="73"/>
      <c r="V405" s="73"/>
      <c r="W405" s="73"/>
      <c r="X405" s="73"/>
      <c r="Y405" s="73"/>
      <c r="Z405" s="73"/>
      <c r="AA405" s="73"/>
      <c r="AB405" s="73"/>
      <c r="AC405" s="73"/>
      <c r="AD405" s="73"/>
      <c r="AE405" s="73"/>
      <c r="AF405" s="73"/>
      <c r="AG405" s="73"/>
      <c r="AH405" s="73"/>
      <c r="AI405" s="73"/>
      <c r="AJ405" s="73"/>
      <c r="AK405" s="73"/>
    </row>
    <row r="406" spans="1:37" ht="15.75" customHeight="1" x14ac:dyDescent="0.3">
      <c r="A406" s="73"/>
      <c r="B406" s="73"/>
      <c r="C406" s="73"/>
      <c r="D406" s="73"/>
      <c r="E406" s="73"/>
      <c r="F406" s="73"/>
      <c r="G406" s="73"/>
      <c r="H406" s="73"/>
      <c r="I406" s="73"/>
      <c r="J406" s="73"/>
      <c r="K406" s="73"/>
      <c r="L406" s="73"/>
      <c r="M406" s="73"/>
      <c r="N406" s="73"/>
      <c r="O406" s="73"/>
      <c r="P406" s="73"/>
      <c r="Q406" s="73"/>
      <c r="R406" s="73"/>
      <c r="S406" s="73"/>
      <c r="T406" s="73"/>
      <c r="U406" s="73"/>
      <c r="V406" s="73"/>
      <c r="W406" s="73"/>
      <c r="X406" s="73"/>
      <c r="Y406" s="73"/>
      <c r="Z406" s="73"/>
      <c r="AA406" s="73"/>
      <c r="AB406" s="73"/>
      <c r="AC406" s="73"/>
      <c r="AD406" s="73"/>
      <c r="AE406" s="73"/>
      <c r="AF406" s="73"/>
      <c r="AG406" s="73"/>
      <c r="AH406" s="73"/>
      <c r="AI406" s="73"/>
      <c r="AJ406" s="73"/>
      <c r="AK406" s="73"/>
    </row>
    <row r="407" spans="1:37" ht="15.75" customHeight="1" x14ac:dyDescent="0.3">
      <c r="A407" s="73"/>
      <c r="B407" s="73"/>
      <c r="C407" s="73"/>
      <c r="D407" s="73"/>
      <c r="E407" s="73"/>
      <c r="F407" s="73"/>
      <c r="G407" s="73"/>
      <c r="H407" s="73"/>
      <c r="I407" s="73"/>
      <c r="J407" s="73"/>
      <c r="K407" s="73"/>
      <c r="L407" s="73"/>
      <c r="M407" s="73"/>
      <c r="N407" s="73"/>
      <c r="O407" s="73"/>
      <c r="P407" s="73"/>
      <c r="Q407" s="73"/>
      <c r="R407" s="73"/>
      <c r="S407" s="73"/>
      <c r="T407" s="73"/>
      <c r="U407" s="73"/>
      <c r="V407" s="73"/>
      <c r="W407" s="73"/>
      <c r="X407" s="73"/>
      <c r="Y407" s="73"/>
      <c r="Z407" s="73"/>
      <c r="AA407" s="73"/>
      <c r="AB407" s="73"/>
      <c r="AC407" s="73"/>
      <c r="AD407" s="73"/>
      <c r="AE407" s="73"/>
      <c r="AF407" s="73"/>
      <c r="AG407" s="73"/>
      <c r="AH407" s="73"/>
      <c r="AI407" s="73"/>
      <c r="AJ407" s="73"/>
      <c r="AK407" s="73"/>
    </row>
    <row r="408" spans="1:37" ht="15.75" customHeight="1" x14ac:dyDescent="0.3">
      <c r="A408" s="73"/>
      <c r="B408" s="73"/>
      <c r="C408" s="73"/>
      <c r="D408" s="73"/>
      <c r="E408" s="73"/>
      <c r="F408" s="73"/>
      <c r="G408" s="73"/>
      <c r="H408" s="73"/>
      <c r="I408" s="73"/>
      <c r="J408" s="73"/>
      <c r="K408" s="73"/>
      <c r="L408" s="73"/>
      <c r="M408" s="73"/>
      <c r="N408" s="73"/>
      <c r="O408" s="73"/>
      <c r="P408" s="73"/>
      <c r="Q408" s="73"/>
      <c r="R408" s="73"/>
      <c r="S408" s="73"/>
      <c r="T408" s="73"/>
      <c r="U408" s="73"/>
      <c r="V408" s="73"/>
      <c r="W408" s="73"/>
      <c r="X408" s="73"/>
      <c r="Y408" s="73"/>
      <c r="Z408" s="73"/>
      <c r="AA408" s="73"/>
      <c r="AB408" s="73"/>
      <c r="AC408" s="73"/>
      <c r="AD408" s="73"/>
      <c r="AE408" s="73"/>
      <c r="AF408" s="73"/>
      <c r="AG408" s="73"/>
      <c r="AH408" s="73"/>
      <c r="AI408" s="73"/>
      <c r="AJ408" s="73"/>
      <c r="AK408" s="73"/>
    </row>
    <row r="409" spans="1:37" ht="15.75" customHeight="1" x14ac:dyDescent="0.3">
      <c r="A409" s="73"/>
      <c r="B409" s="73"/>
      <c r="C409" s="73"/>
      <c r="D409" s="73"/>
      <c r="E409" s="73"/>
      <c r="F409" s="73"/>
      <c r="G409" s="73"/>
      <c r="H409" s="73"/>
      <c r="I409" s="73"/>
      <c r="J409" s="73"/>
      <c r="K409" s="73"/>
      <c r="L409" s="73"/>
      <c r="M409" s="73"/>
      <c r="N409" s="73"/>
      <c r="O409" s="73"/>
      <c r="P409" s="73"/>
      <c r="Q409" s="73"/>
      <c r="R409" s="73"/>
      <c r="S409" s="73"/>
      <c r="T409" s="73"/>
      <c r="U409" s="73"/>
      <c r="V409" s="73"/>
      <c r="W409" s="73"/>
      <c r="X409" s="73"/>
      <c r="Y409" s="73"/>
      <c r="Z409" s="73"/>
      <c r="AA409" s="73"/>
      <c r="AB409" s="73"/>
      <c r="AC409" s="73"/>
      <c r="AD409" s="73"/>
      <c r="AE409" s="73"/>
      <c r="AF409" s="73"/>
      <c r="AG409" s="73"/>
      <c r="AH409" s="73"/>
      <c r="AI409" s="73"/>
      <c r="AJ409" s="73"/>
      <c r="AK409" s="73"/>
    </row>
    <row r="410" spans="1:37" ht="15.75" customHeight="1" x14ac:dyDescent="0.3">
      <c r="A410" s="73"/>
      <c r="B410" s="73"/>
      <c r="C410" s="73"/>
      <c r="D410" s="73"/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E410" s="73"/>
      <c r="AF410" s="73"/>
      <c r="AG410" s="73"/>
      <c r="AH410" s="73"/>
      <c r="AI410" s="73"/>
      <c r="AJ410" s="73"/>
      <c r="AK410" s="73"/>
    </row>
    <row r="411" spans="1:37" ht="15.75" customHeight="1" x14ac:dyDescent="0.3">
      <c r="A411" s="73"/>
      <c r="B411" s="73"/>
      <c r="C411" s="73"/>
      <c r="D411" s="73"/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E411" s="73"/>
      <c r="AF411" s="73"/>
      <c r="AG411" s="73"/>
      <c r="AH411" s="73"/>
      <c r="AI411" s="73"/>
      <c r="AJ411" s="73"/>
      <c r="AK411" s="73"/>
    </row>
    <row r="412" spans="1:37" ht="15.75" customHeight="1" x14ac:dyDescent="0.3">
      <c r="A412" s="73"/>
      <c r="B412" s="73"/>
      <c r="C412" s="73"/>
      <c r="D412" s="73"/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E412" s="73"/>
      <c r="AF412" s="73"/>
      <c r="AG412" s="73"/>
      <c r="AH412" s="73"/>
      <c r="AI412" s="73"/>
      <c r="AJ412" s="73"/>
      <c r="AK412" s="73"/>
    </row>
    <row r="413" spans="1:37" ht="15.75" customHeight="1" x14ac:dyDescent="0.3">
      <c r="A413" s="73"/>
      <c r="B413" s="73"/>
      <c r="C413" s="73"/>
      <c r="D413" s="73"/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E413" s="73"/>
      <c r="AF413" s="73"/>
      <c r="AG413" s="73"/>
      <c r="AH413" s="73"/>
      <c r="AI413" s="73"/>
      <c r="AJ413" s="73"/>
      <c r="AK413" s="73"/>
    </row>
    <row r="414" spans="1:37" ht="15.75" customHeight="1" x14ac:dyDescent="0.3">
      <c r="A414" s="73"/>
      <c r="B414" s="73"/>
      <c r="C414" s="73"/>
      <c r="D414" s="73"/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E414" s="73"/>
      <c r="AF414" s="73"/>
      <c r="AG414" s="73"/>
      <c r="AH414" s="73"/>
      <c r="AI414" s="73"/>
      <c r="AJ414" s="73"/>
      <c r="AK414" s="73"/>
    </row>
    <row r="415" spans="1:37" ht="15.75" customHeight="1" x14ac:dyDescent="0.3">
      <c r="A415" s="73"/>
      <c r="B415" s="73"/>
      <c r="C415" s="73"/>
      <c r="D415" s="73"/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E415" s="73"/>
      <c r="AF415" s="73"/>
      <c r="AG415" s="73"/>
      <c r="AH415" s="73"/>
      <c r="AI415" s="73"/>
      <c r="AJ415" s="73"/>
      <c r="AK415" s="73"/>
    </row>
    <row r="416" spans="1:37" ht="15.75" customHeight="1" x14ac:dyDescent="0.3">
      <c r="A416" s="73"/>
      <c r="B416" s="73"/>
      <c r="C416" s="73"/>
      <c r="D416" s="73"/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E416" s="73"/>
      <c r="AF416" s="73"/>
      <c r="AG416" s="73"/>
      <c r="AH416" s="73"/>
      <c r="AI416" s="73"/>
      <c r="AJ416" s="73"/>
      <c r="AK416" s="73"/>
    </row>
    <row r="417" spans="1:37" ht="15.75" customHeight="1" x14ac:dyDescent="0.3">
      <c r="A417" s="73"/>
      <c r="B417" s="73"/>
      <c r="C417" s="73"/>
      <c r="D417" s="73"/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E417" s="73"/>
      <c r="AF417" s="73"/>
      <c r="AG417" s="73"/>
      <c r="AH417" s="73"/>
      <c r="AI417" s="73"/>
      <c r="AJ417" s="73"/>
      <c r="AK417" s="73"/>
    </row>
    <row r="418" spans="1:37" ht="15.75" customHeight="1" x14ac:dyDescent="0.3">
      <c r="A418" s="73"/>
      <c r="B418" s="73"/>
      <c r="C418" s="73"/>
      <c r="D418" s="73"/>
      <c r="E418" s="73"/>
      <c r="F418" s="73"/>
      <c r="G418" s="73"/>
      <c r="H418" s="73"/>
      <c r="I418" s="73"/>
      <c r="J418" s="73"/>
      <c r="K418" s="73"/>
      <c r="L418" s="73"/>
      <c r="M418" s="73"/>
      <c r="N418" s="73"/>
      <c r="O418" s="73"/>
      <c r="P418" s="73"/>
      <c r="Q418" s="73"/>
      <c r="R418" s="73"/>
      <c r="S418" s="73"/>
      <c r="T418" s="73"/>
      <c r="U418" s="73"/>
      <c r="V418" s="73"/>
      <c r="W418" s="73"/>
      <c r="X418" s="73"/>
      <c r="Y418" s="73"/>
      <c r="Z418" s="73"/>
      <c r="AA418" s="73"/>
      <c r="AB418" s="73"/>
      <c r="AC418" s="73"/>
      <c r="AD418" s="73"/>
      <c r="AE418" s="73"/>
      <c r="AF418" s="73"/>
      <c r="AG418" s="73"/>
      <c r="AH418" s="73"/>
      <c r="AI418" s="73"/>
      <c r="AJ418" s="73"/>
      <c r="AK418" s="73"/>
    </row>
    <row r="419" spans="1:37" ht="15.75" customHeight="1" x14ac:dyDescent="0.3">
      <c r="A419" s="73"/>
      <c r="B419" s="73"/>
      <c r="C419" s="73"/>
      <c r="D419" s="73"/>
      <c r="E419" s="73"/>
      <c r="F419" s="73"/>
      <c r="G419" s="73"/>
      <c r="H419" s="73"/>
      <c r="I419" s="73"/>
      <c r="J419" s="73"/>
      <c r="K419" s="73"/>
      <c r="L419" s="73"/>
      <c r="M419" s="73"/>
      <c r="N419" s="73"/>
      <c r="O419" s="73"/>
      <c r="P419" s="73"/>
      <c r="Q419" s="73"/>
      <c r="R419" s="73"/>
      <c r="S419" s="73"/>
      <c r="T419" s="73"/>
      <c r="U419" s="73"/>
      <c r="V419" s="73"/>
      <c r="W419" s="73"/>
      <c r="X419" s="73"/>
      <c r="Y419" s="73"/>
      <c r="Z419" s="73"/>
      <c r="AA419" s="73"/>
      <c r="AB419" s="73"/>
      <c r="AC419" s="73"/>
      <c r="AD419" s="73"/>
      <c r="AE419" s="73"/>
      <c r="AF419" s="73"/>
      <c r="AG419" s="73"/>
      <c r="AH419" s="73"/>
      <c r="AI419" s="73"/>
      <c r="AJ419" s="73"/>
      <c r="AK419" s="73"/>
    </row>
    <row r="420" spans="1:37" ht="15.75" customHeight="1" x14ac:dyDescent="0.3">
      <c r="A420" s="73"/>
      <c r="B420" s="73"/>
      <c r="C420" s="73"/>
      <c r="D420" s="73"/>
      <c r="E420" s="73"/>
      <c r="F420" s="73"/>
      <c r="G420" s="73"/>
      <c r="H420" s="73"/>
      <c r="I420" s="73"/>
      <c r="J420" s="73"/>
      <c r="K420" s="73"/>
      <c r="L420" s="73"/>
      <c r="M420" s="73"/>
      <c r="N420" s="73"/>
      <c r="O420" s="73"/>
      <c r="P420" s="73"/>
      <c r="Q420" s="73"/>
      <c r="R420" s="73"/>
      <c r="S420" s="73"/>
      <c r="T420" s="73"/>
      <c r="U420" s="73"/>
      <c r="V420" s="73"/>
      <c r="W420" s="73"/>
      <c r="X420" s="73"/>
      <c r="Y420" s="73"/>
      <c r="Z420" s="73"/>
      <c r="AA420" s="73"/>
      <c r="AB420" s="73"/>
      <c r="AC420" s="73"/>
      <c r="AD420" s="73"/>
      <c r="AE420" s="73"/>
      <c r="AF420" s="73"/>
      <c r="AG420" s="73"/>
      <c r="AH420" s="73"/>
      <c r="AI420" s="73"/>
      <c r="AJ420" s="73"/>
      <c r="AK420" s="73"/>
    </row>
    <row r="421" spans="1:37" ht="15.75" customHeight="1" x14ac:dyDescent="0.3">
      <c r="A421" s="73"/>
      <c r="B421" s="73"/>
      <c r="C421" s="73"/>
      <c r="D421" s="73"/>
      <c r="E421" s="73"/>
      <c r="F421" s="73"/>
      <c r="G421" s="73"/>
      <c r="H421" s="73"/>
      <c r="I421" s="73"/>
      <c r="J421" s="73"/>
      <c r="K421" s="73"/>
      <c r="L421" s="73"/>
      <c r="M421" s="73"/>
      <c r="N421" s="73"/>
      <c r="O421" s="73"/>
      <c r="P421" s="73"/>
      <c r="Q421" s="73"/>
      <c r="R421" s="73"/>
      <c r="S421" s="73"/>
      <c r="T421" s="73"/>
      <c r="U421" s="73"/>
      <c r="V421" s="73"/>
      <c r="W421" s="73"/>
      <c r="X421" s="73"/>
      <c r="Y421" s="73"/>
      <c r="Z421" s="73"/>
      <c r="AA421" s="73"/>
      <c r="AB421" s="73"/>
      <c r="AC421" s="73"/>
      <c r="AD421" s="73"/>
      <c r="AE421" s="73"/>
      <c r="AF421" s="73"/>
      <c r="AG421" s="73"/>
      <c r="AH421" s="73"/>
      <c r="AI421" s="73"/>
      <c r="AJ421" s="73"/>
      <c r="AK421" s="73"/>
    </row>
    <row r="422" spans="1:37" ht="15.75" customHeight="1" x14ac:dyDescent="0.3">
      <c r="A422" s="73"/>
      <c r="B422" s="73"/>
      <c r="C422" s="73"/>
      <c r="D422" s="73"/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  <c r="AE422" s="73"/>
      <c r="AF422" s="73"/>
      <c r="AG422" s="73"/>
      <c r="AH422" s="73"/>
      <c r="AI422" s="73"/>
      <c r="AJ422" s="73"/>
      <c r="AK422" s="73"/>
    </row>
    <row r="423" spans="1:37" ht="15.75" customHeight="1" x14ac:dyDescent="0.3">
      <c r="A423" s="73"/>
      <c r="B423" s="73"/>
      <c r="C423" s="73"/>
      <c r="D423" s="73"/>
      <c r="E423" s="73"/>
      <c r="F423" s="73"/>
      <c r="G423" s="73"/>
      <c r="H423" s="73"/>
      <c r="I423" s="73"/>
      <c r="J423" s="73"/>
      <c r="K423" s="73"/>
      <c r="L423" s="73"/>
      <c r="M423" s="73"/>
      <c r="N423" s="73"/>
      <c r="O423" s="73"/>
      <c r="P423" s="73"/>
      <c r="Q423" s="73"/>
      <c r="R423" s="73"/>
      <c r="S423" s="73"/>
      <c r="T423" s="73"/>
      <c r="U423" s="73"/>
      <c r="V423" s="73"/>
      <c r="W423" s="73"/>
      <c r="X423" s="73"/>
      <c r="Y423" s="73"/>
      <c r="Z423" s="73"/>
      <c r="AA423" s="73"/>
      <c r="AB423" s="73"/>
      <c r="AC423" s="73"/>
      <c r="AD423" s="73"/>
      <c r="AE423" s="73"/>
      <c r="AF423" s="73"/>
      <c r="AG423" s="73"/>
      <c r="AH423" s="73"/>
      <c r="AI423" s="73"/>
      <c r="AJ423" s="73"/>
      <c r="AK423" s="73"/>
    </row>
    <row r="424" spans="1:37" ht="15.75" customHeight="1" x14ac:dyDescent="0.3">
      <c r="A424" s="73"/>
      <c r="B424" s="73"/>
      <c r="C424" s="73"/>
      <c r="D424" s="73"/>
      <c r="E424" s="73"/>
      <c r="F424" s="73"/>
      <c r="G424" s="73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73"/>
      <c r="V424" s="73"/>
      <c r="W424" s="73"/>
      <c r="X424" s="73"/>
      <c r="Y424" s="73"/>
      <c r="Z424" s="73"/>
      <c r="AA424" s="73"/>
      <c r="AB424" s="73"/>
      <c r="AC424" s="73"/>
      <c r="AD424" s="73"/>
      <c r="AE424" s="73"/>
      <c r="AF424" s="73"/>
      <c r="AG424" s="73"/>
      <c r="AH424" s="73"/>
      <c r="AI424" s="73"/>
      <c r="AJ424" s="73"/>
      <c r="AK424" s="73"/>
    </row>
    <row r="425" spans="1:37" ht="15.75" customHeight="1" x14ac:dyDescent="0.3">
      <c r="A425" s="73"/>
      <c r="B425" s="73"/>
      <c r="C425" s="73"/>
      <c r="D425" s="73"/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  <c r="AA425" s="73"/>
      <c r="AB425" s="73"/>
      <c r="AC425" s="73"/>
      <c r="AD425" s="73"/>
      <c r="AE425" s="73"/>
      <c r="AF425" s="73"/>
      <c r="AG425" s="73"/>
      <c r="AH425" s="73"/>
      <c r="AI425" s="73"/>
      <c r="AJ425" s="73"/>
      <c r="AK425" s="73"/>
    </row>
    <row r="426" spans="1:37" ht="15.75" customHeight="1" x14ac:dyDescent="0.3">
      <c r="A426" s="73"/>
      <c r="B426" s="73"/>
      <c r="C426" s="73"/>
      <c r="D426" s="73"/>
      <c r="E426" s="73"/>
      <c r="F426" s="73"/>
      <c r="G426" s="73"/>
      <c r="H426" s="73"/>
      <c r="I426" s="73"/>
      <c r="J426" s="73"/>
      <c r="K426" s="73"/>
      <c r="L426" s="73"/>
      <c r="M426" s="73"/>
      <c r="N426" s="73"/>
      <c r="O426" s="73"/>
      <c r="P426" s="73"/>
      <c r="Q426" s="73"/>
      <c r="R426" s="73"/>
      <c r="S426" s="73"/>
      <c r="T426" s="73"/>
      <c r="U426" s="73"/>
      <c r="V426" s="73"/>
      <c r="W426" s="73"/>
      <c r="X426" s="73"/>
      <c r="Y426" s="73"/>
      <c r="Z426" s="73"/>
      <c r="AA426" s="73"/>
      <c r="AB426" s="73"/>
      <c r="AC426" s="73"/>
      <c r="AD426" s="73"/>
      <c r="AE426" s="73"/>
      <c r="AF426" s="73"/>
      <c r="AG426" s="73"/>
      <c r="AH426" s="73"/>
      <c r="AI426" s="73"/>
      <c r="AJ426" s="73"/>
      <c r="AK426" s="73"/>
    </row>
    <row r="427" spans="1:37" ht="15.75" customHeight="1" x14ac:dyDescent="0.3">
      <c r="A427" s="73"/>
      <c r="B427" s="73"/>
      <c r="C427" s="73"/>
      <c r="D427" s="73"/>
      <c r="E427" s="73"/>
      <c r="F427" s="73"/>
      <c r="G427" s="73"/>
      <c r="H427" s="73"/>
      <c r="I427" s="73"/>
      <c r="J427" s="73"/>
      <c r="K427" s="73"/>
      <c r="L427" s="73"/>
      <c r="M427" s="73"/>
      <c r="N427" s="73"/>
      <c r="O427" s="73"/>
      <c r="P427" s="73"/>
      <c r="Q427" s="73"/>
      <c r="R427" s="73"/>
      <c r="S427" s="73"/>
      <c r="T427" s="73"/>
      <c r="U427" s="73"/>
      <c r="V427" s="73"/>
      <c r="W427" s="73"/>
      <c r="X427" s="73"/>
      <c r="Y427" s="73"/>
      <c r="Z427" s="73"/>
      <c r="AA427" s="73"/>
      <c r="AB427" s="73"/>
      <c r="AC427" s="73"/>
      <c r="AD427" s="73"/>
      <c r="AE427" s="73"/>
      <c r="AF427" s="73"/>
      <c r="AG427" s="73"/>
      <c r="AH427" s="73"/>
      <c r="AI427" s="73"/>
      <c r="AJ427" s="73"/>
      <c r="AK427" s="73"/>
    </row>
    <row r="428" spans="1:37" ht="15.75" customHeight="1" x14ac:dyDescent="0.3">
      <c r="A428" s="73"/>
      <c r="B428" s="73"/>
      <c r="C428" s="73"/>
      <c r="D428" s="73"/>
      <c r="E428" s="73"/>
      <c r="F428" s="73"/>
      <c r="G428" s="73"/>
      <c r="H428" s="73"/>
      <c r="I428" s="73"/>
      <c r="J428" s="73"/>
      <c r="K428" s="73"/>
      <c r="L428" s="73"/>
      <c r="M428" s="73"/>
      <c r="N428" s="73"/>
      <c r="O428" s="73"/>
      <c r="P428" s="73"/>
      <c r="Q428" s="73"/>
      <c r="R428" s="73"/>
      <c r="S428" s="73"/>
      <c r="T428" s="73"/>
      <c r="U428" s="73"/>
      <c r="V428" s="73"/>
      <c r="W428" s="73"/>
      <c r="X428" s="73"/>
      <c r="Y428" s="73"/>
      <c r="Z428" s="73"/>
      <c r="AA428" s="73"/>
      <c r="AB428" s="73"/>
      <c r="AC428" s="73"/>
      <c r="AD428" s="73"/>
      <c r="AE428" s="73"/>
      <c r="AF428" s="73"/>
      <c r="AG428" s="73"/>
      <c r="AH428" s="73"/>
      <c r="AI428" s="73"/>
      <c r="AJ428" s="73"/>
      <c r="AK428" s="73"/>
    </row>
    <row r="429" spans="1:37" ht="15.75" customHeight="1" x14ac:dyDescent="0.3">
      <c r="A429" s="73"/>
      <c r="B429" s="73"/>
      <c r="C429" s="73"/>
      <c r="D429" s="73"/>
      <c r="E429" s="73"/>
      <c r="F429" s="73"/>
      <c r="G429" s="73"/>
      <c r="H429" s="73"/>
      <c r="I429" s="73"/>
      <c r="J429" s="73"/>
      <c r="K429" s="73"/>
      <c r="L429" s="73"/>
      <c r="M429" s="73"/>
      <c r="N429" s="73"/>
      <c r="O429" s="73"/>
      <c r="P429" s="73"/>
      <c r="Q429" s="73"/>
      <c r="R429" s="73"/>
      <c r="S429" s="73"/>
      <c r="T429" s="73"/>
      <c r="U429" s="73"/>
      <c r="V429" s="73"/>
      <c r="W429" s="73"/>
      <c r="X429" s="73"/>
      <c r="Y429" s="73"/>
      <c r="Z429" s="73"/>
      <c r="AA429" s="73"/>
      <c r="AB429" s="73"/>
      <c r="AC429" s="73"/>
      <c r="AD429" s="73"/>
      <c r="AE429" s="73"/>
      <c r="AF429" s="73"/>
      <c r="AG429" s="73"/>
      <c r="AH429" s="73"/>
      <c r="AI429" s="73"/>
      <c r="AJ429" s="73"/>
      <c r="AK429" s="73"/>
    </row>
    <row r="430" spans="1:37" ht="15.75" customHeight="1" x14ac:dyDescent="0.3">
      <c r="A430" s="73"/>
      <c r="B430" s="73"/>
      <c r="C430" s="73"/>
      <c r="D430" s="73"/>
      <c r="E430" s="73"/>
      <c r="F430" s="73"/>
      <c r="G430" s="73"/>
      <c r="H430" s="73"/>
      <c r="I430" s="73"/>
      <c r="J430" s="73"/>
      <c r="K430" s="73"/>
      <c r="L430" s="73"/>
      <c r="M430" s="73"/>
      <c r="N430" s="73"/>
      <c r="O430" s="73"/>
      <c r="P430" s="73"/>
      <c r="Q430" s="73"/>
      <c r="R430" s="73"/>
      <c r="S430" s="73"/>
      <c r="T430" s="73"/>
      <c r="U430" s="73"/>
      <c r="V430" s="73"/>
      <c r="W430" s="73"/>
      <c r="X430" s="73"/>
      <c r="Y430" s="73"/>
      <c r="Z430" s="73"/>
      <c r="AA430" s="73"/>
      <c r="AB430" s="73"/>
      <c r="AC430" s="73"/>
      <c r="AD430" s="73"/>
      <c r="AE430" s="73"/>
      <c r="AF430" s="73"/>
      <c r="AG430" s="73"/>
      <c r="AH430" s="73"/>
      <c r="AI430" s="73"/>
      <c r="AJ430" s="73"/>
      <c r="AK430" s="73"/>
    </row>
    <row r="431" spans="1:37" ht="15.75" customHeight="1" x14ac:dyDescent="0.3">
      <c r="A431" s="73"/>
      <c r="B431" s="73"/>
      <c r="C431" s="73"/>
      <c r="D431" s="73"/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  <c r="V431" s="73"/>
      <c r="W431" s="73"/>
      <c r="X431" s="73"/>
      <c r="Y431" s="73"/>
      <c r="Z431" s="73"/>
      <c r="AA431" s="73"/>
      <c r="AB431" s="73"/>
      <c r="AC431" s="73"/>
      <c r="AD431" s="73"/>
      <c r="AE431" s="73"/>
      <c r="AF431" s="73"/>
      <c r="AG431" s="73"/>
      <c r="AH431" s="73"/>
      <c r="AI431" s="73"/>
      <c r="AJ431" s="73"/>
      <c r="AK431" s="73"/>
    </row>
    <row r="432" spans="1:37" ht="15.75" customHeight="1" x14ac:dyDescent="0.3">
      <c r="A432" s="73"/>
      <c r="B432" s="73"/>
      <c r="C432" s="73"/>
      <c r="D432" s="73"/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D432" s="73"/>
      <c r="AE432" s="73"/>
      <c r="AF432" s="73"/>
      <c r="AG432" s="73"/>
      <c r="AH432" s="73"/>
      <c r="AI432" s="73"/>
      <c r="AJ432" s="73"/>
      <c r="AK432" s="73"/>
    </row>
    <row r="433" spans="1:37" ht="15.75" customHeight="1" x14ac:dyDescent="0.3">
      <c r="A433" s="73"/>
      <c r="B433" s="73"/>
      <c r="C433" s="73"/>
      <c r="D433" s="73"/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D433" s="73"/>
      <c r="AE433" s="73"/>
      <c r="AF433" s="73"/>
      <c r="AG433" s="73"/>
      <c r="AH433" s="73"/>
      <c r="AI433" s="73"/>
      <c r="AJ433" s="73"/>
      <c r="AK433" s="73"/>
    </row>
    <row r="434" spans="1:37" ht="15.75" customHeight="1" x14ac:dyDescent="0.3">
      <c r="A434" s="73"/>
      <c r="B434" s="73"/>
      <c r="C434" s="73"/>
      <c r="D434" s="73"/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D434" s="73"/>
      <c r="AE434" s="73"/>
      <c r="AF434" s="73"/>
      <c r="AG434" s="73"/>
      <c r="AH434" s="73"/>
      <c r="AI434" s="73"/>
      <c r="AJ434" s="73"/>
      <c r="AK434" s="73"/>
    </row>
    <row r="435" spans="1:37" ht="15.75" customHeight="1" x14ac:dyDescent="0.3">
      <c r="A435" s="73"/>
      <c r="B435" s="73"/>
      <c r="C435" s="73"/>
      <c r="D435" s="73"/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  <c r="AE435" s="73"/>
      <c r="AF435" s="73"/>
      <c r="AG435" s="73"/>
      <c r="AH435" s="73"/>
      <c r="AI435" s="73"/>
      <c r="AJ435" s="73"/>
      <c r="AK435" s="73"/>
    </row>
    <row r="436" spans="1:37" ht="15.75" customHeight="1" x14ac:dyDescent="0.3">
      <c r="A436" s="73"/>
      <c r="B436" s="73"/>
      <c r="C436" s="73"/>
      <c r="D436" s="73"/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D436" s="73"/>
      <c r="AE436" s="73"/>
      <c r="AF436" s="73"/>
      <c r="AG436" s="73"/>
      <c r="AH436" s="73"/>
      <c r="AI436" s="73"/>
      <c r="AJ436" s="73"/>
      <c r="AK436" s="73"/>
    </row>
    <row r="437" spans="1:37" ht="15.75" customHeight="1" x14ac:dyDescent="0.3">
      <c r="A437" s="73"/>
      <c r="B437" s="73"/>
      <c r="C437" s="73"/>
      <c r="D437" s="73"/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D437" s="73"/>
      <c r="AE437" s="73"/>
      <c r="AF437" s="73"/>
      <c r="AG437" s="73"/>
      <c r="AH437" s="73"/>
      <c r="AI437" s="73"/>
      <c r="AJ437" s="73"/>
      <c r="AK437" s="73"/>
    </row>
    <row r="438" spans="1:37" ht="15.75" customHeight="1" x14ac:dyDescent="0.3">
      <c r="A438" s="73"/>
      <c r="B438" s="73"/>
      <c r="C438" s="73"/>
      <c r="D438" s="73"/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  <c r="AE438" s="73"/>
      <c r="AF438" s="73"/>
      <c r="AG438" s="73"/>
      <c r="AH438" s="73"/>
      <c r="AI438" s="73"/>
      <c r="AJ438" s="73"/>
      <c r="AK438" s="73"/>
    </row>
    <row r="439" spans="1:37" ht="15.75" customHeight="1" x14ac:dyDescent="0.3">
      <c r="A439" s="73"/>
      <c r="B439" s="73"/>
      <c r="C439" s="73"/>
      <c r="D439" s="73"/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D439" s="73"/>
      <c r="AE439" s="73"/>
      <c r="AF439" s="73"/>
      <c r="AG439" s="73"/>
      <c r="AH439" s="73"/>
      <c r="AI439" s="73"/>
      <c r="AJ439" s="73"/>
      <c r="AK439" s="73"/>
    </row>
    <row r="440" spans="1:37" ht="15.75" customHeight="1" x14ac:dyDescent="0.3">
      <c r="A440" s="73"/>
      <c r="B440" s="73"/>
      <c r="C440" s="73"/>
      <c r="D440" s="73"/>
      <c r="E440" s="73"/>
      <c r="F440" s="73"/>
      <c r="G440" s="73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73"/>
      <c r="V440" s="73"/>
      <c r="W440" s="73"/>
      <c r="X440" s="73"/>
      <c r="Y440" s="73"/>
      <c r="Z440" s="73"/>
      <c r="AA440" s="73"/>
      <c r="AB440" s="73"/>
      <c r="AC440" s="73"/>
      <c r="AD440" s="73"/>
      <c r="AE440" s="73"/>
      <c r="AF440" s="73"/>
      <c r="AG440" s="73"/>
      <c r="AH440" s="73"/>
      <c r="AI440" s="73"/>
      <c r="AJ440" s="73"/>
      <c r="AK440" s="73"/>
    </row>
    <row r="441" spans="1:37" ht="15.75" customHeight="1" x14ac:dyDescent="0.3">
      <c r="A441" s="73"/>
      <c r="B441" s="73"/>
      <c r="C441" s="73"/>
      <c r="D441" s="73"/>
      <c r="E441" s="73"/>
      <c r="F441" s="73"/>
      <c r="G441" s="73"/>
      <c r="H441" s="73"/>
      <c r="I441" s="73"/>
      <c r="J441" s="73"/>
      <c r="K441" s="73"/>
      <c r="L441" s="73"/>
      <c r="M441" s="73"/>
      <c r="N441" s="73"/>
      <c r="O441" s="73"/>
      <c r="P441" s="73"/>
      <c r="Q441" s="73"/>
      <c r="R441" s="73"/>
      <c r="S441" s="73"/>
      <c r="T441" s="73"/>
      <c r="U441" s="73"/>
      <c r="V441" s="73"/>
      <c r="W441" s="73"/>
      <c r="X441" s="73"/>
      <c r="Y441" s="73"/>
      <c r="Z441" s="73"/>
      <c r="AA441" s="73"/>
      <c r="AB441" s="73"/>
      <c r="AC441" s="73"/>
      <c r="AD441" s="73"/>
      <c r="AE441" s="73"/>
      <c r="AF441" s="73"/>
      <c r="AG441" s="73"/>
      <c r="AH441" s="73"/>
      <c r="AI441" s="73"/>
      <c r="AJ441" s="73"/>
      <c r="AK441" s="73"/>
    </row>
    <row r="442" spans="1:37" ht="15.75" customHeight="1" x14ac:dyDescent="0.3">
      <c r="A442" s="73"/>
      <c r="B442" s="73"/>
      <c r="C442" s="73"/>
      <c r="D442" s="73"/>
      <c r="E442" s="73"/>
      <c r="F442" s="73"/>
      <c r="G442" s="73"/>
      <c r="H442" s="73"/>
      <c r="I442" s="73"/>
      <c r="J442" s="73"/>
      <c r="K442" s="73"/>
      <c r="L442" s="73"/>
      <c r="M442" s="73"/>
      <c r="N442" s="73"/>
      <c r="O442" s="73"/>
      <c r="P442" s="73"/>
      <c r="Q442" s="73"/>
      <c r="R442" s="73"/>
      <c r="S442" s="73"/>
      <c r="T442" s="73"/>
      <c r="U442" s="73"/>
      <c r="V442" s="73"/>
      <c r="W442" s="73"/>
      <c r="X442" s="73"/>
      <c r="Y442" s="73"/>
      <c r="Z442" s="73"/>
      <c r="AA442" s="73"/>
      <c r="AB442" s="73"/>
      <c r="AC442" s="73"/>
      <c r="AD442" s="73"/>
      <c r="AE442" s="73"/>
      <c r="AF442" s="73"/>
      <c r="AG442" s="73"/>
      <c r="AH442" s="73"/>
      <c r="AI442" s="73"/>
      <c r="AJ442" s="73"/>
      <c r="AK442" s="73"/>
    </row>
    <row r="443" spans="1:37" ht="15.75" customHeight="1" x14ac:dyDescent="0.3">
      <c r="A443" s="73"/>
      <c r="B443" s="73"/>
      <c r="C443" s="73"/>
      <c r="D443" s="73"/>
      <c r="E443" s="73"/>
      <c r="F443" s="73"/>
      <c r="G443" s="73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73"/>
      <c r="V443" s="73"/>
      <c r="W443" s="73"/>
      <c r="X443" s="73"/>
      <c r="Y443" s="73"/>
      <c r="Z443" s="73"/>
      <c r="AA443" s="73"/>
      <c r="AB443" s="73"/>
      <c r="AC443" s="73"/>
      <c r="AD443" s="73"/>
      <c r="AE443" s="73"/>
      <c r="AF443" s="73"/>
      <c r="AG443" s="73"/>
      <c r="AH443" s="73"/>
      <c r="AI443" s="73"/>
      <c r="AJ443" s="73"/>
      <c r="AK443" s="73"/>
    </row>
    <row r="444" spans="1:37" ht="15.75" customHeight="1" x14ac:dyDescent="0.3">
      <c r="A444" s="73"/>
      <c r="B444" s="73"/>
      <c r="C444" s="73"/>
      <c r="D444" s="73"/>
      <c r="E444" s="73"/>
      <c r="F444" s="73"/>
      <c r="G444" s="73"/>
      <c r="H444" s="73"/>
      <c r="I444" s="73"/>
      <c r="J444" s="73"/>
      <c r="K444" s="73"/>
      <c r="L444" s="73"/>
      <c r="M444" s="73"/>
      <c r="N444" s="73"/>
      <c r="O444" s="73"/>
      <c r="P444" s="73"/>
      <c r="Q444" s="73"/>
      <c r="R444" s="73"/>
      <c r="S444" s="73"/>
      <c r="T444" s="73"/>
      <c r="U444" s="73"/>
      <c r="V444" s="73"/>
      <c r="W444" s="73"/>
      <c r="X444" s="73"/>
      <c r="Y444" s="73"/>
      <c r="Z444" s="73"/>
      <c r="AA444" s="73"/>
      <c r="AB444" s="73"/>
      <c r="AC444" s="73"/>
      <c r="AD444" s="73"/>
      <c r="AE444" s="73"/>
      <c r="AF444" s="73"/>
      <c r="AG444" s="73"/>
      <c r="AH444" s="73"/>
      <c r="AI444" s="73"/>
      <c r="AJ444" s="73"/>
      <c r="AK444" s="73"/>
    </row>
    <row r="445" spans="1:37" ht="15.75" customHeight="1" x14ac:dyDescent="0.3">
      <c r="A445" s="73"/>
      <c r="B445" s="73"/>
      <c r="C445" s="73"/>
      <c r="D445" s="73"/>
      <c r="E445" s="73"/>
      <c r="F445" s="73"/>
      <c r="G445" s="73"/>
      <c r="H445" s="73"/>
      <c r="I445" s="73"/>
      <c r="J445" s="73"/>
      <c r="K445" s="73"/>
      <c r="L445" s="73"/>
      <c r="M445" s="73"/>
      <c r="N445" s="73"/>
      <c r="O445" s="73"/>
      <c r="P445" s="73"/>
      <c r="Q445" s="73"/>
      <c r="R445" s="73"/>
      <c r="S445" s="73"/>
      <c r="T445" s="73"/>
      <c r="U445" s="73"/>
      <c r="V445" s="73"/>
      <c r="W445" s="73"/>
      <c r="X445" s="73"/>
      <c r="Y445" s="73"/>
      <c r="Z445" s="73"/>
      <c r="AA445" s="73"/>
      <c r="AB445" s="73"/>
      <c r="AC445" s="73"/>
      <c r="AD445" s="73"/>
      <c r="AE445" s="73"/>
      <c r="AF445" s="73"/>
      <c r="AG445" s="73"/>
      <c r="AH445" s="73"/>
      <c r="AI445" s="73"/>
      <c r="AJ445" s="73"/>
      <c r="AK445" s="73"/>
    </row>
    <row r="446" spans="1:37" ht="15.75" customHeight="1" x14ac:dyDescent="0.3">
      <c r="A446" s="73"/>
      <c r="B446" s="73"/>
      <c r="C446" s="73"/>
      <c r="D446" s="73"/>
      <c r="E446" s="73"/>
      <c r="F446" s="73"/>
      <c r="G446" s="73"/>
      <c r="H446" s="73"/>
      <c r="I446" s="73"/>
      <c r="J446" s="73"/>
      <c r="K446" s="73"/>
      <c r="L446" s="73"/>
      <c r="M446" s="73"/>
      <c r="N446" s="73"/>
      <c r="O446" s="73"/>
      <c r="P446" s="73"/>
      <c r="Q446" s="73"/>
      <c r="R446" s="73"/>
      <c r="S446" s="73"/>
      <c r="T446" s="73"/>
      <c r="U446" s="73"/>
      <c r="V446" s="73"/>
      <c r="W446" s="73"/>
      <c r="X446" s="73"/>
      <c r="Y446" s="73"/>
      <c r="Z446" s="73"/>
      <c r="AA446" s="73"/>
      <c r="AB446" s="73"/>
      <c r="AC446" s="73"/>
      <c r="AD446" s="73"/>
      <c r="AE446" s="73"/>
      <c r="AF446" s="73"/>
      <c r="AG446" s="73"/>
      <c r="AH446" s="73"/>
      <c r="AI446" s="73"/>
      <c r="AJ446" s="73"/>
      <c r="AK446" s="73"/>
    </row>
    <row r="447" spans="1:37" ht="15.75" customHeight="1" x14ac:dyDescent="0.3">
      <c r="A447" s="73"/>
      <c r="B447" s="73"/>
      <c r="C447" s="73"/>
      <c r="D447" s="73"/>
      <c r="E447" s="73"/>
      <c r="F447" s="73"/>
      <c r="G447" s="73"/>
      <c r="H447" s="73"/>
      <c r="I447" s="73"/>
      <c r="J447" s="73"/>
      <c r="K447" s="73"/>
      <c r="L447" s="73"/>
      <c r="M447" s="73"/>
      <c r="N447" s="73"/>
      <c r="O447" s="73"/>
      <c r="P447" s="73"/>
      <c r="Q447" s="73"/>
      <c r="R447" s="73"/>
      <c r="S447" s="73"/>
      <c r="T447" s="73"/>
      <c r="U447" s="73"/>
      <c r="V447" s="73"/>
      <c r="W447" s="73"/>
      <c r="X447" s="73"/>
      <c r="Y447" s="73"/>
      <c r="Z447" s="73"/>
      <c r="AA447" s="73"/>
      <c r="AB447" s="73"/>
      <c r="AC447" s="73"/>
      <c r="AD447" s="73"/>
      <c r="AE447" s="73"/>
      <c r="AF447" s="73"/>
      <c r="AG447" s="73"/>
      <c r="AH447" s="73"/>
      <c r="AI447" s="73"/>
      <c r="AJ447" s="73"/>
      <c r="AK447" s="73"/>
    </row>
    <row r="448" spans="1:37" ht="15.75" customHeight="1" x14ac:dyDescent="0.3">
      <c r="A448" s="73"/>
      <c r="B448" s="73"/>
      <c r="C448" s="73"/>
      <c r="D448" s="73"/>
      <c r="E448" s="73"/>
      <c r="F448" s="73"/>
      <c r="G448" s="73"/>
      <c r="H448" s="73"/>
      <c r="I448" s="73"/>
      <c r="J448" s="73"/>
      <c r="K448" s="73"/>
      <c r="L448" s="73"/>
      <c r="M448" s="73"/>
      <c r="N448" s="73"/>
      <c r="O448" s="73"/>
      <c r="P448" s="73"/>
      <c r="Q448" s="73"/>
      <c r="R448" s="73"/>
      <c r="S448" s="73"/>
      <c r="T448" s="73"/>
      <c r="U448" s="73"/>
      <c r="V448" s="73"/>
      <c r="W448" s="73"/>
      <c r="X448" s="73"/>
      <c r="Y448" s="73"/>
      <c r="Z448" s="73"/>
      <c r="AA448" s="73"/>
      <c r="AB448" s="73"/>
      <c r="AC448" s="73"/>
      <c r="AD448" s="73"/>
      <c r="AE448" s="73"/>
      <c r="AF448" s="73"/>
      <c r="AG448" s="73"/>
      <c r="AH448" s="73"/>
      <c r="AI448" s="73"/>
      <c r="AJ448" s="73"/>
      <c r="AK448" s="73"/>
    </row>
    <row r="449" spans="1:37" ht="15.75" customHeight="1" x14ac:dyDescent="0.3">
      <c r="A449" s="73"/>
      <c r="B449" s="73"/>
      <c r="C449" s="73"/>
      <c r="D449" s="73"/>
      <c r="E449" s="73"/>
      <c r="F449" s="73"/>
      <c r="G449" s="73"/>
      <c r="H449" s="73"/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73"/>
      <c r="V449" s="73"/>
      <c r="W449" s="73"/>
      <c r="X449" s="73"/>
      <c r="Y449" s="73"/>
      <c r="Z449" s="73"/>
      <c r="AA449" s="73"/>
      <c r="AB449" s="73"/>
      <c r="AC449" s="73"/>
      <c r="AD449" s="73"/>
      <c r="AE449" s="73"/>
      <c r="AF449" s="73"/>
      <c r="AG449" s="73"/>
      <c r="AH449" s="73"/>
      <c r="AI449" s="73"/>
      <c r="AJ449" s="73"/>
      <c r="AK449" s="73"/>
    </row>
    <row r="450" spans="1:37" ht="15.75" customHeight="1" x14ac:dyDescent="0.3">
      <c r="A450" s="73"/>
      <c r="B450" s="73"/>
      <c r="C450" s="73"/>
      <c r="D450" s="73"/>
      <c r="E450" s="73"/>
      <c r="F450" s="73"/>
      <c r="G450" s="73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73"/>
      <c r="V450" s="73"/>
      <c r="W450" s="73"/>
      <c r="X450" s="73"/>
      <c r="Y450" s="73"/>
      <c r="Z450" s="73"/>
      <c r="AA450" s="73"/>
      <c r="AB450" s="73"/>
      <c r="AC450" s="73"/>
      <c r="AD450" s="73"/>
      <c r="AE450" s="73"/>
      <c r="AF450" s="73"/>
      <c r="AG450" s="73"/>
      <c r="AH450" s="73"/>
      <c r="AI450" s="73"/>
      <c r="AJ450" s="73"/>
      <c r="AK450" s="73"/>
    </row>
    <row r="451" spans="1:37" ht="15.75" customHeight="1" x14ac:dyDescent="0.3">
      <c r="A451" s="73"/>
      <c r="B451" s="73"/>
      <c r="C451" s="73"/>
      <c r="D451" s="73"/>
      <c r="E451" s="73"/>
      <c r="F451" s="73"/>
      <c r="G451" s="73"/>
      <c r="H451" s="73"/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73"/>
      <c r="V451" s="73"/>
      <c r="W451" s="73"/>
      <c r="X451" s="73"/>
      <c r="Y451" s="73"/>
      <c r="Z451" s="73"/>
      <c r="AA451" s="73"/>
      <c r="AB451" s="73"/>
      <c r="AC451" s="73"/>
      <c r="AD451" s="73"/>
      <c r="AE451" s="73"/>
      <c r="AF451" s="73"/>
      <c r="AG451" s="73"/>
      <c r="AH451" s="73"/>
      <c r="AI451" s="73"/>
      <c r="AJ451" s="73"/>
      <c r="AK451" s="73"/>
    </row>
    <row r="452" spans="1:37" ht="15.75" customHeight="1" x14ac:dyDescent="0.3">
      <c r="A452" s="73"/>
      <c r="B452" s="73"/>
      <c r="C452" s="73"/>
      <c r="D452" s="73"/>
      <c r="E452" s="73"/>
      <c r="F452" s="73"/>
      <c r="G452" s="73"/>
      <c r="H452" s="73"/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73"/>
      <c r="V452" s="73"/>
      <c r="W452" s="73"/>
      <c r="X452" s="73"/>
      <c r="Y452" s="73"/>
      <c r="Z452" s="73"/>
      <c r="AA452" s="73"/>
      <c r="AB452" s="73"/>
      <c r="AC452" s="73"/>
      <c r="AD452" s="73"/>
      <c r="AE452" s="73"/>
      <c r="AF452" s="73"/>
      <c r="AG452" s="73"/>
      <c r="AH452" s="73"/>
      <c r="AI452" s="73"/>
      <c r="AJ452" s="73"/>
      <c r="AK452" s="73"/>
    </row>
    <row r="453" spans="1:37" ht="15.75" customHeight="1" x14ac:dyDescent="0.3">
      <c r="A453" s="73"/>
      <c r="B453" s="73"/>
      <c r="C453" s="73"/>
      <c r="D453" s="73"/>
      <c r="E453" s="73"/>
      <c r="F453" s="73"/>
      <c r="G453" s="73"/>
      <c r="H453" s="73"/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73"/>
      <c r="V453" s="73"/>
      <c r="W453" s="73"/>
      <c r="X453" s="73"/>
      <c r="Y453" s="73"/>
      <c r="Z453" s="73"/>
      <c r="AA453" s="73"/>
      <c r="AB453" s="73"/>
      <c r="AC453" s="73"/>
      <c r="AD453" s="73"/>
      <c r="AE453" s="73"/>
      <c r="AF453" s="73"/>
      <c r="AG453" s="73"/>
      <c r="AH453" s="73"/>
      <c r="AI453" s="73"/>
      <c r="AJ453" s="73"/>
      <c r="AK453" s="73"/>
    </row>
    <row r="454" spans="1:37" ht="15.75" customHeight="1" x14ac:dyDescent="0.3">
      <c r="A454" s="73"/>
      <c r="B454" s="73"/>
      <c r="C454" s="73"/>
      <c r="D454" s="73"/>
      <c r="E454" s="73"/>
      <c r="F454" s="73"/>
      <c r="G454" s="73"/>
      <c r="H454" s="73"/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D454" s="73"/>
      <c r="AE454" s="73"/>
      <c r="AF454" s="73"/>
      <c r="AG454" s="73"/>
      <c r="AH454" s="73"/>
      <c r="AI454" s="73"/>
      <c r="AJ454" s="73"/>
      <c r="AK454" s="73"/>
    </row>
    <row r="455" spans="1:37" ht="15.75" customHeight="1" x14ac:dyDescent="0.3">
      <c r="A455" s="73"/>
      <c r="B455" s="73"/>
      <c r="C455" s="73"/>
      <c r="D455" s="73"/>
      <c r="E455" s="73"/>
      <c r="F455" s="73"/>
      <c r="G455" s="73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D455" s="73"/>
      <c r="AE455" s="73"/>
      <c r="AF455" s="73"/>
      <c r="AG455" s="73"/>
      <c r="AH455" s="73"/>
      <c r="AI455" s="73"/>
      <c r="AJ455" s="73"/>
      <c r="AK455" s="73"/>
    </row>
    <row r="456" spans="1:37" ht="15.75" customHeight="1" x14ac:dyDescent="0.3">
      <c r="A456" s="73"/>
      <c r="B456" s="73"/>
      <c r="C456" s="73"/>
      <c r="D456" s="73"/>
      <c r="E456" s="73"/>
      <c r="F456" s="73"/>
      <c r="G456" s="73"/>
      <c r="H456" s="73"/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D456" s="73"/>
      <c r="AE456" s="73"/>
      <c r="AF456" s="73"/>
      <c r="AG456" s="73"/>
      <c r="AH456" s="73"/>
      <c r="AI456" s="73"/>
      <c r="AJ456" s="73"/>
      <c r="AK456" s="73"/>
    </row>
    <row r="457" spans="1:37" ht="15.75" customHeight="1" x14ac:dyDescent="0.3">
      <c r="A457" s="73"/>
      <c r="B457" s="73"/>
      <c r="C457" s="73"/>
      <c r="D457" s="73"/>
      <c r="E457" s="73"/>
      <c r="F457" s="73"/>
      <c r="G457" s="73"/>
      <c r="H457" s="73"/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D457" s="73"/>
      <c r="AE457" s="73"/>
      <c r="AF457" s="73"/>
      <c r="AG457" s="73"/>
      <c r="AH457" s="73"/>
      <c r="AI457" s="73"/>
      <c r="AJ457" s="73"/>
      <c r="AK457" s="73"/>
    </row>
    <row r="458" spans="1:37" ht="15.75" customHeight="1" x14ac:dyDescent="0.3">
      <c r="A458" s="73"/>
      <c r="B458" s="73"/>
      <c r="C458" s="73"/>
      <c r="D458" s="73"/>
      <c r="E458" s="73"/>
      <c r="F458" s="73"/>
      <c r="G458" s="73"/>
      <c r="H458" s="73"/>
      <c r="I458" s="73"/>
      <c r="J458" s="73"/>
      <c r="K458" s="73"/>
      <c r="L458" s="73"/>
      <c r="M458" s="73"/>
      <c r="N458" s="73"/>
      <c r="O458" s="73"/>
      <c r="P458" s="73"/>
      <c r="Q458" s="73"/>
      <c r="R458" s="73"/>
      <c r="S458" s="73"/>
      <c r="T458" s="73"/>
      <c r="U458" s="73"/>
      <c r="V458" s="73"/>
      <c r="W458" s="73"/>
      <c r="X458" s="73"/>
      <c r="Y458" s="73"/>
      <c r="Z458" s="73"/>
      <c r="AA458" s="73"/>
      <c r="AB458" s="73"/>
      <c r="AC458" s="73"/>
      <c r="AD458" s="73"/>
      <c r="AE458" s="73"/>
      <c r="AF458" s="73"/>
      <c r="AG458" s="73"/>
      <c r="AH458" s="73"/>
      <c r="AI458" s="73"/>
      <c r="AJ458" s="73"/>
      <c r="AK458" s="73"/>
    </row>
    <row r="459" spans="1:37" ht="15.75" customHeight="1" x14ac:dyDescent="0.3">
      <c r="A459" s="73"/>
      <c r="B459" s="73"/>
      <c r="C459" s="73"/>
      <c r="D459" s="73"/>
      <c r="E459" s="73"/>
      <c r="F459" s="73"/>
      <c r="G459" s="73"/>
      <c r="H459" s="73"/>
      <c r="I459" s="73"/>
      <c r="J459" s="73"/>
      <c r="K459" s="73"/>
      <c r="L459" s="73"/>
      <c r="M459" s="73"/>
      <c r="N459" s="73"/>
      <c r="O459" s="73"/>
      <c r="P459" s="73"/>
      <c r="Q459" s="73"/>
      <c r="R459" s="73"/>
      <c r="S459" s="73"/>
      <c r="T459" s="73"/>
      <c r="U459" s="73"/>
      <c r="V459" s="73"/>
      <c r="W459" s="73"/>
      <c r="X459" s="73"/>
      <c r="Y459" s="73"/>
      <c r="Z459" s="73"/>
      <c r="AA459" s="73"/>
      <c r="AB459" s="73"/>
      <c r="AC459" s="73"/>
      <c r="AD459" s="73"/>
      <c r="AE459" s="73"/>
      <c r="AF459" s="73"/>
      <c r="AG459" s="73"/>
      <c r="AH459" s="73"/>
      <c r="AI459" s="73"/>
      <c r="AJ459" s="73"/>
      <c r="AK459" s="73"/>
    </row>
    <row r="460" spans="1:37" ht="15.75" customHeight="1" x14ac:dyDescent="0.3">
      <c r="A460" s="73"/>
      <c r="B460" s="73"/>
      <c r="C460" s="73"/>
      <c r="D460" s="73"/>
      <c r="E460" s="73"/>
      <c r="F460" s="73"/>
      <c r="G460" s="73"/>
      <c r="H460" s="73"/>
      <c r="I460" s="73"/>
      <c r="J460" s="73"/>
      <c r="K460" s="73"/>
      <c r="L460" s="73"/>
      <c r="M460" s="73"/>
      <c r="N460" s="73"/>
      <c r="O460" s="73"/>
      <c r="P460" s="73"/>
      <c r="Q460" s="73"/>
      <c r="R460" s="73"/>
      <c r="S460" s="73"/>
      <c r="T460" s="73"/>
      <c r="U460" s="73"/>
      <c r="V460" s="73"/>
      <c r="W460" s="73"/>
      <c r="X460" s="73"/>
      <c r="Y460" s="73"/>
      <c r="Z460" s="73"/>
      <c r="AA460" s="73"/>
      <c r="AB460" s="73"/>
      <c r="AC460" s="73"/>
      <c r="AD460" s="73"/>
      <c r="AE460" s="73"/>
      <c r="AF460" s="73"/>
      <c r="AG460" s="73"/>
      <c r="AH460" s="73"/>
      <c r="AI460" s="73"/>
      <c r="AJ460" s="73"/>
      <c r="AK460" s="73"/>
    </row>
    <row r="461" spans="1:37" ht="15.75" customHeight="1" x14ac:dyDescent="0.3">
      <c r="A461" s="73"/>
      <c r="B461" s="73"/>
      <c r="C461" s="73"/>
      <c r="D461" s="73"/>
      <c r="E461" s="73"/>
      <c r="F461" s="73"/>
      <c r="G461" s="73"/>
      <c r="H461" s="73"/>
      <c r="I461" s="73"/>
      <c r="J461" s="73"/>
      <c r="K461" s="73"/>
      <c r="L461" s="73"/>
      <c r="M461" s="73"/>
      <c r="N461" s="73"/>
      <c r="O461" s="73"/>
      <c r="P461" s="73"/>
      <c r="Q461" s="73"/>
      <c r="R461" s="73"/>
      <c r="S461" s="73"/>
      <c r="T461" s="73"/>
      <c r="U461" s="73"/>
      <c r="V461" s="73"/>
      <c r="W461" s="73"/>
      <c r="X461" s="73"/>
      <c r="Y461" s="73"/>
      <c r="Z461" s="73"/>
      <c r="AA461" s="73"/>
      <c r="AB461" s="73"/>
      <c r="AC461" s="73"/>
      <c r="AD461" s="73"/>
      <c r="AE461" s="73"/>
      <c r="AF461" s="73"/>
      <c r="AG461" s="73"/>
      <c r="AH461" s="73"/>
      <c r="AI461" s="73"/>
      <c r="AJ461" s="73"/>
      <c r="AK461" s="73"/>
    </row>
    <row r="462" spans="1:37" ht="15.75" customHeight="1" x14ac:dyDescent="0.3">
      <c r="A462" s="73"/>
      <c r="B462" s="73"/>
      <c r="C462" s="73"/>
      <c r="D462" s="73"/>
      <c r="E462" s="73"/>
      <c r="F462" s="73"/>
      <c r="G462" s="73"/>
      <c r="H462" s="73"/>
      <c r="I462" s="73"/>
      <c r="J462" s="73"/>
      <c r="K462" s="73"/>
      <c r="L462" s="73"/>
      <c r="M462" s="73"/>
      <c r="N462" s="73"/>
      <c r="O462" s="73"/>
      <c r="P462" s="73"/>
      <c r="Q462" s="73"/>
      <c r="R462" s="73"/>
      <c r="S462" s="73"/>
      <c r="T462" s="73"/>
      <c r="U462" s="73"/>
      <c r="V462" s="73"/>
      <c r="W462" s="73"/>
      <c r="X462" s="73"/>
      <c r="Y462" s="73"/>
      <c r="Z462" s="73"/>
      <c r="AA462" s="73"/>
      <c r="AB462" s="73"/>
      <c r="AC462" s="73"/>
      <c r="AD462" s="73"/>
      <c r="AE462" s="73"/>
      <c r="AF462" s="73"/>
      <c r="AG462" s="73"/>
      <c r="AH462" s="73"/>
      <c r="AI462" s="73"/>
      <c r="AJ462" s="73"/>
      <c r="AK462" s="73"/>
    </row>
    <row r="463" spans="1:37" ht="15.75" customHeight="1" x14ac:dyDescent="0.3">
      <c r="A463" s="73"/>
      <c r="B463" s="73"/>
      <c r="C463" s="73"/>
      <c r="D463" s="73"/>
      <c r="E463" s="73"/>
      <c r="F463" s="73"/>
      <c r="G463" s="73"/>
      <c r="H463" s="73"/>
      <c r="I463" s="73"/>
      <c r="J463" s="73"/>
      <c r="K463" s="73"/>
      <c r="L463" s="73"/>
      <c r="M463" s="73"/>
      <c r="N463" s="73"/>
      <c r="O463" s="73"/>
      <c r="P463" s="73"/>
      <c r="Q463" s="73"/>
      <c r="R463" s="73"/>
      <c r="S463" s="73"/>
      <c r="T463" s="73"/>
      <c r="U463" s="73"/>
      <c r="V463" s="73"/>
      <c r="W463" s="73"/>
      <c r="X463" s="73"/>
      <c r="Y463" s="73"/>
      <c r="Z463" s="73"/>
      <c r="AA463" s="73"/>
      <c r="AB463" s="73"/>
      <c r="AC463" s="73"/>
      <c r="AD463" s="73"/>
      <c r="AE463" s="73"/>
      <c r="AF463" s="73"/>
      <c r="AG463" s="73"/>
      <c r="AH463" s="73"/>
      <c r="AI463" s="73"/>
      <c r="AJ463" s="73"/>
      <c r="AK463" s="73"/>
    </row>
    <row r="464" spans="1:37" ht="15.75" customHeight="1" x14ac:dyDescent="0.3">
      <c r="A464" s="73"/>
      <c r="B464" s="73"/>
      <c r="C464" s="73"/>
      <c r="D464" s="73"/>
      <c r="E464" s="73"/>
      <c r="F464" s="73"/>
      <c r="G464" s="73"/>
      <c r="H464" s="73"/>
      <c r="I464" s="73"/>
      <c r="J464" s="73"/>
      <c r="K464" s="73"/>
      <c r="L464" s="73"/>
      <c r="M464" s="73"/>
      <c r="N464" s="73"/>
      <c r="O464" s="73"/>
      <c r="P464" s="73"/>
      <c r="Q464" s="73"/>
      <c r="R464" s="73"/>
      <c r="S464" s="73"/>
      <c r="T464" s="73"/>
      <c r="U464" s="73"/>
      <c r="V464" s="73"/>
      <c r="W464" s="73"/>
      <c r="X464" s="73"/>
      <c r="Y464" s="73"/>
      <c r="Z464" s="73"/>
      <c r="AA464" s="73"/>
      <c r="AB464" s="73"/>
      <c r="AC464" s="73"/>
      <c r="AD464" s="73"/>
      <c r="AE464" s="73"/>
      <c r="AF464" s="73"/>
      <c r="AG464" s="73"/>
      <c r="AH464" s="73"/>
      <c r="AI464" s="73"/>
      <c r="AJ464" s="73"/>
      <c r="AK464" s="73"/>
    </row>
    <row r="465" spans="1:37" ht="15.75" customHeight="1" x14ac:dyDescent="0.3">
      <c r="A465" s="73"/>
      <c r="B465" s="73"/>
      <c r="C465" s="73"/>
      <c r="D465" s="73"/>
      <c r="E465" s="73"/>
      <c r="F465" s="73"/>
      <c r="G465" s="73"/>
      <c r="H465" s="73"/>
      <c r="I465" s="73"/>
      <c r="J465" s="73"/>
      <c r="K465" s="73"/>
      <c r="L465" s="73"/>
      <c r="M465" s="73"/>
      <c r="N465" s="73"/>
      <c r="O465" s="73"/>
      <c r="P465" s="73"/>
      <c r="Q465" s="73"/>
      <c r="R465" s="73"/>
      <c r="S465" s="73"/>
      <c r="T465" s="73"/>
      <c r="U465" s="73"/>
      <c r="V465" s="73"/>
      <c r="W465" s="73"/>
      <c r="X465" s="73"/>
      <c r="Y465" s="73"/>
      <c r="Z465" s="73"/>
      <c r="AA465" s="73"/>
      <c r="AB465" s="73"/>
      <c r="AC465" s="73"/>
      <c r="AD465" s="73"/>
      <c r="AE465" s="73"/>
      <c r="AF465" s="73"/>
      <c r="AG465" s="73"/>
      <c r="AH465" s="73"/>
      <c r="AI465" s="73"/>
      <c r="AJ465" s="73"/>
      <c r="AK465" s="73"/>
    </row>
    <row r="466" spans="1:37" ht="15.75" customHeight="1" x14ac:dyDescent="0.3">
      <c r="A466" s="73"/>
      <c r="B466" s="73"/>
      <c r="C466" s="73"/>
      <c r="D466" s="73"/>
      <c r="E466" s="73"/>
      <c r="F466" s="73"/>
      <c r="G466" s="73"/>
      <c r="H466" s="73"/>
      <c r="I466" s="73"/>
      <c r="J466" s="73"/>
      <c r="K466" s="73"/>
      <c r="L466" s="73"/>
      <c r="M466" s="73"/>
      <c r="N466" s="73"/>
      <c r="O466" s="73"/>
      <c r="P466" s="73"/>
      <c r="Q466" s="73"/>
      <c r="R466" s="73"/>
      <c r="S466" s="73"/>
      <c r="T466" s="73"/>
      <c r="U466" s="73"/>
      <c r="V466" s="73"/>
      <c r="W466" s="73"/>
      <c r="X466" s="73"/>
      <c r="Y466" s="73"/>
      <c r="Z466" s="73"/>
      <c r="AA466" s="73"/>
      <c r="AB466" s="73"/>
      <c r="AC466" s="73"/>
      <c r="AD466" s="73"/>
      <c r="AE466" s="73"/>
      <c r="AF466" s="73"/>
      <c r="AG466" s="73"/>
      <c r="AH466" s="73"/>
      <c r="AI466" s="73"/>
      <c r="AJ466" s="73"/>
      <c r="AK466" s="73"/>
    </row>
    <row r="467" spans="1:37" ht="15.75" customHeight="1" x14ac:dyDescent="0.3">
      <c r="A467" s="73"/>
      <c r="B467" s="73"/>
      <c r="C467" s="73"/>
      <c r="D467" s="73"/>
      <c r="E467" s="73"/>
      <c r="F467" s="73"/>
      <c r="G467" s="73"/>
      <c r="H467" s="73"/>
      <c r="I467" s="73"/>
      <c r="J467" s="73"/>
      <c r="K467" s="73"/>
      <c r="L467" s="73"/>
      <c r="M467" s="73"/>
      <c r="N467" s="73"/>
      <c r="O467" s="73"/>
      <c r="P467" s="73"/>
      <c r="Q467" s="73"/>
      <c r="R467" s="73"/>
      <c r="S467" s="73"/>
      <c r="T467" s="73"/>
      <c r="U467" s="73"/>
      <c r="V467" s="73"/>
      <c r="W467" s="73"/>
      <c r="X467" s="73"/>
      <c r="Y467" s="73"/>
      <c r="Z467" s="73"/>
      <c r="AA467" s="73"/>
      <c r="AB467" s="73"/>
      <c r="AC467" s="73"/>
      <c r="AD467" s="73"/>
      <c r="AE467" s="73"/>
      <c r="AF467" s="73"/>
      <c r="AG467" s="73"/>
      <c r="AH467" s="73"/>
      <c r="AI467" s="73"/>
      <c r="AJ467" s="73"/>
      <c r="AK467" s="73"/>
    </row>
    <row r="468" spans="1:37" ht="15.75" customHeight="1" x14ac:dyDescent="0.3">
      <c r="A468" s="73"/>
      <c r="B468" s="73"/>
      <c r="C468" s="73"/>
      <c r="D468" s="73"/>
      <c r="E468" s="73"/>
      <c r="F468" s="73"/>
      <c r="G468" s="73"/>
      <c r="H468" s="73"/>
      <c r="I468" s="73"/>
      <c r="J468" s="73"/>
      <c r="K468" s="73"/>
      <c r="L468" s="73"/>
      <c r="M468" s="73"/>
      <c r="N468" s="73"/>
      <c r="O468" s="73"/>
      <c r="P468" s="73"/>
      <c r="Q468" s="73"/>
      <c r="R468" s="73"/>
      <c r="S468" s="73"/>
      <c r="T468" s="73"/>
      <c r="U468" s="73"/>
      <c r="V468" s="73"/>
      <c r="W468" s="73"/>
      <c r="X468" s="73"/>
      <c r="Y468" s="73"/>
      <c r="Z468" s="73"/>
      <c r="AA468" s="73"/>
      <c r="AB468" s="73"/>
      <c r="AC468" s="73"/>
      <c r="AD468" s="73"/>
      <c r="AE468" s="73"/>
      <c r="AF468" s="73"/>
      <c r="AG468" s="73"/>
      <c r="AH468" s="73"/>
      <c r="AI468" s="73"/>
      <c r="AJ468" s="73"/>
      <c r="AK468" s="73"/>
    </row>
    <row r="469" spans="1:37" ht="15.75" customHeight="1" x14ac:dyDescent="0.3">
      <c r="A469" s="73"/>
      <c r="B469" s="73"/>
      <c r="C469" s="73"/>
      <c r="D469" s="73"/>
      <c r="E469" s="73"/>
      <c r="F469" s="73"/>
      <c r="G469" s="73"/>
      <c r="H469" s="73"/>
      <c r="I469" s="73"/>
      <c r="J469" s="73"/>
      <c r="K469" s="73"/>
      <c r="L469" s="73"/>
      <c r="M469" s="73"/>
      <c r="N469" s="73"/>
      <c r="O469" s="73"/>
      <c r="P469" s="73"/>
      <c r="Q469" s="73"/>
      <c r="R469" s="73"/>
      <c r="S469" s="73"/>
      <c r="T469" s="73"/>
      <c r="U469" s="73"/>
      <c r="V469" s="73"/>
      <c r="W469" s="73"/>
      <c r="X469" s="73"/>
      <c r="Y469" s="73"/>
      <c r="Z469" s="73"/>
      <c r="AA469" s="73"/>
      <c r="AB469" s="73"/>
      <c r="AC469" s="73"/>
      <c r="AD469" s="73"/>
      <c r="AE469" s="73"/>
      <c r="AF469" s="73"/>
      <c r="AG469" s="73"/>
      <c r="AH469" s="73"/>
      <c r="AI469" s="73"/>
      <c r="AJ469" s="73"/>
      <c r="AK469" s="73"/>
    </row>
    <row r="470" spans="1:37" ht="15.75" customHeight="1" x14ac:dyDescent="0.3">
      <c r="A470" s="73"/>
      <c r="B470" s="73"/>
      <c r="C470" s="73"/>
      <c r="D470" s="73"/>
      <c r="E470" s="73"/>
      <c r="F470" s="73"/>
      <c r="G470" s="73"/>
      <c r="H470" s="73"/>
      <c r="I470" s="73"/>
      <c r="J470" s="73"/>
      <c r="K470" s="73"/>
      <c r="L470" s="73"/>
      <c r="M470" s="73"/>
      <c r="N470" s="73"/>
      <c r="O470" s="73"/>
      <c r="P470" s="73"/>
      <c r="Q470" s="73"/>
      <c r="R470" s="73"/>
      <c r="S470" s="73"/>
      <c r="T470" s="73"/>
      <c r="U470" s="73"/>
      <c r="V470" s="73"/>
      <c r="W470" s="73"/>
      <c r="X470" s="73"/>
      <c r="Y470" s="73"/>
      <c r="Z470" s="73"/>
      <c r="AA470" s="73"/>
      <c r="AB470" s="73"/>
      <c r="AC470" s="73"/>
      <c r="AD470" s="73"/>
      <c r="AE470" s="73"/>
      <c r="AF470" s="73"/>
      <c r="AG470" s="73"/>
      <c r="AH470" s="73"/>
      <c r="AI470" s="73"/>
      <c r="AJ470" s="73"/>
      <c r="AK470" s="73"/>
    </row>
    <row r="471" spans="1:37" ht="15.75" customHeight="1" x14ac:dyDescent="0.3">
      <c r="A471" s="73"/>
      <c r="B471" s="73"/>
      <c r="C471" s="73"/>
      <c r="D471" s="73"/>
      <c r="E471" s="73"/>
      <c r="F471" s="73"/>
      <c r="G471" s="73"/>
      <c r="H471" s="73"/>
      <c r="I471" s="73"/>
      <c r="J471" s="73"/>
      <c r="K471" s="73"/>
      <c r="L471" s="73"/>
      <c r="M471" s="73"/>
      <c r="N471" s="73"/>
      <c r="O471" s="73"/>
      <c r="P471" s="73"/>
      <c r="Q471" s="73"/>
      <c r="R471" s="73"/>
      <c r="S471" s="73"/>
      <c r="T471" s="73"/>
      <c r="U471" s="73"/>
      <c r="V471" s="73"/>
      <c r="W471" s="73"/>
      <c r="X471" s="73"/>
      <c r="Y471" s="73"/>
      <c r="Z471" s="73"/>
      <c r="AA471" s="73"/>
      <c r="AB471" s="73"/>
      <c r="AC471" s="73"/>
      <c r="AD471" s="73"/>
      <c r="AE471" s="73"/>
      <c r="AF471" s="73"/>
      <c r="AG471" s="73"/>
      <c r="AH471" s="73"/>
      <c r="AI471" s="73"/>
      <c r="AJ471" s="73"/>
      <c r="AK471" s="73"/>
    </row>
    <row r="472" spans="1:37" ht="15.75" customHeight="1" x14ac:dyDescent="0.3">
      <c r="A472" s="73"/>
      <c r="B472" s="73"/>
      <c r="C472" s="73"/>
      <c r="D472" s="73"/>
      <c r="E472" s="73"/>
      <c r="F472" s="73"/>
      <c r="G472" s="73"/>
      <c r="H472" s="73"/>
      <c r="I472" s="73"/>
      <c r="J472" s="73"/>
      <c r="K472" s="73"/>
      <c r="L472" s="73"/>
      <c r="M472" s="73"/>
      <c r="N472" s="73"/>
      <c r="O472" s="73"/>
      <c r="P472" s="73"/>
      <c r="Q472" s="73"/>
      <c r="R472" s="73"/>
      <c r="S472" s="73"/>
      <c r="T472" s="73"/>
      <c r="U472" s="73"/>
      <c r="V472" s="73"/>
      <c r="W472" s="73"/>
      <c r="X472" s="73"/>
      <c r="Y472" s="73"/>
      <c r="Z472" s="73"/>
      <c r="AA472" s="73"/>
      <c r="AB472" s="73"/>
      <c r="AC472" s="73"/>
      <c r="AD472" s="73"/>
      <c r="AE472" s="73"/>
      <c r="AF472" s="73"/>
      <c r="AG472" s="73"/>
      <c r="AH472" s="73"/>
      <c r="AI472" s="73"/>
      <c r="AJ472" s="73"/>
      <c r="AK472" s="73"/>
    </row>
    <row r="473" spans="1:37" ht="15.75" customHeight="1" x14ac:dyDescent="0.3">
      <c r="A473" s="73"/>
      <c r="B473" s="73"/>
      <c r="C473" s="73"/>
      <c r="D473" s="73"/>
      <c r="E473" s="73"/>
      <c r="F473" s="73"/>
      <c r="G473" s="73"/>
      <c r="H473" s="73"/>
      <c r="I473" s="73"/>
      <c r="J473" s="73"/>
      <c r="K473" s="73"/>
      <c r="L473" s="73"/>
      <c r="M473" s="73"/>
      <c r="N473" s="73"/>
      <c r="O473" s="73"/>
      <c r="P473" s="73"/>
      <c r="Q473" s="73"/>
      <c r="R473" s="73"/>
      <c r="S473" s="73"/>
      <c r="T473" s="73"/>
      <c r="U473" s="73"/>
      <c r="V473" s="73"/>
      <c r="W473" s="73"/>
      <c r="X473" s="73"/>
      <c r="Y473" s="73"/>
      <c r="Z473" s="73"/>
      <c r="AA473" s="73"/>
      <c r="AB473" s="73"/>
      <c r="AC473" s="73"/>
      <c r="AD473" s="73"/>
      <c r="AE473" s="73"/>
      <c r="AF473" s="73"/>
      <c r="AG473" s="73"/>
      <c r="AH473" s="73"/>
      <c r="AI473" s="73"/>
      <c r="AJ473" s="73"/>
      <c r="AK473" s="73"/>
    </row>
    <row r="474" spans="1:37" ht="15.75" customHeight="1" x14ac:dyDescent="0.3">
      <c r="A474" s="73"/>
      <c r="B474" s="73"/>
      <c r="C474" s="73"/>
      <c r="D474" s="73"/>
      <c r="E474" s="73"/>
      <c r="F474" s="73"/>
      <c r="G474" s="73"/>
      <c r="H474" s="73"/>
      <c r="I474" s="73"/>
      <c r="J474" s="73"/>
      <c r="K474" s="73"/>
      <c r="L474" s="73"/>
      <c r="M474" s="73"/>
      <c r="N474" s="73"/>
      <c r="O474" s="73"/>
      <c r="P474" s="73"/>
      <c r="Q474" s="73"/>
      <c r="R474" s="73"/>
      <c r="S474" s="73"/>
      <c r="T474" s="73"/>
      <c r="U474" s="73"/>
      <c r="V474" s="73"/>
      <c r="W474" s="73"/>
      <c r="X474" s="73"/>
      <c r="Y474" s="73"/>
      <c r="Z474" s="73"/>
      <c r="AA474" s="73"/>
      <c r="AB474" s="73"/>
      <c r="AC474" s="73"/>
      <c r="AD474" s="73"/>
      <c r="AE474" s="73"/>
      <c r="AF474" s="73"/>
      <c r="AG474" s="73"/>
      <c r="AH474" s="73"/>
      <c r="AI474" s="73"/>
      <c r="AJ474" s="73"/>
      <c r="AK474" s="73"/>
    </row>
    <row r="475" spans="1:37" ht="15.75" customHeight="1" x14ac:dyDescent="0.3">
      <c r="A475" s="73"/>
      <c r="B475" s="73"/>
      <c r="C475" s="73"/>
      <c r="D475" s="73"/>
      <c r="E475" s="73"/>
      <c r="F475" s="73"/>
      <c r="G475" s="73"/>
      <c r="H475" s="73"/>
      <c r="I475" s="73"/>
      <c r="J475" s="73"/>
      <c r="K475" s="73"/>
      <c r="L475" s="73"/>
      <c r="M475" s="73"/>
      <c r="N475" s="73"/>
      <c r="O475" s="73"/>
      <c r="P475" s="73"/>
      <c r="Q475" s="73"/>
      <c r="R475" s="73"/>
      <c r="S475" s="73"/>
      <c r="T475" s="73"/>
      <c r="U475" s="73"/>
      <c r="V475" s="73"/>
      <c r="W475" s="73"/>
      <c r="X475" s="73"/>
      <c r="Y475" s="73"/>
      <c r="Z475" s="73"/>
      <c r="AA475" s="73"/>
      <c r="AB475" s="73"/>
      <c r="AC475" s="73"/>
      <c r="AD475" s="73"/>
      <c r="AE475" s="73"/>
      <c r="AF475" s="73"/>
      <c r="AG475" s="73"/>
      <c r="AH475" s="73"/>
      <c r="AI475" s="73"/>
      <c r="AJ475" s="73"/>
      <c r="AK475" s="73"/>
    </row>
    <row r="476" spans="1:37" ht="15.75" customHeight="1" x14ac:dyDescent="0.3">
      <c r="A476" s="73"/>
      <c r="B476" s="73"/>
      <c r="C476" s="73"/>
      <c r="D476" s="73"/>
      <c r="E476" s="73"/>
      <c r="F476" s="73"/>
      <c r="G476" s="73"/>
      <c r="H476" s="73"/>
      <c r="I476" s="73"/>
      <c r="J476" s="73"/>
      <c r="K476" s="73"/>
      <c r="L476" s="73"/>
      <c r="M476" s="73"/>
      <c r="N476" s="73"/>
      <c r="O476" s="73"/>
      <c r="P476" s="73"/>
      <c r="Q476" s="73"/>
      <c r="R476" s="73"/>
      <c r="S476" s="73"/>
      <c r="T476" s="73"/>
      <c r="U476" s="73"/>
      <c r="V476" s="73"/>
      <c r="W476" s="73"/>
      <c r="X476" s="73"/>
      <c r="Y476" s="73"/>
      <c r="Z476" s="73"/>
      <c r="AA476" s="73"/>
      <c r="AB476" s="73"/>
      <c r="AC476" s="73"/>
      <c r="AD476" s="73"/>
      <c r="AE476" s="73"/>
      <c r="AF476" s="73"/>
      <c r="AG476" s="73"/>
      <c r="AH476" s="73"/>
      <c r="AI476" s="73"/>
      <c r="AJ476" s="73"/>
      <c r="AK476" s="73"/>
    </row>
    <row r="477" spans="1:37" ht="15.75" customHeight="1" x14ac:dyDescent="0.3">
      <c r="A477" s="73"/>
      <c r="B477" s="73"/>
      <c r="C477" s="73"/>
      <c r="D477" s="73"/>
      <c r="E477" s="73"/>
      <c r="F477" s="73"/>
      <c r="G477" s="73"/>
      <c r="H477" s="73"/>
      <c r="I477" s="73"/>
      <c r="J477" s="73"/>
      <c r="K477" s="73"/>
      <c r="L477" s="73"/>
      <c r="M477" s="73"/>
      <c r="N477" s="73"/>
      <c r="O477" s="73"/>
      <c r="P477" s="73"/>
      <c r="Q477" s="73"/>
      <c r="R477" s="73"/>
      <c r="S477" s="73"/>
      <c r="T477" s="73"/>
      <c r="U477" s="73"/>
      <c r="V477" s="73"/>
      <c r="W477" s="73"/>
      <c r="X477" s="73"/>
      <c r="Y477" s="73"/>
      <c r="Z477" s="73"/>
      <c r="AA477" s="73"/>
      <c r="AB477" s="73"/>
      <c r="AC477" s="73"/>
      <c r="AD477" s="73"/>
      <c r="AE477" s="73"/>
      <c r="AF477" s="73"/>
      <c r="AG477" s="73"/>
      <c r="AH477" s="73"/>
      <c r="AI477" s="73"/>
      <c r="AJ477" s="73"/>
      <c r="AK477" s="73"/>
    </row>
    <row r="478" spans="1:37" ht="15.75" customHeight="1" x14ac:dyDescent="0.3">
      <c r="A478" s="73"/>
      <c r="B478" s="73"/>
      <c r="C478" s="73"/>
      <c r="D478" s="73"/>
      <c r="E478" s="73"/>
      <c r="F478" s="73"/>
      <c r="G478" s="73"/>
      <c r="H478" s="73"/>
      <c r="I478" s="73"/>
      <c r="J478" s="73"/>
      <c r="K478" s="73"/>
      <c r="L478" s="73"/>
      <c r="M478" s="73"/>
      <c r="N478" s="73"/>
      <c r="O478" s="73"/>
      <c r="P478" s="73"/>
      <c r="Q478" s="73"/>
      <c r="R478" s="73"/>
      <c r="S478" s="73"/>
      <c r="T478" s="73"/>
      <c r="U478" s="73"/>
      <c r="V478" s="73"/>
      <c r="W478" s="73"/>
      <c r="X478" s="73"/>
      <c r="Y478" s="73"/>
      <c r="Z478" s="73"/>
      <c r="AA478" s="73"/>
      <c r="AB478" s="73"/>
      <c r="AC478" s="73"/>
      <c r="AD478" s="73"/>
      <c r="AE478" s="73"/>
      <c r="AF478" s="73"/>
      <c r="AG478" s="73"/>
      <c r="AH478" s="73"/>
      <c r="AI478" s="73"/>
      <c r="AJ478" s="73"/>
      <c r="AK478" s="73"/>
    </row>
    <row r="479" spans="1:37" ht="15.75" customHeight="1" x14ac:dyDescent="0.3">
      <c r="A479" s="73"/>
      <c r="B479" s="73"/>
      <c r="C479" s="73"/>
      <c r="D479" s="73"/>
      <c r="E479" s="73"/>
      <c r="F479" s="73"/>
      <c r="G479" s="73"/>
      <c r="H479" s="73"/>
      <c r="I479" s="73"/>
      <c r="J479" s="73"/>
      <c r="K479" s="73"/>
      <c r="L479" s="73"/>
      <c r="M479" s="73"/>
      <c r="N479" s="73"/>
      <c r="O479" s="73"/>
      <c r="P479" s="73"/>
      <c r="Q479" s="73"/>
      <c r="R479" s="73"/>
      <c r="S479" s="73"/>
      <c r="T479" s="73"/>
      <c r="U479" s="73"/>
      <c r="V479" s="73"/>
      <c r="W479" s="73"/>
      <c r="X479" s="73"/>
      <c r="Y479" s="73"/>
      <c r="Z479" s="73"/>
      <c r="AA479" s="73"/>
      <c r="AB479" s="73"/>
      <c r="AC479" s="73"/>
      <c r="AD479" s="73"/>
      <c r="AE479" s="73"/>
      <c r="AF479" s="73"/>
      <c r="AG479" s="73"/>
      <c r="AH479" s="73"/>
      <c r="AI479" s="73"/>
      <c r="AJ479" s="73"/>
      <c r="AK479" s="73"/>
    </row>
    <row r="480" spans="1:37" ht="15.75" customHeight="1" x14ac:dyDescent="0.3">
      <c r="A480" s="73"/>
      <c r="B480" s="73"/>
      <c r="C480" s="73"/>
      <c r="D480" s="73"/>
      <c r="E480" s="73"/>
      <c r="F480" s="73"/>
      <c r="G480" s="73"/>
      <c r="H480" s="73"/>
      <c r="I480" s="73"/>
      <c r="J480" s="73"/>
      <c r="K480" s="73"/>
      <c r="L480" s="73"/>
      <c r="M480" s="73"/>
      <c r="N480" s="73"/>
      <c r="O480" s="73"/>
      <c r="P480" s="73"/>
      <c r="Q480" s="73"/>
      <c r="R480" s="73"/>
      <c r="S480" s="73"/>
      <c r="T480" s="73"/>
      <c r="U480" s="73"/>
      <c r="V480" s="73"/>
      <c r="W480" s="73"/>
      <c r="X480" s="73"/>
      <c r="Y480" s="73"/>
      <c r="Z480" s="73"/>
      <c r="AA480" s="73"/>
      <c r="AB480" s="73"/>
      <c r="AC480" s="73"/>
      <c r="AD480" s="73"/>
      <c r="AE480" s="73"/>
      <c r="AF480" s="73"/>
      <c r="AG480" s="73"/>
      <c r="AH480" s="73"/>
      <c r="AI480" s="73"/>
      <c r="AJ480" s="73"/>
      <c r="AK480" s="73"/>
    </row>
    <row r="481" spans="1:37" ht="15.75" customHeight="1" x14ac:dyDescent="0.3">
      <c r="A481" s="73"/>
      <c r="B481" s="73"/>
      <c r="C481" s="73"/>
      <c r="D481" s="73"/>
      <c r="E481" s="73"/>
      <c r="F481" s="73"/>
      <c r="G481" s="73"/>
      <c r="H481" s="73"/>
      <c r="I481" s="73"/>
      <c r="J481" s="73"/>
      <c r="K481" s="73"/>
      <c r="L481" s="73"/>
      <c r="M481" s="73"/>
      <c r="N481" s="73"/>
      <c r="O481" s="73"/>
      <c r="P481" s="73"/>
      <c r="Q481" s="73"/>
      <c r="R481" s="73"/>
      <c r="S481" s="73"/>
      <c r="T481" s="73"/>
      <c r="U481" s="73"/>
      <c r="V481" s="73"/>
      <c r="W481" s="73"/>
      <c r="X481" s="73"/>
      <c r="Y481" s="73"/>
      <c r="Z481" s="73"/>
      <c r="AA481" s="73"/>
      <c r="AB481" s="73"/>
      <c r="AC481" s="73"/>
      <c r="AD481" s="73"/>
      <c r="AE481" s="73"/>
      <c r="AF481" s="73"/>
      <c r="AG481" s="73"/>
      <c r="AH481" s="73"/>
      <c r="AI481" s="73"/>
      <c r="AJ481" s="73"/>
      <c r="AK481" s="73"/>
    </row>
    <row r="482" spans="1:37" ht="15.75" customHeight="1" x14ac:dyDescent="0.3">
      <c r="A482" s="73"/>
      <c r="B482" s="73"/>
      <c r="C482" s="73"/>
      <c r="D482" s="73"/>
      <c r="E482" s="73"/>
      <c r="F482" s="73"/>
      <c r="G482" s="73"/>
      <c r="H482" s="73"/>
      <c r="I482" s="73"/>
      <c r="J482" s="73"/>
      <c r="K482" s="73"/>
      <c r="L482" s="73"/>
      <c r="M482" s="73"/>
      <c r="N482" s="73"/>
      <c r="O482" s="73"/>
      <c r="P482" s="73"/>
      <c r="Q482" s="73"/>
      <c r="R482" s="73"/>
      <c r="S482" s="73"/>
      <c r="T482" s="73"/>
      <c r="U482" s="73"/>
      <c r="V482" s="73"/>
      <c r="W482" s="73"/>
      <c r="X482" s="73"/>
      <c r="Y482" s="73"/>
      <c r="Z482" s="73"/>
      <c r="AA482" s="73"/>
      <c r="AB482" s="73"/>
      <c r="AC482" s="73"/>
      <c r="AD482" s="73"/>
      <c r="AE482" s="73"/>
      <c r="AF482" s="73"/>
      <c r="AG482" s="73"/>
      <c r="AH482" s="73"/>
      <c r="AI482" s="73"/>
      <c r="AJ482" s="73"/>
      <c r="AK482" s="73"/>
    </row>
    <row r="483" spans="1:37" ht="15.75" customHeight="1" x14ac:dyDescent="0.3">
      <c r="A483" s="73"/>
      <c r="B483" s="73"/>
      <c r="C483" s="73"/>
      <c r="D483" s="73"/>
      <c r="E483" s="73"/>
      <c r="F483" s="73"/>
      <c r="G483" s="73"/>
      <c r="H483" s="73"/>
      <c r="I483" s="73"/>
      <c r="J483" s="73"/>
      <c r="K483" s="73"/>
      <c r="L483" s="73"/>
      <c r="M483" s="73"/>
      <c r="N483" s="73"/>
      <c r="O483" s="73"/>
      <c r="P483" s="73"/>
      <c r="Q483" s="73"/>
      <c r="R483" s="73"/>
      <c r="S483" s="73"/>
      <c r="T483" s="73"/>
      <c r="U483" s="73"/>
      <c r="V483" s="73"/>
      <c r="W483" s="73"/>
      <c r="X483" s="73"/>
      <c r="Y483" s="73"/>
      <c r="Z483" s="73"/>
      <c r="AA483" s="73"/>
      <c r="AB483" s="73"/>
      <c r="AC483" s="73"/>
      <c r="AD483" s="73"/>
      <c r="AE483" s="73"/>
      <c r="AF483" s="73"/>
      <c r="AG483" s="73"/>
      <c r="AH483" s="73"/>
      <c r="AI483" s="73"/>
      <c r="AJ483" s="73"/>
      <c r="AK483" s="73"/>
    </row>
    <row r="484" spans="1:37" ht="15.75" customHeight="1" x14ac:dyDescent="0.3">
      <c r="A484" s="73"/>
      <c r="B484" s="73"/>
      <c r="C484" s="73"/>
      <c r="D484" s="73"/>
      <c r="E484" s="73"/>
      <c r="F484" s="73"/>
      <c r="G484" s="73"/>
      <c r="H484" s="73"/>
      <c r="I484" s="73"/>
      <c r="J484" s="73"/>
      <c r="K484" s="73"/>
      <c r="L484" s="73"/>
      <c r="M484" s="73"/>
      <c r="N484" s="73"/>
      <c r="O484" s="73"/>
      <c r="P484" s="73"/>
      <c r="Q484" s="73"/>
      <c r="R484" s="73"/>
      <c r="S484" s="73"/>
      <c r="T484" s="73"/>
      <c r="U484" s="73"/>
      <c r="V484" s="73"/>
      <c r="W484" s="73"/>
      <c r="X484" s="73"/>
      <c r="Y484" s="73"/>
      <c r="Z484" s="73"/>
      <c r="AA484" s="73"/>
      <c r="AB484" s="73"/>
      <c r="AC484" s="73"/>
      <c r="AD484" s="73"/>
      <c r="AE484" s="73"/>
      <c r="AF484" s="73"/>
      <c r="AG484" s="73"/>
      <c r="AH484" s="73"/>
      <c r="AI484" s="73"/>
      <c r="AJ484" s="73"/>
      <c r="AK484" s="73"/>
    </row>
    <row r="485" spans="1:37" ht="15.75" customHeight="1" x14ac:dyDescent="0.3">
      <c r="A485" s="73"/>
      <c r="B485" s="73"/>
      <c r="C485" s="73"/>
      <c r="D485" s="73"/>
      <c r="E485" s="73"/>
      <c r="F485" s="73"/>
      <c r="G485" s="73"/>
      <c r="H485" s="73"/>
      <c r="I485" s="73"/>
      <c r="J485" s="73"/>
      <c r="K485" s="73"/>
      <c r="L485" s="73"/>
      <c r="M485" s="73"/>
      <c r="N485" s="73"/>
      <c r="O485" s="73"/>
      <c r="P485" s="73"/>
      <c r="Q485" s="73"/>
      <c r="R485" s="73"/>
      <c r="S485" s="73"/>
      <c r="T485" s="73"/>
      <c r="U485" s="73"/>
      <c r="V485" s="73"/>
      <c r="W485" s="73"/>
      <c r="X485" s="73"/>
      <c r="Y485" s="73"/>
      <c r="Z485" s="73"/>
      <c r="AA485" s="73"/>
      <c r="AB485" s="73"/>
      <c r="AC485" s="73"/>
      <c r="AD485" s="73"/>
      <c r="AE485" s="73"/>
      <c r="AF485" s="73"/>
      <c r="AG485" s="73"/>
      <c r="AH485" s="73"/>
      <c r="AI485" s="73"/>
      <c r="AJ485" s="73"/>
      <c r="AK485" s="73"/>
    </row>
    <row r="486" spans="1:37" ht="15.75" customHeight="1" x14ac:dyDescent="0.3">
      <c r="A486" s="73"/>
      <c r="B486" s="73"/>
      <c r="C486" s="73"/>
      <c r="D486" s="73"/>
      <c r="E486" s="73"/>
      <c r="F486" s="73"/>
      <c r="G486" s="73"/>
      <c r="H486" s="73"/>
      <c r="I486" s="73"/>
      <c r="J486" s="73"/>
      <c r="K486" s="73"/>
      <c r="L486" s="73"/>
      <c r="M486" s="73"/>
      <c r="N486" s="73"/>
      <c r="O486" s="73"/>
      <c r="P486" s="73"/>
      <c r="Q486" s="73"/>
      <c r="R486" s="73"/>
      <c r="S486" s="73"/>
      <c r="T486" s="73"/>
      <c r="U486" s="73"/>
      <c r="V486" s="73"/>
      <c r="W486" s="73"/>
      <c r="X486" s="73"/>
      <c r="Y486" s="73"/>
      <c r="Z486" s="73"/>
      <c r="AA486" s="73"/>
      <c r="AB486" s="73"/>
      <c r="AC486" s="73"/>
      <c r="AD486" s="73"/>
      <c r="AE486" s="73"/>
      <c r="AF486" s="73"/>
      <c r="AG486" s="73"/>
      <c r="AH486" s="73"/>
      <c r="AI486" s="73"/>
      <c r="AJ486" s="73"/>
      <c r="AK486" s="73"/>
    </row>
    <row r="487" spans="1:37" ht="15.75" customHeight="1" x14ac:dyDescent="0.3">
      <c r="A487" s="73"/>
      <c r="B487" s="73"/>
      <c r="C487" s="73"/>
      <c r="D487" s="73"/>
      <c r="E487" s="73"/>
      <c r="F487" s="73"/>
      <c r="G487" s="73"/>
      <c r="H487" s="73"/>
      <c r="I487" s="73"/>
      <c r="J487" s="73"/>
      <c r="K487" s="73"/>
      <c r="L487" s="73"/>
      <c r="M487" s="73"/>
      <c r="N487" s="73"/>
      <c r="O487" s="73"/>
      <c r="P487" s="73"/>
      <c r="Q487" s="73"/>
      <c r="R487" s="73"/>
      <c r="S487" s="73"/>
      <c r="T487" s="73"/>
      <c r="U487" s="73"/>
      <c r="V487" s="73"/>
      <c r="W487" s="73"/>
      <c r="X487" s="73"/>
      <c r="Y487" s="73"/>
      <c r="Z487" s="73"/>
      <c r="AA487" s="73"/>
      <c r="AB487" s="73"/>
      <c r="AC487" s="73"/>
      <c r="AD487" s="73"/>
      <c r="AE487" s="73"/>
      <c r="AF487" s="73"/>
      <c r="AG487" s="73"/>
      <c r="AH487" s="73"/>
      <c r="AI487" s="73"/>
      <c r="AJ487" s="73"/>
      <c r="AK487" s="73"/>
    </row>
    <row r="488" spans="1:37" ht="15.75" customHeight="1" x14ac:dyDescent="0.3">
      <c r="A488" s="73"/>
      <c r="B488" s="73"/>
      <c r="C488" s="73"/>
      <c r="D488" s="73"/>
      <c r="E488" s="73"/>
      <c r="F488" s="73"/>
      <c r="G488" s="73"/>
      <c r="H488" s="73"/>
      <c r="I488" s="73"/>
      <c r="J488" s="73"/>
      <c r="K488" s="73"/>
      <c r="L488" s="73"/>
      <c r="M488" s="73"/>
      <c r="N488" s="73"/>
      <c r="O488" s="73"/>
      <c r="P488" s="73"/>
      <c r="Q488" s="73"/>
      <c r="R488" s="73"/>
      <c r="S488" s="73"/>
      <c r="T488" s="73"/>
      <c r="U488" s="73"/>
      <c r="V488" s="73"/>
      <c r="W488" s="73"/>
      <c r="X488" s="73"/>
      <c r="Y488" s="73"/>
      <c r="Z488" s="73"/>
      <c r="AA488" s="73"/>
      <c r="AB488" s="73"/>
      <c r="AC488" s="73"/>
      <c r="AD488" s="73"/>
      <c r="AE488" s="73"/>
      <c r="AF488" s="73"/>
      <c r="AG488" s="73"/>
      <c r="AH488" s="73"/>
      <c r="AI488" s="73"/>
      <c r="AJ488" s="73"/>
      <c r="AK488" s="73"/>
    </row>
    <row r="489" spans="1:37" ht="15.75" customHeight="1" x14ac:dyDescent="0.3">
      <c r="A489" s="73"/>
      <c r="B489" s="73"/>
      <c r="C489" s="73"/>
      <c r="D489" s="73"/>
      <c r="E489" s="73"/>
      <c r="F489" s="73"/>
      <c r="G489" s="73"/>
      <c r="H489" s="73"/>
      <c r="I489" s="73"/>
      <c r="J489" s="73"/>
      <c r="K489" s="73"/>
      <c r="L489" s="73"/>
      <c r="M489" s="73"/>
      <c r="N489" s="73"/>
      <c r="O489" s="73"/>
      <c r="P489" s="73"/>
      <c r="Q489" s="73"/>
      <c r="R489" s="73"/>
      <c r="S489" s="73"/>
      <c r="T489" s="73"/>
      <c r="U489" s="73"/>
      <c r="V489" s="73"/>
      <c r="W489" s="73"/>
      <c r="X489" s="73"/>
      <c r="Y489" s="73"/>
      <c r="Z489" s="73"/>
      <c r="AA489" s="73"/>
      <c r="AB489" s="73"/>
      <c r="AC489" s="73"/>
      <c r="AD489" s="73"/>
      <c r="AE489" s="73"/>
      <c r="AF489" s="73"/>
      <c r="AG489" s="73"/>
      <c r="AH489" s="73"/>
      <c r="AI489" s="73"/>
      <c r="AJ489" s="73"/>
      <c r="AK489" s="73"/>
    </row>
    <row r="490" spans="1:37" ht="15.75" customHeight="1" x14ac:dyDescent="0.3">
      <c r="A490" s="73"/>
      <c r="B490" s="73"/>
      <c r="C490" s="73"/>
      <c r="D490" s="73"/>
      <c r="E490" s="73"/>
      <c r="F490" s="73"/>
      <c r="G490" s="73"/>
      <c r="H490" s="73"/>
      <c r="I490" s="73"/>
      <c r="J490" s="73"/>
      <c r="K490" s="73"/>
      <c r="L490" s="73"/>
      <c r="M490" s="73"/>
      <c r="N490" s="73"/>
      <c r="O490" s="73"/>
      <c r="P490" s="73"/>
      <c r="Q490" s="73"/>
      <c r="R490" s="73"/>
      <c r="S490" s="73"/>
      <c r="T490" s="73"/>
      <c r="U490" s="73"/>
      <c r="V490" s="73"/>
      <c r="W490" s="73"/>
      <c r="X490" s="73"/>
      <c r="Y490" s="73"/>
      <c r="Z490" s="73"/>
      <c r="AA490" s="73"/>
      <c r="AB490" s="73"/>
      <c r="AC490" s="73"/>
      <c r="AD490" s="73"/>
      <c r="AE490" s="73"/>
      <c r="AF490" s="73"/>
      <c r="AG490" s="73"/>
      <c r="AH490" s="73"/>
      <c r="AI490" s="73"/>
      <c r="AJ490" s="73"/>
      <c r="AK490" s="73"/>
    </row>
    <row r="491" spans="1:37" ht="15.75" customHeight="1" x14ac:dyDescent="0.3">
      <c r="A491" s="73"/>
      <c r="B491" s="73"/>
      <c r="C491" s="73"/>
      <c r="D491" s="73"/>
      <c r="E491" s="73"/>
      <c r="F491" s="73"/>
      <c r="G491" s="73"/>
      <c r="H491" s="73"/>
      <c r="I491" s="73"/>
      <c r="J491" s="73"/>
      <c r="K491" s="73"/>
      <c r="L491" s="73"/>
      <c r="M491" s="73"/>
      <c r="N491" s="73"/>
      <c r="O491" s="73"/>
      <c r="P491" s="73"/>
      <c r="Q491" s="73"/>
      <c r="R491" s="73"/>
      <c r="S491" s="73"/>
      <c r="T491" s="73"/>
      <c r="U491" s="73"/>
      <c r="V491" s="73"/>
      <c r="W491" s="73"/>
      <c r="X491" s="73"/>
      <c r="Y491" s="73"/>
      <c r="Z491" s="73"/>
      <c r="AA491" s="73"/>
      <c r="AB491" s="73"/>
      <c r="AC491" s="73"/>
      <c r="AD491" s="73"/>
      <c r="AE491" s="73"/>
      <c r="AF491" s="73"/>
      <c r="AG491" s="73"/>
      <c r="AH491" s="73"/>
      <c r="AI491" s="73"/>
      <c r="AJ491" s="73"/>
      <c r="AK491" s="73"/>
    </row>
    <row r="492" spans="1:37" ht="15.75" customHeight="1" x14ac:dyDescent="0.3">
      <c r="A492" s="73"/>
      <c r="B492" s="73"/>
      <c r="C492" s="73"/>
      <c r="D492" s="73"/>
      <c r="E492" s="73"/>
      <c r="F492" s="73"/>
      <c r="G492" s="73"/>
      <c r="H492" s="73"/>
      <c r="I492" s="73"/>
      <c r="J492" s="73"/>
      <c r="K492" s="73"/>
      <c r="L492" s="73"/>
      <c r="M492" s="73"/>
      <c r="N492" s="73"/>
      <c r="O492" s="73"/>
      <c r="P492" s="73"/>
      <c r="Q492" s="73"/>
      <c r="R492" s="73"/>
      <c r="S492" s="73"/>
      <c r="T492" s="73"/>
      <c r="U492" s="73"/>
      <c r="V492" s="73"/>
      <c r="W492" s="73"/>
      <c r="X492" s="73"/>
      <c r="Y492" s="73"/>
      <c r="Z492" s="73"/>
      <c r="AA492" s="73"/>
      <c r="AB492" s="73"/>
      <c r="AC492" s="73"/>
      <c r="AD492" s="73"/>
      <c r="AE492" s="73"/>
      <c r="AF492" s="73"/>
      <c r="AG492" s="73"/>
      <c r="AH492" s="73"/>
      <c r="AI492" s="73"/>
      <c r="AJ492" s="73"/>
      <c r="AK492" s="73"/>
    </row>
    <row r="493" spans="1:37" ht="15.75" customHeight="1" x14ac:dyDescent="0.3">
      <c r="A493" s="73"/>
      <c r="B493" s="73"/>
      <c r="C493" s="73"/>
      <c r="D493" s="73"/>
      <c r="E493" s="73"/>
      <c r="F493" s="73"/>
      <c r="G493" s="73"/>
      <c r="H493" s="73"/>
      <c r="I493" s="73"/>
      <c r="J493" s="73"/>
      <c r="K493" s="73"/>
      <c r="L493" s="73"/>
      <c r="M493" s="73"/>
      <c r="N493" s="73"/>
      <c r="O493" s="73"/>
      <c r="P493" s="73"/>
      <c r="Q493" s="73"/>
      <c r="R493" s="73"/>
      <c r="S493" s="73"/>
      <c r="T493" s="73"/>
      <c r="U493" s="73"/>
      <c r="V493" s="73"/>
      <c r="W493" s="73"/>
      <c r="X493" s="73"/>
      <c r="Y493" s="73"/>
      <c r="Z493" s="73"/>
      <c r="AA493" s="73"/>
      <c r="AB493" s="73"/>
      <c r="AC493" s="73"/>
      <c r="AD493" s="73"/>
      <c r="AE493" s="73"/>
      <c r="AF493" s="73"/>
      <c r="AG493" s="73"/>
      <c r="AH493" s="73"/>
      <c r="AI493" s="73"/>
      <c r="AJ493" s="73"/>
      <c r="AK493" s="73"/>
    </row>
    <row r="494" spans="1:37" ht="15.75" customHeight="1" x14ac:dyDescent="0.3">
      <c r="A494" s="73"/>
      <c r="B494" s="73"/>
      <c r="C494" s="73"/>
      <c r="D494" s="73"/>
      <c r="E494" s="73"/>
      <c r="F494" s="73"/>
      <c r="G494" s="73"/>
      <c r="H494" s="73"/>
      <c r="I494" s="73"/>
      <c r="J494" s="73"/>
      <c r="K494" s="73"/>
      <c r="L494" s="73"/>
      <c r="M494" s="73"/>
      <c r="N494" s="73"/>
      <c r="O494" s="73"/>
      <c r="P494" s="73"/>
      <c r="Q494" s="73"/>
      <c r="R494" s="73"/>
      <c r="S494" s="73"/>
      <c r="T494" s="73"/>
      <c r="U494" s="73"/>
      <c r="V494" s="73"/>
      <c r="W494" s="73"/>
      <c r="X494" s="73"/>
      <c r="Y494" s="73"/>
      <c r="Z494" s="73"/>
      <c r="AA494" s="73"/>
      <c r="AB494" s="73"/>
      <c r="AC494" s="73"/>
      <c r="AD494" s="73"/>
      <c r="AE494" s="73"/>
      <c r="AF494" s="73"/>
      <c r="AG494" s="73"/>
      <c r="AH494" s="73"/>
      <c r="AI494" s="73"/>
      <c r="AJ494" s="73"/>
      <c r="AK494" s="73"/>
    </row>
    <row r="495" spans="1:37" ht="15.75" customHeight="1" x14ac:dyDescent="0.3">
      <c r="A495" s="73"/>
      <c r="B495" s="73"/>
      <c r="C495" s="73"/>
      <c r="D495" s="73"/>
      <c r="E495" s="73"/>
      <c r="F495" s="73"/>
      <c r="G495" s="73"/>
      <c r="H495" s="73"/>
      <c r="I495" s="73"/>
      <c r="J495" s="73"/>
      <c r="K495" s="73"/>
      <c r="L495" s="73"/>
      <c r="M495" s="73"/>
      <c r="N495" s="73"/>
      <c r="O495" s="73"/>
      <c r="P495" s="73"/>
      <c r="Q495" s="73"/>
      <c r="R495" s="73"/>
      <c r="S495" s="73"/>
      <c r="T495" s="73"/>
      <c r="U495" s="73"/>
      <c r="V495" s="73"/>
      <c r="W495" s="73"/>
      <c r="X495" s="73"/>
      <c r="Y495" s="73"/>
      <c r="Z495" s="73"/>
      <c r="AA495" s="73"/>
      <c r="AB495" s="73"/>
      <c r="AC495" s="73"/>
      <c r="AD495" s="73"/>
      <c r="AE495" s="73"/>
      <c r="AF495" s="73"/>
      <c r="AG495" s="73"/>
      <c r="AH495" s="73"/>
      <c r="AI495" s="73"/>
      <c r="AJ495" s="73"/>
      <c r="AK495" s="73"/>
    </row>
    <row r="496" spans="1:37" ht="15.75" customHeight="1" x14ac:dyDescent="0.3">
      <c r="A496" s="73"/>
      <c r="B496" s="73"/>
      <c r="C496" s="73"/>
      <c r="D496" s="73"/>
      <c r="E496" s="73"/>
      <c r="F496" s="73"/>
      <c r="G496" s="73"/>
      <c r="H496" s="73"/>
      <c r="I496" s="73"/>
      <c r="J496" s="73"/>
      <c r="K496" s="73"/>
      <c r="L496" s="73"/>
      <c r="M496" s="73"/>
      <c r="N496" s="73"/>
      <c r="O496" s="73"/>
      <c r="P496" s="73"/>
      <c r="Q496" s="73"/>
      <c r="R496" s="73"/>
      <c r="S496" s="73"/>
      <c r="T496" s="73"/>
      <c r="U496" s="73"/>
      <c r="V496" s="73"/>
      <c r="W496" s="73"/>
      <c r="X496" s="73"/>
      <c r="Y496" s="73"/>
      <c r="Z496" s="73"/>
      <c r="AA496" s="73"/>
      <c r="AB496" s="73"/>
      <c r="AC496" s="73"/>
      <c r="AD496" s="73"/>
      <c r="AE496" s="73"/>
      <c r="AF496" s="73"/>
      <c r="AG496" s="73"/>
      <c r="AH496" s="73"/>
      <c r="AI496" s="73"/>
      <c r="AJ496" s="73"/>
      <c r="AK496" s="73"/>
    </row>
    <row r="497" spans="1:37" ht="15.75" customHeight="1" x14ac:dyDescent="0.3">
      <c r="A497" s="73"/>
      <c r="B497" s="73"/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  <c r="R497" s="73"/>
      <c r="S497" s="73"/>
      <c r="T497" s="73"/>
      <c r="U497" s="73"/>
      <c r="V497" s="73"/>
      <c r="W497" s="73"/>
      <c r="X497" s="73"/>
      <c r="Y497" s="73"/>
      <c r="Z497" s="73"/>
      <c r="AA497" s="73"/>
      <c r="AB497" s="73"/>
      <c r="AC497" s="73"/>
      <c r="AD497" s="73"/>
      <c r="AE497" s="73"/>
      <c r="AF497" s="73"/>
      <c r="AG497" s="73"/>
      <c r="AH497" s="73"/>
      <c r="AI497" s="73"/>
      <c r="AJ497" s="73"/>
      <c r="AK497" s="73"/>
    </row>
    <row r="498" spans="1:37" ht="15.75" customHeight="1" x14ac:dyDescent="0.3">
      <c r="A498" s="73"/>
      <c r="B498" s="73"/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  <c r="R498" s="73"/>
      <c r="S498" s="73"/>
      <c r="T498" s="73"/>
      <c r="U498" s="73"/>
      <c r="V498" s="73"/>
      <c r="W498" s="73"/>
      <c r="X498" s="73"/>
      <c r="Y498" s="73"/>
      <c r="Z498" s="73"/>
      <c r="AA498" s="73"/>
      <c r="AB498" s="73"/>
      <c r="AC498" s="73"/>
      <c r="AD498" s="73"/>
      <c r="AE498" s="73"/>
      <c r="AF498" s="73"/>
      <c r="AG498" s="73"/>
      <c r="AH498" s="73"/>
      <c r="AI498" s="73"/>
      <c r="AJ498" s="73"/>
      <c r="AK498" s="73"/>
    </row>
    <row r="499" spans="1:37" ht="15.75" customHeight="1" x14ac:dyDescent="0.3">
      <c r="A499" s="73"/>
      <c r="B499" s="73"/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  <c r="R499" s="73"/>
      <c r="S499" s="73"/>
      <c r="T499" s="73"/>
      <c r="U499" s="73"/>
      <c r="V499" s="73"/>
      <c r="W499" s="73"/>
      <c r="X499" s="73"/>
      <c r="Y499" s="73"/>
      <c r="Z499" s="73"/>
      <c r="AA499" s="73"/>
      <c r="AB499" s="73"/>
      <c r="AC499" s="73"/>
      <c r="AD499" s="73"/>
      <c r="AE499" s="73"/>
      <c r="AF499" s="73"/>
      <c r="AG499" s="73"/>
      <c r="AH499" s="73"/>
      <c r="AI499" s="73"/>
      <c r="AJ499" s="73"/>
      <c r="AK499" s="73"/>
    </row>
    <row r="500" spans="1:37" ht="15.75" customHeight="1" x14ac:dyDescent="0.3">
      <c r="A500" s="73"/>
      <c r="B500" s="73"/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  <c r="R500" s="73"/>
      <c r="S500" s="73"/>
      <c r="T500" s="73"/>
      <c r="U500" s="73"/>
      <c r="V500" s="73"/>
      <c r="W500" s="73"/>
      <c r="X500" s="73"/>
      <c r="Y500" s="73"/>
      <c r="Z500" s="73"/>
      <c r="AA500" s="73"/>
      <c r="AB500" s="73"/>
      <c r="AC500" s="73"/>
      <c r="AD500" s="73"/>
      <c r="AE500" s="73"/>
      <c r="AF500" s="73"/>
      <c r="AG500" s="73"/>
      <c r="AH500" s="73"/>
      <c r="AI500" s="73"/>
      <c r="AJ500" s="73"/>
      <c r="AK500" s="73"/>
    </row>
    <row r="501" spans="1:37" ht="15.75" customHeight="1" x14ac:dyDescent="0.3">
      <c r="A501" s="73"/>
      <c r="B501" s="73"/>
      <c r="C501" s="73"/>
      <c r="D501" s="73"/>
      <c r="E501" s="73"/>
      <c r="F501" s="73"/>
      <c r="G501" s="73"/>
      <c r="H501" s="73"/>
      <c r="I501" s="73"/>
      <c r="J501" s="73"/>
      <c r="K501" s="73"/>
      <c r="L501" s="73"/>
      <c r="M501" s="73"/>
      <c r="N501" s="73"/>
      <c r="O501" s="73"/>
      <c r="P501" s="73"/>
      <c r="Q501" s="73"/>
      <c r="R501" s="73"/>
      <c r="S501" s="73"/>
      <c r="T501" s="73"/>
      <c r="U501" s="73"/>
      <c r="V501" s="73"/>
      <c r="W501" s="73"/>
      <c r="X501" s="73"/>
      <c r="Y501" s="73"/>
      <c r="Z501" s="73"/>
      <c r="AA501" s="73"/>
      <c r="AB501" s="73"/>
      <c r="AC501" s="73"/>
      <c r="AD501" s="73"/>
      <c r="AE501" s="73"/>
      <c r="AF501" s="73"/>
      <c r="AG501" s="73"/>
      <c r="AH501" s="73"/>
      <c r="AI501" s="73"/>
      <c r="AJ501" s="73"/>
      <c r="AK501" s="73"/>
    </row>
    <row r="502" spans="1:37" ht="15.75" customHeight="1" x14ac:dyDescent="0.3">
      <c r="A502" s="73"/>
      <c r="B502" s="73"/>
      <c r="C502" s="73"/>
      <c r="D502" s="73"/>
      <c r="E502" s="73"/>
      <c r="F502" s="73"/>
      <c r="G502" s="73"/>
      <c r="H502" s="73"/>
      <c r="I502" s="73"/>
      <c r="J502" s="73"/>
      <c r="K502" s="73"/>
      <c r="L502" s="73"/>
      <c r="M502" s="73"/>
      <c r="N502" s="73"/>
      <c r="O502" s="73"/>
      <c r="P502" s="73"/>
      <c r="Q502" s="73"/>
      <c r="R502" s="73"/>
      <c r="S502" s="73"/>
      <c r="T502" s="73"/>
      <c r="U502" s="73"/>
      <c r="V502" s="73"/>
      <c r="W502" s="73"/>
      <c r="X502" s="73"/>
      <c r="Y502" s="73"/>
      <c r="Z502" s="73"/>
      <c r="AA502" s="73"/>
      <c r="AB502" s="73"/>
      <c r="AC502" s="73"/>
      <c r="AD502" s="73"/>
      <c r="AE502" s="73"/>
      <c r="AF502" s="73"/>
      <c r="AG502" s="73"/>
      <c r="AH502" s="73"/>
      <c r="AI502" s="73"/>
      <c r="AJ502" s="73"/>
      <c r="AK502" s="73"/>
    </row>
    <row r="503" spans="1:37" ht="15.75" customHeight="1" x14ac:dyDescent="0.3">
      <c r="A503" s="73"/>
      <c r="B503" s="73"/>
      <c r="C503" s="73"/>
      <c r="D503" s="73"/>
      <c r="E503" s="73"/>
      <c r="F503" s="73"/>
      <c r="G503" s="73"/>
      <c r="H503" s="73"/>
      <c r="I503" s="73"/>
      <c r="J503" s="73"/>
      <c r="K503" s="73"/>
      <c r="L503" s="73"/>
      <c r="M503" s="73"/>
      <c r="N503" s="73"/>
      <c r="O503" s="73"/>
      <c r="P503" s="73"/>
      <c r="Q503" s="73"/>
      <c r="R503" s="73"/>
      <c r="S503" s="73"/>
      <c r="T503" s="73"/>
      <c r="U503" s="73"/>
      <c r="V503" s="73"/>
      <c r="W503" s="73"/>
      <c r="X503" s="73"/>
      <c r="Y503" s="73"/>
      <c r="Z503" s="73"/>
      <c r="AA503" s="73"/>
      <c r="AB503" s="73"/>
      <c r="AC503" s="73"/>
      <c r="AD503" s="73"/>
      <c r="AE503" s="73"/>
      <c r="AF503" s="73"/>
      <c r="AG503" s="73"/>
      <c r="AH503" s="73"/>
      <c r="AI503" s="73"/>
      <c r="AJ503" s="73"/>
      <c r="AK503" s="73"/>
    </row>
    <row r="504" spans="1:37" ht="15.75" customHeight="1" x14ac:dyDescent="0.3">
      <c r="A504" s="73"/>
      <c r="B504" s="73"/>
      <c r="C504" s="73"/>
      <c r="D504" s="73"/>
      <c r="E504" s="73"/>
      <c r="F504" s="73"/>
      <c r="G504" s="73"/>
      <c r="H504" s="73"/>
      <c r="I504" s="73"/>
      <c r="J504" s="73"/>
      <c r="K504" s="73"/>
      <c r="L504" s="73"/>
      <c r="M504" s="73"/>
      <c r="N504" s="73"/>
      <c r="O504" s="73"/>
      <c r="P504" s="73"/>
      <c r="Q504" s="73"/>
      <c r="R504" s="73"/>
      <c r="S504" s="73"/>
      <c r="T504" s="73"/>
      <c r="U504" s="73"/>
      <c r="V504" s="73"/>
      <c r="W504" s="73"/>
      <c r="X504" s="73"/>
      <c r="Y504" s="73"/>
      <c r="Z504" s="73"/>
      <c r="AA504" s="73"/>
      <c r="AB504" s="73"/>
      <c r="AC504" s="73"/>
      <c r="AD504" s="73"/>
      <c r="AE504" s="73"/>
      <c r="AF504" s="73"/>
      <c r="AG504" s="73"/>
      <c r="AH504" s="73"/>
      <c r="AI504" s="73"/>
      <c r="AJ504" s="73"/>
      <c r="AK504" s="73"/>
    </row>
    <row r="505" spans="1:37" ht="15.75" customHeight="1" x14ac:dyDescent="0.3">
      <c r="A505" s="73"/>
      <c r="B505" s="73"/>
      <c r="C505" s="73"/>
      <c r="D505" s="73"/>
      <c r="E505" s="73"/>
      <c r="F505" s="73"/>
      <c r="G505" s="73"/>
      <c r="H505" s="73"/>
      <c r="I505" s="73"/>
      <c r="J505" s="73"/>
      <c r="K505" s="73"/>
      <c r="L505" s="73"/>
      <c r="M505" s="73"/>
      <c r="N505" s="73"/>
      <c r="O505" s="73"/>
      <c r="P505" s="73"/>
      <c r="Q505" s="73"/>
      <c r="R505" s="73"/>
      <c r="S505" s="73"/>
      <c r="T505" s="73"/>
      <c r="U505" s="73"/>
      <c r="V505" s="73"/>
      <c r="W505" s="73"/>
      <c r="X505" s="73"/>
      <c r="Y505" s="73"/>
      <c r="Z505" s="73"/>
      <c r="AA505" s="73"/>
      <c r="AB505" s="73"/>
      <c r="AC505" s="73"/>
      <c r="AD505" s="73"/>
      <c r="AE505" s="73"/>
      <c r="AF505" s="73"/>
      <c r="AG505" s="73"/>
      <c r="AH505" s="73"/>
      <c r="AI505" s="73"/>
      <c r="AJ505" s="73"/>
      <c r="AK505" s="73"/>
    </row>
    <row r="506" spans="1:37" ht="15.75" customHeight="1" x14ac:dyDescent="0.3">
      <c r="A506" s="73"/>
      <c r="B506" s="73"/>
      <c r="C506" s="73"/>
      <c r="D506" s="73"/>
      <c r="E506" s="73"/>
      <c r="F506" s="73"/>
      <c r="G506" s="73"/>
      <c r="H506" s="73"/>
      <c r="I506" s="73"/>
      <c r="J506" s="73"/>
      <c r="K506" s="73"/>
      <c r="L506" s="73"/>
      <c r="M506" s="73"/>
      <c r="N506" s="73"/>
      <c r="O506" s="73"/>
      <c r="P506" s="73"/>
      <c r="Q506" s="73"/>
      <c r="R506" s="73"/>
      <c r="S506" s="73"/>
      <c r="T506" s="73"/>
      <c r="U506" s="73"/>
      <c r="V506" s="73"/>
      <c r="W506" s="73"/>
      <c r="X506" s="73"/>
      <c r="Y506" s="73"/>
      <c r="Z506" s="73"/>
      <c r="AA506" s="73"/>
      <c r="AB506" s="73"/>
      <c r="AC506" s="73"/>
      <c r="AD506" s="73"/>
      <c r="AE506" s="73"/>
      <c r="AF506" s="73"/>
      <c r="AG506" s="73"/>
      <c r="AH506" s="73"/>
      <c r="AI506" s="73"/>
      <c r="AJ506" s="73"/>
      <c r="AK506" s="73"/>
    </row>
    <row r="507" spans="1:37" ht="15.75" customHeight="1" x14ac:dyDescent="0.3">
      <c r="A507" s="73"/>
      <c r="B507" s="73"/>
      <c r="C507" s="73"/>
      <c r="D507" s="73"/>
      <c r="E507" s="73"/>
      <c r="F507" s="73"/>
      <c r="G507" s="73"/>
      <c r="H507" s="73"/>
      <c r="I507" s="73"/>
      <c r="J507" s="73"/>
      <c r="K507" s="73"/>
      <c r="L507" s="73"/>
      <c r="M507" s="73"/>
      <c r="N507" s="73"/>
      <c r="O507" s="73"/>
      <c r="P507" s="73"/>
      <c r="Q507" s="73"/>
      <c r="R507" s="73"/>
      <c r="S507" s="73"/>
      <c r="T507" s="73"/>
      <c r="U507" s="73"/>
      <c r="V507" s="73"/>
      <c r="W507" s="73"/>
      <c r="X507" s="73"/>
      <c r="Y507" s="73"/>
      <c r="Z507" s="73"/>
      <c r="AA507" s="73"/>
      <c r="AB507" s="73"/>
      <c r="AC507" s="73"/>
      <c r="AD507" s="73"/>
      <c r="AE507" s="73"/>
      <c r="AF507" s="73"/>
      <c r="AG507" s="73"/>
      <c r="AH507" s="73"/>
      <c r="AI507" s="73"/>
      <c r="AJ507" s="73"/>
      <c r="AK507" s="73"/>
    </row>
    <row r="508" spans="1:37" ht="15.75" customHeight="1" x14ac:dyDescent="0.3">
      <c r="A508" s="73"/>
      <c r="B508" s="73"/>
      <c r="C508" s="73"/>
      <c r="D508" s="73"/>
      <c r="E508" s="73"/>
      <c r="F508" s="73"/>
      <c r="G508" s="73"/>
      <c r="H508" s="73"/>
      <c r="I508" s="73"/>
      <c r="J508" s="73"/>
      <c r="K508" s="73"/>
      <c r="L508" s="73"/>
      <c r="M508" s="73"/>
      <c r="N508" s="73"/>
      <c r="O508" s="73"/>
      <c r="P508" s="73"/>
      <c r="Q508" s="73"/>
      <c r="R508" s="73"/>
      <c r="S508" s="73"/>
      <c r="T508" s="73"/>
      <c r="U508" s="73"/>
      <c r="V508" s="73"/>
      <c r="W508" s="73"/>
      <c r="X508" s="73"/>
      <c r="Y508" s="73"/>
      <c r="Z508" s="73"/>
      <c r="AA508" s="73"/>
      <c r="AB508" s="73"/>
      <c r="AC508" s="73"/>
      <c r="AD508" s="73"/>
      <c r="AE508" s="73"/>
      <c r="AF508" s="73"/>
      <c r="AG508" s="73"/>
      <c r="AH508" s="73"/>
      <c r="AI508" s="73"/>
      <c r="AJ508" s="73"/>
      <c r="AK508" s="73"/>
    </row>
    <row r="509" spans="1:37" ht="15.75" customHeight="1" x14ac:dyDescent="0.3">
      <c r="A509" s="73"/>
      <c r="B509" s="73"/>
      <c r="C509" s="73"/>
      <c r="D509" s="73"/>
      <c r="E509" s="73"/>
      <c r="F509" s="73"/>
      <c r="G509" s="73"/>
      <c r="H509" s="73"/>
      <c r="I509" s="73"/>
      <c r="J509" s="73"/>
      <c r="K509" s="73"/>
      <c r="L509" s="73"/>
      <c r="M509" s="73"/>
      <c r="N509" s="73"/>
      <c r="O509" s="73"/>
      <c r="P509" s="73"/>
      <c r="Q509" s="73"/>
      <c r="R509" s="73"/>
      <c r="S509" s="73"/>
      <c r="T509" s="73"/>
      <c r="U509" s="73"/>
      <c r="V509" s="73"/>
      <c r="W509" s="73"/>
      <c r="X509" s="73"/>
      <c r="Y509" s="73"/>
      <c r="Z509" s="73"/>
      <c r="AA509" s="73"/>
      <c r="AB509" s="73"/>
      <c r="AC509" s="73"/>
      <c r="AD509" s="73"/>
      <c r="AE509" s="73"/>
      <c r="AF509" s="73"/>
      <c r="AG509" s="73"/>
      <c r="AH509" s="73"/>
      <c r="AI509" s="73"/>
      <c r="AJ509" s="73"/>
      <c r="AK509" s="73"/>
    </row>
    <row r="510" spans="1:37" ht="15.75" customHeight="1" x14ac:dyDescent="0.3">
      <c r="A510" s="73"/>
      <c r="B510" s="73"/>
      <c r="C510" s="73"/>
      <c r="D510" s="73"/>
      <c r="E510" s="73"/>
      <c r="F510" s="73"/>
      <c r="G510" s="73"/>
      <c r="H510" s="73"/>
      <c r="I510" s="73"/>
      <c r="J510" s="73"/>
      <c r="K510" s="73"/>
      <c r="L510" s="73"/>
      <c r="M510" s="73"/>
      <c r="N510" s="73"/>
      <c r="O510" s="73"/>
      <c r="P510" s="73"/>
      <c r="Q510" s="73"/>
      <c r="R510" s="73"/>
      <c r="S510" s="73"/>
      <c r="T510" s="73"/>
      <c r="U510" s="73"/>
      <c r="V510" s="73"/>
      <c r="W510" s="73"/>
      <c r="X510" s="73"/>
      <c r="Y510" s="73"/>
      <c r="Z510" s="73"/>
      <c r="AA510" s="73"/>
      <c r="AB510" s="73"/>
      <c r="AC510" s="73"/>
      <c r="AD510" s="73"/>
      <c r="AE510" s="73"/>
      <c r="AF510" s="73"/>
      <c r="AG510" s="73"/>
      <c r="AH510" s="73"/>
      <c r="AI510" s="73"/>
      <c r="AJ510" s="73"/>
      <c r="AK510" s="73"/>
    </row>
    <row r="511" spans="1:37" ht="15.75" customHeight="1" x14ac:dyDescent="0.3">
      <c r="A511" s="73"/>
      <c r="B511" s="73"/>
      <c r="C511" s="73"/>
      <c r="D511" s="73"/>
      <c r="E511" s="73"/>
      <c r="F511" s="73"/>
      <c r="G511" s="73"/>
      <c r="H511" s="73"/>
      <c r="I511" s="73"/>
      <c r="J511" s="73"/>
      <c r="K511" s="73"/>
      <c r="L511" s="73"/>
      <c r="M511" s="73"/>
      <c r="N511" s="73"/>
      <c r="O511" s="73"/>
      <c r="P511" s="73"/>
      <c r="Q511" s="73"/>
      <c r="R511" s="73"/>
      <c r="S511" s="73"/>
      <c r="T511" s="73"/>
      <c r="U511" s="73"/>
      <c r="V511" s="73"/>
      <c r="W511" s="73"/>
      <c r="X511" s="73"/>
      <c r="Y511" s="73"/>
      <c r="Z511" s="73"/>
      <c r="AA511" s="73"/>
      <c r="AB511" s="73"/>
      <c r="AC511" s="73"/>
      <c r="AD511" s="73"/>
      <c r="AE511" s="73"/>
      <c r="AF511" s="73"/>
      <c r="AG511" s="73"/>
      <c r="AH511" s="73"/>
      <c r="AI511" s="73"/>
      <c r="AJ511" s="73"/>
      <c r="AK511" s="73"/>
    </row>
    <row r="512" spans="1:37" ht="15.75" customHeight="1" x14ac:dyDescent="0.3">
      <c r="A512" s="73"/>
      <c r="B512" s="73"/>
      <c r="C512" s="73"/>
      <c r="D512" s="73"/>
      <c r="E512" s="73"/>
      <c r="F512" s="73"/>
      <c r="G512" s="73"/>
      <c r="H512" s="73"/>
      <c r="I512" s="73"/>
      <c r="J512" s="73"/>
      <c r="K512" s="73"/>
      <c r="L512" s="73"/>
      <c r="M512" s="73"/>
      <c r="N512" s="73"/>
      <c r="O512" s="73"/>
      <c r="P512" s="73"/>
      <c r="Q512" s="73"/>
      <c r="R512" s="73"/>
      <c r="S512" s="73"/>
      <c r="T512" s="73"/>
      <c r="U512" s="73"/>
      <c r="V512" s="73"/>
      <c r="W512" s="73"/>
      <c r="X512" s="73"/>
      <c r="Y512" s="73"/>
      <c r="Z512" s="73"/>
      <c r="AA512" s="73"/>
      <c r="AB512" s="73"/>
      <c r="AC512" s="73"/>
      <c r="AD512" s="73"/>
      <c r="AE512" s="73"/>
      <c r="AF512" s="73"/>
      <c r="AG512" s="73"/>
      <c r="AH512" s="73"/>
      <c r="AI512" s="73"/>
      <c r="AJ512" s="73"/>
      <c r="AK512" s="73"/>
    </row>
    <row r="513" spans="1:37" ht="15.75" customHeight="1" x14ac:dyDescent="0.3">
      <c r="A513" s="73"/>
      <c r="B513" s="73"/>
      <c r="C513" s="73"/>
      <c r="D513" s="73"/>
      <c r="E513" s="73"/>
      <c r="F513" s="73"/>
      <c r="G513" s="73"/>
      <c r="H513" s="73"/>
      <c r="I513" s="73"/>
      <c r="J513" s="73"/>
      <c r="K513" s="73"/>
      <c r="L513" s="73"/>
      <c r="M513" s="73"/>
      <c r="N513" s="73"/>
      <c r="O513" s="73"/>
      <c r="P513" s="73"/>
      <c r="Q513" s="73"/>
      <c r="R513" s="73"/>
      <c r="S513" s="73"/>
      <c r="T513" s="73"/>
      <c r="U513" s="73"/>
      <c r="V513" s="73"/>
      <c r="W513" s="73"/>
      <c r="X513" s="73"/>
      <c r="Y513" s="73"/>
      <c r="Z513" s="73"/>
      <c r="AA513" s="73"/>
      <c r="AB513" s="73"/>
      <c r="AC513" s="73"/>
      <c r="AD513" s="73"/>
      <c r="AE513" s="73"/>
      <c r="AF513" s="73"/>
      <c r="AG513" s="73"/>
      <c r="AH513" s="73"/>
      <c r="AI513" s="73"/>
      <c r="AJ513" s="73"/>
      <c r="AK513" s="73"/>
    </row>
    <row r="514" spans="1:37" ht="15.75" customHeight="1" x14ac:dyDescent="0.3">
      <c r="A514" s="73"/>
      <c r="B514" s="73"/>
      <c r="C514" s="73"/>
      <c r="D514" s="73"/>
      <c r="E514" s="73"/>
      <c r="F514" s="73"/>
      <c r="G514" s="73"/>
      <c r="H514" s="73"/>
      <c r="I514" s="73"/>
      <c r="J514" s="73"/>
      <c r="K514" s="73"/>
      <c r="L514" s="73"/>
      <c r="M514" s="73"/>
      <c r="N514" s="73"/>
      <c r="O514" s="73"/>
      <c r="P514" s="73"/>
      <c r="Q514" s="73"/>
      <c r="R514" s="73"/>
      <c r="S514" s="73"/>
      <c r="T514" s="73"/>
      <c r="U514" s="73"/>
      <c r="V514" s="73"/>
      <c r="W514" s="73"/>
      <c r="X514" s="73"/>
      <c r="Y514" s="73"/>
      <c r="Z514" s="73"/>
      <c r="AA514" s="73"/>
      <c r="AB514" s="73"/>
      <c r="AC514" s="73"/>
      <c r="AD514" s="73"/>
      <c r="AE514" s="73"/>
      <c r="AF514" s="73"/>
      <c r="AG514" s="73"/>
      <c r="AH514" s="73"/>
      <c r="AI514" s="73"/>
      <c r="AJ514" s="73"/>
      <c r="AK514" s="73"/>
    </row>
    <row r="515" spans="1:37" ht="15.75" customHeight="1" x14ac:dyDescent="0.3">
      <c r="A515" s="73"/>
      <c r="B515" s="73"/>
      <c r="C515" s="73"/>
      <c r="D515" s="73"/>
      <c r="E515" s="73"/>
      <c r="F515" s="73"/>
      <c r="G515" s="73"/>
      <c r="H515" s="73"/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  <c r="AE515" s="73"/>
      <c r="AF515" s="73"/>
      <c r="AG515" s="73"/>
      <c r="AH515" s="73"/>
      <c r="AI515" s="73"/>
      <c r="AJ515" s="73"/>
      <c r="AK515" s="73"/>
    </row>
    <row r="516" spans="1:37" ht="15.75" customHeight="1" x14ac:dyDescent="0.3">
      <c r="A516" s="73"/>
      <c r="B516" s="73"/>
      <c r="C516" s="73"/>
      <c r="D516" s="73"/>
      <c r="E516" s="73"/>
      <c r="F516" s="73"/>
      <c r="G516" s="73"/>
      <c r="H516" s="73"/>
      <c r="I516" s="73"/>
      <c r="J516" s="73"/>
      <c r="K516" s="73"/>
      <c r="L516" s="73"/>
      <c r="M516" s="73"/>
      <c r="N516" s="73"/>
      <c r="O516" s="73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  <c r="AE516" s="73"/>
      <c r="AF516" s="73"/>
      <c r="AG516" s="73"/>
      <c r="AH516" s="73"/>
      <c r="AI516" s="73"/>
      <c r="AJ516" s="73"/>
      <c r="AK516" s="73"/>
    </row>
    <row r="517" spans="1:37" ht="15.75" customHeight="1" x14ac:dyDescent="0.3">
      <c r="A517" s="73"/>
      <c r="B517" s="73"/>
      <c r="C517" s="73"/>
      <c r="D517" s="73"/>
      <c r="E517" s="73"/>
      <c r="F517" s="73"/>
      <c r="G517" s="73"/>
      <c r="H517" s="73"/>
      <c r="I517" s="73"/>
      <c r="J517" s="73"/>
      <c r="K517" s="73"/>
      <c r="L517" s="73"/>
      <c r="M517" s="73"/>
      <c r="N517" s="73"/>
      <c r="O517" s="73"/>
      <c r="P517" s="73"/>
      <c r="Q517" s="73"/>
      <c r="R517" s="73"/>
      <c r="S517" s="73"/>
      <c r="T517" s="73"/>
      <c r="U517" s="73"/>
      <c r="V517" s="73"/>
      <c r="W517" s="73"/>
      <c r="X517" s="73"/>
      <c r="Y517" s="73"/>
      <c r="Z517" s="73"/>
      <c r="AA517" s="73"/>
      <c r="AB517" s="73"/>
      <c r="AC517" s="73"/>
      <c r="AD517" s="73"/>
      <c r="AE517" s="73"/>
      <c r="AF517" s="73"/>
      <c r="AG517" s="73"/>
      <c r="AH517" s="73"/>
      <c r="AI517" s="73"/>
      <c r="AJ517" s="73"/>
      <c r="AK517" s="73"/>
    </row>
    <row r="518" spans="1:37" ht="15.75" customHeight="1" x14ac:dyDescent="0.3">
      <c r="A518" s="73"/>
      <c r="B518" s="73"/>
      <c r="C518" s="73"/>
      <c r="D518" s="73"/>
      <c r="E518" s="73"/>
      <c r="F518" s="73"/>
      <c r="G518" s="73"/>
      <c r="H518" s="73"/>
      <c r="I518" s="73"/>
      <c r="J518" s="73"/>
      <c r="K518" s="73"/>
      <c r="L518" s="73"/>
      <c r="M518" s="73"/>
      <c r="N518" s="73"/>
      <c r="O518" s="73"/>
      <c r="P518" s="73"/>
      <c r="Q518" s="73"/>
      <c r="R518" s="73"/>
      <c r="S518" s="73"/>
      <c r="T518" s="73"/>
      <c r="U518" s="73"/>
      <c r="V518" s="73"/>
      <c r="W518" s="73"/>
      <c r="X518" s="73"/>
      <c r="Y518" s="73"/>
      <c r="Z518" s="73"/>
      <c r="AA518" s="73"/>
      <c r="AB518" s="73"/>
      <c r="AC518" s="73"/>
      <c r="AD518" s="73"/>
      <c r="AE518" s="73"/>
      <c r="AF518" s="73"/>
      <c r="AG518" s="73"/>
      <c r="AH518" s="73"/>
      <c r="AI518" s="73"/>
      <c r="AJ518" s="73"/>
      <c r="AK518" s="73"/>
    </row>
    <row r="519" spans="1:37" ht="15.75" customHeight="1" x14ac:dyDescent="0.3">
      <c r="A519" s="73"/>
      <c r="B519" s="73"/>
      <c r="C519" s="73"/>
      <c r="D519" s="73"/>
      <c r="E519" s="73"/>
      <c r="F519" s="73"/>
      <c r="G519" s="73"/>
      <c r="H519" s="73"/>
      <c r="I519" s="73"/>
      <c r="J519" s="73"/>
      <c r="K519" s="73"/>
      <c r="L519" s="73"/>
      <c r="M519" s="73"/>
      <c r="N519" s="73"/>
      <c r="O519" s="73"/>
      <c r="P519" s="73"/>
      <c r="Q519" s="73"/>
      <c r="R519" s="73"/>
      <c r="S519" s="73"/>
      <c r="T519" s="73"/>
      <c r="U519" s="73"/>
      <c r="V519" s="73"/>
      <c r="W519" s="73"/>
      <c r="X519" s="73"/>
      <c r="Y519" s="73"/>
      <c r="Z519" s="73"/>
      <c r="AA519" s="73"/>
      <c r="AB519" s="73"/>
      <c r="AC519" s="73"/>
      <c r="AD519" s="73"/>
      <c r="AE519" s="73"/>
      <c r="AF519" s="73"/>
      <c r="AG519" s="73"/>
      <c r="AH519" s="73"/>
      <c r="AI519" s="73"/>
      <c r="AJ519" s="73"/>
      <c r="AK519" s="73"/>
    </row>
    <row r="520" spans="1:37" ht="15.75" customHeight="1" x14ac:dyDescent="0.3">
      <c r="A520" s="73"/>
      <c r="B520" s="73"/>
      <c r="C520" s="73"/>
      <c r="D520" s="73"/>
      <c r="E520" s="73"/>
      <c r="F520" s="73"/>
      <c r="G520" s="73"/>
      <c r="H520" s="73"/>
      <c r="I520" s="73"/>
      <c r="J520" s="73"/>
      <c r="K520" s="73"/>
      <c r="L520" s="73"/>
      <c r="M520" s="73"/>
      <c r="N520" s="73"/>
      <c r="O520" s="73"/>
      <c r="P520" s="73"/>
      <c r="Q520" s="73"/>
      <c r="R520" s="73"/>
      <c r="S520" s="73"/>
      <c r="T520" s="73"/>
      <c r="U520" s="73"/>
      <c r="V520" s="73"/>
      <c r="W520" s="73"/>
      <c r="X520" s="73"/>
      <c r="Y520" s="73"/>
      <c r="Z520" s="73"/>
      <c r="AA520" s="73"/>
      <c r="AB520" s="73"/>
      <c r="AC520" s="73"/>
      <c r="AD520" s="73"/>
      <c r="AE520" s="73"/>
      <c r="AF520" s="73"/>
      <c r="AG520" s="73"/>
      <c r="AH520" s="73"/>
      <c r="AI520" s="73"/>
      <c r="AJ520" s="73"/>
      <c r="AK520" s="73"/>
    </row>
    <row r="521" spans="1:37" ht="15.75" customHeight="1" x14ac:dyDescent="0.3">
      <c r="A521" s="73"/>
      <c r="B521" s="73"/>
      <c r="C521" s="73"/>
      <c r="D521" s="73"/>
      <c r="E521" s="73"/>
      <c r="F521" s="73"/>
      <c r="G521" s="73"/>
      <c r="H521" s="73"/>
      <c r="I521" s="73"/>
      <c r="J521" s="73"/>
      <c r="K521" s="73"/>
      <c r="L521" s="73"/>
      <c r="M521" s="73"/>
      <c r="N521" s="73"/>
      <c r="O521" s="73"/>
      <c r="P521" s="73"/>
      <c r="Q521" s="73"/>
      <c r="R521" s="73"/>
      <c r="S521" s="73"/>
      <c r="T521" s="73"/>
      <c r="U521" s="73"/>
      <c r="V521" s="73"/>
      <c r="W521" s="73"/>
      <c r="X521" s="73"/>
      <c r="Y521" s="73"/>
      <c r="Z521" s="73"/>
      <c r="AA521" s="73"/>
      <c r="AB521" s="73"/>
      <c r="AC521" s="73"/>
      <c r="AD521" s="73"/>
      <c r="AE521" s="73"/>
      <c r="AF521" s="73"/>
      <c r="AG521" s="73"/>
      <c r="AH521" s="73"/>
      <c r="AI521" s="73"/>
      <c r="AJ521" s="73"/>
      <c r="AK521" s="73"/>
    </row>
    <row r="522" spans="1:37" ht="15.75" customHeight="1" x14ac:dyDescent="0.3">
      <c r="A522" s="73"/>
      <c r="B522" s="73"/>
      <c r="C522" s="73"/>
      <c r="D522" s="73"/>
      <c r="E522" s="73"/>
      <c r="F522" s="73"/>
      <c r="G522" s="73"/>
      <c r="H522" s="73"/>
      <c r="I522" s="73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  <c r="AE522" s="73"/>
      <c r="AF522" s="73"/>
      <c r="AG522" s="73"/>
      <c r="AH522" s="73"/>
      <c r="AI522" s="73"/>
      <c r="AJ522" s="73"/>
      <c r="AK522" s="73"/>
    </row>
    <row r="523" spans="1:37" ht="15.75" customHeight="1" x14ac:dyDescent="0.3">
      <c r="A523" s="73"/>
      <c r="B523" s="73"/>
      <c r="C523" s="73"/>
      <c r="D523" s="73"/>
      <c r="E523" s="73"/>
      <c r="F523" s="73"/>
      <c r="G523" s="73"/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  <c r="AE523" s="73"/>
      <c r="AF523" s="73"/>
      <c r="AG523" s="73"/>
      <c r="AH523" s="73"/>
      <c r="AI523" s="73"/>
      <c r="AJ523" s="73"/>
      <c r="AK523" s="73"/>
    </row>
    <row r="524" spans="1:37" ht="15.75" customHeight="1" x14ac:dyDescent="0.3">
      <c r="A524" s="73"/>
      <c r="B524" s="73"/>
      <c r="C524" s="73"/>
      <c r="D524" s="73"/>
      <c r="E524" s="73"/>
      <c r="F524" s="73"/>
      <c r="G524" s="73"/>
      <c r="H524" s="73"/>
      <c r="I524" s="73"/>
      <c r="J524" s="73"/>
      <c r="K524" s="73"/>
      <c r="L524" s="73"/>
      <c r="M524" s="73"/>
      <c r="N524" s="73"/>
      <c r="O524" s="73"/>
      <c r="P524" s="73"/>
      <c r="Q524" s="73"/>
      <c r="R524" s="73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  <c r="AE524" s="73"/>
      <c r="AF524" s="73"/>
      <c r="AG524" s="73"/>
      <c r="AH524" s="73"/>
      <c r="AI524" s="73"/>
      <c r="AJ524" s="73"/>
      <c r="AK524" s="73"/>
    </row>
    <row r="525" spans="1:37" ht="15.75" customHeight="1" x14ac:dyDescent="0.3">
      <c r="A525" s="73"/>
      <c r="B525" s="73"/>
      <c r="C525" s="73"/>
      <c r="D525" s="73"/>
      <c r="E525" s="73"/>
      <c r="F525" s="73"/>
      <c r="G525" s="73"/>
      <c r="H525" s="73"/>
      <c r="I525" s="73"/>
      <c r="J525" s="73"/>
      <c r="K525" s="73"/>
      <c r="L525" s="73"/>
      <c r="M525" s="73"/>
      <c r="N525" s="73"/>
      <c r="O525" s="73"/>
      <c r="P525" s="73"/>
      <c r="Q525" s="73"/>
      <c r="R525" s="73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  <c r="AE525" s="73"/>
      <c r="AF525" s="73"/>
      <c r="AG525" s="73"/>
      <c r="AH525" s="73"/>
      <c r="AI525" s="73"/>
      <c r="AJ525" s="73"/>
      <c r="AK525" s="73"/>
    </row>
    <row r="526" spans="1:37" ht="15.75" customHeight="1" x14ac:dyDescent="0.3">
      <c r="A526" s="73"/>
      <c r="B526" s="73"/>
      <c r="C526" s="73"/>
      <c r="D526" s="73"/>
      <c r="E526" s="73"/>
      <c r="F526" s="73"/>
      <c r="G526" s="73"/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  <c r="AE526" s="73"/>
      <c r="AF526" s="73"/>
      <c r="AG526" s="73"/>
      <c r="AH526" s="73"/>
      <c r="AI526" s="73"/>
      <c r="AJ526" s="73"/>
      <c r="AK526" s="73"/>
    </row>
    <row r="527" spans="1:37" ht="15.75" customHeight="1" x14ac:dyDescent="0.3">
      <c r="A527" s="73"/>
      <c r="B527" s="73"/>
      <c r="C527" s="73"/>
      <c r="D527" s="73"/>
      <c r="E527" s="73"/>
      <c r="F527" s="73"/>
      <c r="G527" s="73"/>
      <c r="H527" s="73"/>
      <c r="I527" s="73"/>
      <c r="J527" s="73"/>
      <c r="K527" s="73"/>
      <c r="L527" s="73"/>
      <c r="M527" s="73"/>
      <c r="N527" s="73"/>
      <c r="O527" s="73"/>
      <c r="P527" s="73"/>
      <c r="Q527" s="73"/>
      <c r="R527" s="73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  <c r="AE527" s="73"/>
      <c r="AF527" s="73"/>
      <c r="AG527" s="73"/>
      <c r="AH527" s="73"/>
      <c r="AI527" s="73"/>
      <c r="AJ527" s="73"/>
      <c r="AK527" s="73"/>
    </row>
    <row r="528" spans="1:37" ht="15.75" customHeight="1" x14ac:dyDescent="0.3">
      <c r="A528" s="73"/>
      <c r="B528" s="73"/>
      <c r="C528" s="73"/>
      <c r="D528" s="73"/>
      <c r="E528" s="73"/>
      <c r="F528" s="73"/>
      <c r="G528" s="73"/>
      <c r="H528" s="73"/>
      <c r="I528" s="73"/>
      <c r="J528" s="73"/>
      <c r="K528" s="73"/>
      <c r="L528" s="73"/>
      <c r="M528" s="73"/>
      <c r="N528" s="73"/>
      <c r="O528" s="73"/>
      <c r="P528" s="73"/>
      <c r="Q528" s="73"/>
      <c r="R528" s="73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  <c r="AE528" s="73"/>
      <c r="AF528" s="73"/>
      <c r="AG528" s="73"/>
      <c r="AH528" s="73"/>
      <c r="AI528" s="73"/>
      <c r="AJ528" s="73"/>
      <c r="AK528" s="73"/>
    </row>
    <row r="529" spans="1:37" ht="15.75" customHeight="1" x14ac:dyDescent="0.3">
      <c r="A529" s="73"/>
      <c r="B529" s="73"/>
      <c r="C529" s="73"/>
      <c r="D529" s="73"/>
      <c r="E529" s="73"/>
      <c r="F529" s="73"/>
      <c r="G529" s="73"/>
      <c r="H529" s="73"/>
      <c r="I529" s="73"/>
      <c r="J529" s="73"/>
      <c r="K529" s="73"/>
      <c r="L529" s="73"/>
      <c r="M529" s="73"/>
      <c r="N529" s="73"/>
      <c r="O529" s="73"/>
      <c r="P529" s="73"/>
      <c r="Q529" s="73"/>
      <c r="R529" s="73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  <c r="AE529" s="73"/>
      <c r="AF529" s="73"/>
      <c r="AG529" s="73"/>
      <c r="AH529" s="73"/>
      <c r="AI529" s="73"/>
      <c r="AJ529" s="73"/>
      <c r="AK529" s="73"/>
    </row>
    <row r="530" spans="1:37" ht="15.75" customHeight="1" x14ac:dyDescent="0.3">
      <c r="A530" s="73"/>
      <c r="B530" s="73"/>
      <c r="C530" s="73"/>
      <c r="D530" s="73"/>
      <c r="E530" s="73"/>
      <c r="F530" s="73"/>
      <c r="G530" s="73"/>
      <c r="H530" s="73"/>
      <c r="I530" s="73"/>
      <c r="J530" s="73"/>
      <c r="K530" s="73"/>
      <c r="L530" s="73"/>
      <c r="M530" s="73"/>
      <c r="N530" s="73"/>
      <c r="O530" s="73"/>
      <c r="P530" s="73"/>
      <c r="Q530" s="73"/>
      <c r="R530" s="73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  <c r="AE530" s="73"/>
      <c r="AF530" s="73"/>
      <c r="AG530" s="73"/>
      <c r="AH530" s="73"/>
      <c r="AI530" s="73"/>
      <c r="AJ530" s="73"/>
      <c r="AK530" s="73"/>
    </row>
    <row r="531" spans="1:37" ht="15.75" customHeight="1" x14ac:dyDescent="0.3">
      <c r="A531" s="73"/>
      <c r="B531" s="73"/>
      <c r="C531" s="73"/>
      <c r="D531" s="73"/>
      <c r="E531" s="73"/>
      <c r="F531" s="73"/>
      <c r="G531" s="73"/>
      <c r="H531" s="73"/>
      <c r="I531" s="73"/>
      <c r="J531" s="73"/>
      <c r="K531" s="73"/>
      <c r="L531" s="73"/>
      <c r="M531" s="73"/>
      <c r="N531" s="73"/>
      <c r="O531" s="73"/>
      <c r="P531" s="73"/>
      <c r="Q531" s="73"/>
      <c r="R531" s="73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  <c r="AE531" s="73"/>
      <c r="AF531" s="73"/>
      <c r="AG531" s="73"/>
      <c r="AH531" s="73"/>
      <c r="AI531" s="73"/>
      <c r="AJ531" s="73"/>
      <c r="AK531" s="73"/>
    </row>
    <row r="532" spans="1:37" ht="15.75" customHeight="1" x14ac:dyDescent="0.3">
      <c r="A532" s="73"/>
      <c r="B532" s="73"/>
      <c r="C532" s="73"/>
      <c r="D532" s="73"/>
      <c r="E532" s="73"/>
      <c r="F532" s="73"/>
      <c r="G532" s="73"/>
      <c r="H532" s="73"/>
      <c r="I532" s="73"/>
      <c r="J532" s="73"/>
      <c r="K532" s="73"/>
      <c r="L532" s="73"/>
      <c r="M532" s="73"/>
      <c r="N532" s="73"/>
      <c r="O532" s="73"/>
      <c r="P532" s="73"/>
      <c r="Q532" s="73"/>
      <c r="R532" s="73"/>
      <c r="S532" s="73"/>
      <c r="T532" s="73"/>
      <c r="U532" s="73"/>
      <c r="V532" s="73"/>
      <c r="W532" s="73"/>
      <c r="X532" s="73"/>
      <c r="Y532" s="73"/>
      <c r="Z532" s="73"/>
      <c r="AA532" s="73"/>
      <c r="AB532" s="73"/>
      <c r="AC532" s="73"/>
      <c r="AD532" s="73"/>
      <c r="AE532" s="73"/>
      <c r="AF532" s="73"/>
      <c r="AG532" s="73"/>
      <c r="AH532" s="73"/>
      <c r="AI532" s="73"/>
      <c r="AJ532" s="73"/>
      <c r="AK532" s="73"/>
    </row>
    <row r="533" spans="1:37" ht="15.75" customHeight="1" x14ac:dyDescent="0.3">
      <c r="A533" s="73"/>
      <c r="B533" s="73"/>
      <c r="C533" s="73"/>
      <c r="D533" s="73"/>
      <c r="E533" s="73"/>
      <c r="F533" s="73"/>
      <c r="G533" s="73"/>
      <c r="H533" s="73"/>
      <c r="I533" s="73"/>
      <c r="J533" s="73"/>
      <c r="K533" s="73"/>
      <c r="L533" s="73"/>
      <c r="M533" s="73"/>
      <c r="N533" s="73"/>
      <c r="O533" s="73"/>
      <c r="P533" s="73"/>
      <c r="Q533" s="73"/>
      <c r="R533" s="73"/>
      <c r="S533" s="73"/>
      <c r="T533" s="73"/>
      <c r="U533" s="73"/>
      <c r="V533" s="73"/>
      <c r="W533" s="73"/>
      <c r="X533" s="73"/>
      <c r="Y533" s="73"/>
      <c r="Z533" s="73"/>
      <c r="AA533" s="73"/>
      <c r="AB533" s="73"/>
      <c r="AC533" s="73"/>
      <c r="AD533" s="73"/>
      <c r="AE533" s="73"/>
      <c r="AF533" s="73"/>
      <c r="AG533" s="73"/>
      <c r="AH533" s="73"/>
      <c r="AI533" s="73"/>
      <c r="AJ533" s="73"/>
      <c r="AK533" s="73"/>
    </row>
    <row r="534" spans="1:37" ht="15.75" customHeight="1" x14ac:dyDescent="0.3">
      <c r="A534" s="73"/>
      <c r="B534" s="73"/>
      <c r="C534" s="73"/>
      <c r="D534" s="73"/>
      <c r="E534" s="73"/>
      <c r="F534" s="73"/>
      <c r="G534" s="73"/>
      <c r="H534" s="73"/>
      <c r="I534" s="73"/>
      <c r="J534" s="73"/>
      <c r="K534" s="73"/>
      <c r="L534" s="73"/>
      <c r="M534" s="73"/>
      <c r="N534" s="73"/>
      <c r="O534" s="73"/>
      <c r="P534" s="73"/>
      <c r="Q534" s="73"/>
      <c r="R534" s="73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  <c r="AD534" s="73"/>
      <c r="AE534" s="73"/>
      <c r="AF534" s="73"/>
      <c r="AG534" s="73"/>
      <c r="AH534" s="73"/>
      <c r="AI534" s="73"/>
      <c r="AJ534" s="73"/>
      <c r="AK534" s="73"/>
    </row>
    <row r="535" spans="1:37" ht="15.75" customHeight="1" x14ac:dyDescent="0.3">
      <c r="A535" s="73"/>
      <c r="B535" s="73"/>
      <c r="C535" s="73"/>
      <c r="D535" s="73"/>
      <c r="E535" s="73"/>
      <c r="F535" s="73"/>
      <c r="G535" s="73"/>
      <c r="H535" s="73"/>
      <c r="I535" s="73"/>
      <c r="J535" s="73"/>
      <c r="K535" s="73"/>
      <c r="L535" s="73"/>
      <c r="M535" s="73"/>
      <c r="N535" s="73"/>
      <c r="O535" s="73"/>
      <c r="P535" s="73"/>
      <c r="Q535" s="73"/>
      <c r="R535" s="73"/>
      <c r="S535" s="73"/>
      <c r="T535" s="73"/>
      <c r="U535" s="73"/>
      <c r="V535" s="73"/>
      <c r="W535" s="73"/>
      <c r="X535" s="73"/>
      <c r="Y535" s="73"/>
      <c r="Z535" s="73"/>
      <c r="AA535" s="73"/>
      <c r="AB535" s="73"/>
      <c r="AC535" s="73"/>
      <c r="AD535" s="73"/>
      <c r="AE535" s="73"/>
      <c r="AF535" s="73"/>
      <c r="AG535" s="73"/>
      <c r="AH535" s="73"/>
      <c r="AI535" s="73"/>
      <c r="AJ535" s="73"/>
      <c r="AK535" s="73"/>
    </row>
    <row r="536" spans="1:37" ht="15.75" customHeight="1" x14ac:dyDescent="0.3">
      <c r="A536" s="73"/>
      <c r="B536" s="73"/>
      <c r="C536" s="73"/>
      <c r="D536" s="73"/>
      <c r="E536" s="73"/>
      <c r="F536" s="73"/>
      <c r="G536" s="73"/>
      <c r="H536" s="73"/>
      <c r="I536" s="73"/>
      <c r="J536" s="73"/>
      <c r="K536" s="73"/>
      <c r="L536" s="73"/>
      <c r="M536" s="73"/>
      <c r="N536" s="73"/>
      <c r="O536" s="73"/>
      <c r="P536" s="73"/>
      <c r="Q536" s="73"/>
      <c r="R536" s="73"/>
      <c r="S536" s="73"/>
      <c r="T536" s="73"/>
      <c r="U536" s="73"/>
      <c r="V536" s="73"/>
      <c r="W536" s="73"/>
      <c r="X536" s="73"/>
      <c r="Y536" s="73"/>
      <c r="Z536" s="73"/>
      <c r="AA536" s="73"/>
      <c r="AB536" s="73"/>
      <c r="AC536" s="73"/>
      <c r="AD536" s="73"/>
      <c r="AE536" s="73"/>
      <c r="AF536" s="73"/>
      <c r="AG536" s="73"/>
      <c r="AH536" s="73"/>
      <c r="AI536" s="73"/>
      <c r="AJ536" s="73"/>
      <c r="AK536" s="73"/>
    </row>
    <row r="537" spans="1:37" ht="15.75" customHeight="1" x14ac:dyDescent="0.3">
      <c r="A537" s="73"/>
      <c r="B537" s="73"/>
      <c r="C537" s="73"/>
      <c r="D537" s="73"/>
      <c r="E537" s="73"/>
      <c r="F537" s="73"/>
      <c r="G537" s="73"/>
      <c r="H537" s="73"/>
      <c r="I537" s="73"/>
      <c r="J537" s="73"/>
      <c r="K537" s="73"/>
      <c r="L537" s="73"/>
      <c r="M537" s="73"/>
      <c r="N537" s="73"/>
      <c r="O537" s="73"/>
      <c r="P537" s="73"/>
      <c r="Q537" s="73"/>
      <c r="R537" s="73"/>
      <c r="S537" s="73"/>
      <c r="T537" s="73"/>
      <c r="U537" s="73"/>
      <c r="V537" s="73"/>
      <c r="W537" s="73"/>
      <c r="X537" s="73"/>
      <c r="Y537" s="73"/>
      <c r="Z537" s="73"/>
      <c r="AA537" s="73"/>
      <c r="AB537" s="73"/>
      <c r="AC537" s="73"/>
      <c r="AD537" s="73"/>
      <c r="AE537" s="73"/>
      <c r="AF537" s="73"/>
      <c r="AG537" s="73"/>
      <c r="AH537" s="73"/>
      <c r="AI537" s="73"/>
      <c r="AJ537" s="73"/>
      <c r="AK537" s="73"/>
    </row>
    <row r="538" spans="1:37" ht="15.75" customHeight="1" x14ac:dyDescent="0.3">
      <c r="A538" s="73"/>
      <c r="B538" s="73"/>
      <c r="C538" s="73"/>
      <c r="D538" s="73"/>
      <c r="E538" s="73"/>
      <c r="F538" s="73"/>
      <c r="G538" s="73"/>
      <c r="H538" s="73"/>
      <c r="I538" s="73"/>
      <c r="J538" s="73"/>
      <c r="K538" s="73"/>
      <c r="L538" s="73"/>
      <c r="M538" s="73"/>
      <c r="N538" s="73"/>
      <c r="O538" s="73"/>
      <c r="P538" s="73"/>
      <c r="Q538" s="73"/>
      <c r="R538" s="73"/>
      <c r="S538" s="73"/>
      <c r="T538" s="73"/>
      <c r="U538" s="73"/>
      <c r="V538" s="73"/>
      <c r="W538" s="73"/>
      <c r="X538" s="73"/>
      <c r="Y538" s="73"/>
      <c r="Z538" s="73"/>
      <c r="AA538" s="73"/>
      <c r="AB538" s="73"/>
      <c r="AC538" s="73"/>
      <c r="AD538" s="73"/>
      <c r="AE538" s="73"/>
      <c r="AF538" s="73"/>
      <c r="AG538" s="73"/>
      <c r="AH538" s="73"/>
      <c r="AI538" s="73"/>
      <c r="AJ538" s="73"/>
      <c r="AK538" s="73"/>
    </row>
    <row r="539" spans="1:37" ht="15.75" customHeight="1" x14ac:dyDescent="0.3">
      <c r="A539" s="73"/>
      <c r="B539" s="73"/>
      <c r="C539" s="73"/>
      <c r="D539" s="73"/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  <c r="AE539" s="73"/>
      <c r="AF539" s="73"/>
      <c r="AG539" s="73"/>
      <c r="AH539" s="73"/>
      <c r="AI539" s="73"/>
      <c r="AJ539" s="73"/>
      <c r="AK539" s="73"/>
    </row>
    <row r="540" spans="1:37" ht="15.75" customHeight="1" x14ac:dyDescent="0.3">
      <c r="A540" s="73"/>
      <c r="B540" s="73"/>
      <c r="C540" s="73"/>
      <c r="D540" s="73"/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  <c r="AE540" s="73"/>
      <c r="AF540" s="73"/>
      <c r="AG540" s="73"/>
      <c r="AH540" s="73"/>
      <c r="AI540" s="73"/>
      <c r="AJ540" s="73"/>
      <c r="AK540" s="73"/>
    </row>
    <row r="541" spans="1:37" ht="15.75" customHeight="1" x14ac:dyDescent="0.3">
      <c r="A541" s="73"/>
      <c r="B541" s="73"/>
      <c r="C541" s="73"/>
      <c r="D541" s="73"/>
      <c r="E541" s="73"/>
      <c r="F541" s="73"/>
      <c r="G541" s="73"/>
      <c r="H541" s="73"/>
      <c r="I541" s="73"/>
      <c r="J541" s="73"/>
      <c r="K541" s="73"/>
      <c r="L541" s="73"/>
      <c r="M541" s="73"/>
      <c r="N541" s="73"/>
      <c r="O541" s="73"/>
      <c r="P541" s="73"/>
      <c r="Q541" s="73"/>
      <c r="R541" s="73"/>
      <c r="S541" s="73"/>
      <c r="T541" s="73"/>
      <c r="U541" s="73"/>
      <c r="V541" s="73"/>
      <c r="W541" s="73"/>
      <c r="X541" s="73"/>
      <c r="Y541" s="73"/>
      <c r="Z541" s="73"/>
      <c r="AA541" s="73"/>
      <c r="AB541" s="73"/>
      <c r="AC541" s="73"/>
      <c r="AD541" s="73"/>
      <c r="AE541" s="73"/>
      <c r="AF541" s="73"/>
      <c r="AG541" s="73"/>
      <c r="AH541" s="73"/>
      <c r="AI541" s="73"/>
      <c r="AJ541" s="73"/>
      <c r="AK541" s="73"/>
    </row>
    <row r="542" spans="1:37" ht="15.75" customHeight="1" x14ac:dyDescent="0.3">
      <c r="A542" s="73"/>
      <c r="B542" s="73"/>
      <c r="C542" s="73"/>
      <c r="D542" s="73"/>
      <c r="E542" s="73"/>
      <c r="F542" s="73"/>
      <c r="G542" s="73"/>
      <c r="H542" s="73"/>
      <c r="I542" s="73"/>
      <c r="J542" s="73"/>
      <c r="K542" s="73"/>
      <c r="L542" s="73"/>
      <c r="M542" s="73"/>
      <c r="N542" s="73"/>
      <c r="O542" s="73"/>
      <c r="P542" s="73"/>
      <c r="Q542" s="73"/>
      <c r="R542" s="73"/>
      <c r="S542" s="73"/>
      <c r="T542" s="73"/>
      <c r="U542" s="73"/>
      <c r="V542" s="73"/>
      <c r="W542" s="73"/>
      <c r="X542" s="73"/>
      <c r="Y542" s="73"/>
      <c r="Z542" s="73"/>
      <c r="AA542" s="73"/>
      <c r="AB542" s="73"/>
      <c r="AC542" s="73"/>
      <c r="AD542" s="73"/>
      <c r="AE542" s="73"/>
      <c r="AF542" s="73"/>
      <c r="AG542" s="73"/>
      <c r="AH542" s="73"/>
      <c r="AI542" s="73"/>
      <c r="AJ542" s="73"/>
      <c r="AK542" s="73"/>
    </row>
    <row r="543" spans="1:37" ht="15.75" customHeight="1" x14ac:dyDescent="0.3">
      <c r="A543" s="73"/>
      <c r="B543" s="73"/>
      <c r="C543" s="73"/>
      <c r="D543" s="73"/>
      <c r="E543" s="73"/>
      <c r="F543" s="73"/>
      <c r="G543" s="73"/>
      <c r="H543" s="73"/>
      <c r="I543" s="73"/>
      <c r="J543" s="73"/>
      <c r="K543" s="73"/>
      <c r="L543" s="73"/>
      <c r="M543" s="73"/>
      <c r="N543" s="73"/>
      <c r="O543" s="73"/>
      <c r="P543" s="73"/>
      <c r="Q543" s="73"/>
      <c r="R543" s="73"/>
      <c r="S543" s="73"/>
      <c r="T543" s="73"/>
      <c r="U543" s="73"/>
      <c r="V543" s="73"/>
      <c r="W543" s="73"/>
      <c r="X543" s="73"/>
      <c r="Y543" s="73"/>
      <c r="Z543" s="73"/>
      <c r="AA543" s="73"/>
      <c r="AB543" s="73"/>
      <c r="AC543" s="73"/>
      <c r="AD543" s="73"/>
      <c r="AE543" s="73"/>
      <c r="AF543" s="73"/>
      <c r="AG543" s="73"/>
      <c r="AH543" s="73"/>
      <c r="AI543" s="73"/>
      <c r="AJ543" s="73"/>
      <c r="AK543" s="73"/>
    </row>
    <row r="544" spans="1:37" ht="15.75" customHeight="1" x14ac:dyDescent="0.3">
      <c r="A544" s="73"/>
      <c r="B544" s="73"/>
      <c r="C544" s="73"/>
      <c r="D544" s="73"/>
      <c r="E544" s="73"/>
      <c r="F544" s="73"/>
      <c r="G544" s="73"/>
      <c r="H544" s="73"/>
      <c r="I544" s="73"/>
      <c r="J544" s="73"/>
      <c r="K544" s="73"/>
      <c r="L544" s="73"/>
      <c r="M544" s="73"/>
      <c r="N544" s="73"/>
      <c r="O544" s="73"/>
      <c r="P544" s="73"/>
      <c r="Q544" s="73"/>
      <c r="R544" s="73"/>
      <c r="S544" s="73"/>
      <c r="T544" s="73"/>
      <c r="U544" s="73"/>
      <c r="V544" s="73"/>
      <c r="W544" s="73"/>
      <c r="X544" s="73"/>
      <c r="Y544" s="73"/>
      <c r="Z544" s="73"/>
      <c r="AA544" s="73"/>
      <c r="AB544" s="73"/>
      <c r="AC544" s="73"/>
      <c r="AD544" s="73"/>
      <c r="AE544" s="73"/>
      <c r="AF544" s="73"/>
      <c r="AG544" s="73"/>
      <c r="AH544" s="73"/>
      <c r="AI544" s="73"/>
      <c r="AJ544" s="73"/>
      <c r="AK544" s="73"/>
    </row>
    <row r="545" spans="1:37" ht="15.75" customHeight="1" x14ac:dyDescent="0.3">
      <c r="A545" s="73"/>
      <c r="B545" s="73"/>
      <c r="C545" s="73"/>
      <c r="D545" s="73"/>
      <c r="E545" s="73"/>
      <c r="F545" s="73"/>
      <c r="G545" s="73"/>
      <c r="H545" s="73"/>
      <c r="I545" s="73"/>
      <c r="J545" s="73"/>
      <c r="K545" s="73"/>
      <c r="L545" s="73"/>
      <c r="M545" s="73"/>
      <c r="N545" s="73"/>
      <c r="O545" s="73"/>
      <c r="P545" s="73"/>
      <c r="Q545" s="73"/>
      <c r="R545" s="73"/>
      <c r="S545" s="73"/>
      <c r="T545" s="73"/>
      <c r="U545" s="73"/>
      <c r="V545" s="73"/>
      <c r="W545" s="73"/>
      <c r="X545" s="73"/>
      <c r="Y545" s="73"/>
      <c r="Z545" s="73"/>
      <c r="AA545" s="73"/>
      <c r="AB545" s="73"/>
      <c r="AC545" s="73"/>
      <c r="AD545" s="73"/>
      <c r="AE545" s="73"/>
      <c r="AF545" s="73"/>
      <c r="AG545" s="73"/>
      <c r="AH545" s="73"/>
      <c r="AI545" s="73"/>
      <c r="AJ545" s="73"/>
      <c r="AK545" s="73"/>
    </row>
    <row r="546" spans="1:37" ht="15.75" customHeight="1" x14ac:dyDescent="0.3">
      <c r="A546" s="73"/>
      <c r="B546" s="73"/>
      <c r="C546" s="73"/>
      <c r="D546" s="73"/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  <c r="AE546" s="73"/>
      <c r="AF546" s="73"/>
      <c r="AG546" s="73"/>
      <c r="AH546" s="73"/>
      <c r="AI546" s="73"/>
      <c r="AJ546" s="73"/>
      <c r="AK546" s="73"/>
    </row>
    <row r="547" spans="1:37" ht="15.75" customHeight="1" x14ac:dyDescent="0.3">
      <c r="A547" s="73"/>
      <c r="B547" s="73"/>
      <c r="C547" s="73"/>
      <c r="D547" s="73"/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  <c r="AE547" s="73"/>
      <c r="AF547" s="73"/>
      <c r="AG547" s="73"/>
      <c r="AH547" s="73"/>
      <c r="AI547" s="73"/>
      <c r="AJ547" s="73"/>
      <c r="AK547" s="73"/>
    </row>
    <row r="548" spans="1:37" ht="15.75" customHeight="1" x14ac:dyDescent="0.3">
      <c r="A548" s="73"/>
      <c r="B548" s="73"/>
      <c r="C548" s="73"/>
      <c r="D548" s="73"/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  <c r="AE548" s="73"/>
      <c r="AF548" s="73"/>
      <c r="AG548" s="73"/>
      <c r="AH548" s="73"/>
      <c r="AI548" s="73"/>
      <c r="AJ548" s="73"/>
      <c r="AK548" s="73"/>
    </row>
    <row r="549" spans="1:37" ht="15.75" customHeight="1" x14ac:dyDescent="0.3">
      <c r="A549" s="73"/>
      <c r="B549" s="73"/>
      <c r="C549" s="73"/>
      <c r="D549" s="73"/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  <c r="AE549" s="73"/>
      <c r="AF549" s="73"/>
      <c r="AG549" s="73"/>
      <c r="AH549" s="73"/>
      <c r="AI549" s="73"/>
      <c r="AJ549" s="73"/>
      <c r="AK549" s="73"/>
    </row>
    <row r="550" spans="1:37" ht="15.75" customHeight="1" x14ac:dyDescent="0.3">
      <c r="A550" s="73"/>
      <c r="B550" s="73"/>
      <c r="C550" s="73"/>
      <c r="D550" s="73"/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  <c r="AE550" s="73"/>
      <c r="AF550" s="73"/>
      <c r="AG550" s="73"/>
      <c r="AH550" s="73"/>
      <c r="AI550" s="73"/>
      <c r="AJ550" s="73"/>
      <c r="AK550" s="73"/>
    </row>
    <row r="551" spans="1:37" ht="15.75" customHeight="1" x14ac:dyDescent="0.3">
      <c r="A551" s="73"/>
      <c r="B551" s="73"/>
      <c r="C551" s="73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  <c r="AE551" s="73"/>
      <c r="AF551" s="73"/>
      <c r="AG551" s="73"/>
      <c r="AH551" s="73"/>
      <c r="AI551" s="73"/>
      <c r="AJ551" s="73"/>
      <c r="AK551" s="73"/>
    </row>
    <row r="552" spans="1:37" ht="15.75" customHeight="1" x14ac:dyDescent="0.3">
      <c r="A552" s="73"/>
      <c r="B552" s="73"/>
      <c r="C552" s="73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  <c r="AE552" s="73"/>
      <c r="AF552" s="73"/>
      <c r="AG552" s="73"/>
      <c r="AH552" s="73"/>
      <c r="AI552" s="73"/>
      <c r="AJ552" s="73"/>
      <c r="AK552" s="73"/>
    </row>
    <row r="553" spans="1:37" ht="15.75" customHeight="1" x14ac:dyDescent="0.3">
      <c r="A553" s="73"/>
      <c r="B553" s="73"/>
      <c r="C553" s="73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  <c r="AE553" s="73"/>
      <c r="AF553" s="73"/>
      <c r="AG553" s="73"/>
      <c r="AH553" s="73"/>
      <c r="AI553" s="73"/>
      <c r="AJ553" s="73"/>
      <c r="AK553" s="73"/>
    </row>
    <row r="554" spans="1:37" ht="15.75" customHeight="1" x14ac:dyDescent="0.3">
      <c r="A554" s="73"/>
      <c r="B554" s="73"/>
      <c r="C554" s="73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  <c r="AE554" s="73"/>
      <c r="AF554" s="73"/>
      <c r="AG554" s="73"/>
      <c r="AH554" s="73"/>
      <c r="AI554" s="73"/>
      <c r="AJ554" s="73"/>
      <c r="AK554" s="73"/>
    </row>
    <row r="555" spans="1:37" ht="15.75" customHeight="1" x14ac:dyDescent="0.3">
      <c r="A555" s="73"/>
      <c r="B555" s="73"/>
      <c r="C555" s="73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  <c r="AE555" s="73"/>
      <c r="AF555" s="73"/>
      <c r="AG555" s="73"/>
      <c r="AH555" s="73"/>
      <c r="AI555" s="73"/>
      <c r="AJ555" s="73"/>
      <c r="AK555" s="73"/>
    </row>
    <row r="556" spans="1:37" ht="15.75" customHeight="1" x14ac:dyDescent="0.3">
      <c r="A556" s="73"/>
      <c r="B556" s="73"/>
      <c r="C556" s="73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  <c r="Z556" s="73"/>
      <c r="AA556" s="73"/>
      <c r="AB556" s="73"/>
      <c r="AC556" s="73"/>
      <c r="AD556" s="73"/>
      <c r="AE556" s="73"/>
      <c r="AF556" s="73"/>
      <c r="AG556" s="73"/>
      <c r="AH556" s="73"/>
      <c r="AI556" s="73"/>
      <c r="AJ556" s="73"/>
      <c r="AK556" s="73"/>
    </row>
    <row r="557" spans="1:37" ht="15.75" customHeight="1" x14ac:dyDescent="0.3">
      <c r="A557" s="73"/>
      <c r="B557" s="73"/>
      <c r="C557" s="73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  <c r="Z557" s="73"/>
      <c r="AA557" s="73"/>
      <c r="AB557" s="73"/>
      <c r="AC557" s="73"/>
      <c r="AD557" s="73"/>
      <c r="AE557" s="73"/>
      <c r="AF557" s="73"/>
      <c r="AG557" s="73"/>
      <c r="AH557" s="73"/>
      <c r="AI557" s="73"/>
      <c r="AJ557" s="73"/>
      <c r="AK557" s="73"/>
    </row>
    <row r="558" spans="1:37" ht="15.75" customHeight="1" x14ac:dyDescent="0.3">
      <c r="A558" s="73"/>
      <c r="B558" s="73"/>
      <c r="C558" s="73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  <c r="AD558" s="73"/>
      <c r="AE558" s="73"/>
      <c r="AF558" s="73"/>
      <c r="AG558" s="73"/>
      <c r="AH558" s="73"/>
      <c r="AI558" s="73"/>
      <c r="AJ558" s="73"/>
      <c r="AK558" s="73"/>
    </row>
    <row r="559" spans="1:37" ht="15.75" customHeight="1" x14ac:dyDescent="0.3">
      <c r="A559" s="73"/>
      <c r="B559" s="73"/>
      <c r="C559" s="73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  <c r="Z559" s="73"/>
      <c r="AA559" s="73"/>
      <c r="AB559" s="73"/>
      <c r="AC559" s="73"/>
      <c r="AD559" s="73"/>
      <c r="AE559" s="73"/>
      <c r="AF559" s="73"/>
      <c r="AG559" s="73"/>
      <c r="AH559" s="73"/>
      <c r="AI559" s="73"/>
      <c r="AJ559" s="73"/>
      <c r="AK559" s="73"/>
    </row>
    <row r="560" spans="1:37" ht="15.75" customHeight="1" x14ac:dyDescent="0.3">
      <c r="A560" s="73"/>
      <c r="B560" s="73"/>
      <c r="C560" s="73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  <c r="Z560" s="73"/>
      <c r="AA560" s="73"/>
      <c r="AB560" s="73"/>
      <c r="AC560" s="73"/>
      <c r="AD560" s="73"/>
      <c r="AE560" s="73"/>
      <c r="AF560" s="73"/>
      <c r="AG560" s="73"/>
      <c r="AH560" s="73"/>
      <c r="AI560" s="73"/>
      <c r="AJ560" s="73"/>
      <c r="AK560" s="73"/>
    </row>
    <row r="561" spans="1:37" ht="15.75" customHeight="1" x14ac:dyDescent="0.3">
      <c r="A561" s="73"/>
      <c r="B561" s="73"/>
      <c r="C561" s="73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  <c r="Z561" s="73"/>
      <c r="AA561" s="73"/>
      <c r="AB561" s="73"/>
      <c r="AC561" s="73"/>
      <c r="AD561" s="73"/>
      <c r="AE561" s="73"/>
      <c r="AF561" s="73"/>
      <c r="AG561" s="73"/>
      <c r="AH561" s="73"/>
      <c r="AI561" s="73"/>
      <c r="AJ561" s="73"/>
      <c r="AK561" s="73"/>
    </row>
    <row r="562" spans="1:37" ht="15.75" customHeight="1" x14ac:dyDescent="0.3">
      <c r="A562" s="73"/>
      <c r="B562" s="73"/>
      <c r="C562" s="73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  <c r="Z562" s="73"/>
      <c r="AA562" s="73"/>
      <c r="AB562" s="73"/>
      <c r="AC562" s="73"/>
      <c r="AD562" s="73"/>
      <c r="AE562" s="73"/>
      <c r="AF562" s="73"/>
      <c r="AG562" s="73"/>
      <c r="AH562" s="73"/>
      <c r="AI562" s="73"/>
      <c r="AJ562" s="73"/>
      <c r="AK562" s="73"/>
    </row>
    <row r="563" spans="1:37" ht="15.75" customHeight="1" x14ac:dyDescent="0.3">
      <c r="A563" s="73"/>
      <c r="B563" s="73"/>
      <c r="C563" s="73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  <c r="Z563" s="73"/>
      <c r="AA563" s="73"/>
      <c r="AB563" s="73"/>
      <c r="AC563" s="73"/>
      <c r="AD563" s="73"/>
      <c r="AE563" s="73"/>
      <c r="AF563" s="73"/>
      <c r="AG563" s="73"/>
      <c r="AH563" s="73"/>
      <c r="AI563" s="73"/>
      <c r="AJ563" s="73"/>
      <c r="AK563" s="73"/>
    </row>
    <row r="564" spans="1:37" ht="15.75" customHeight="1" x14ac:dyDescent="0.3">
      <c r="A564" s="73"/>
      <c r="B564" s="73"/>
      <c r="C564" s="73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  <c r="AD564" s="73"/>
      <c r="AE564" s="73"/>
      <c r="AF564" s="73"/>
      <c r="AG564" s="73"/>
      <c r="AH564" s="73"/>
      <c r="AI564" s="73"/>
      <c r="AJ564" s="73"/>
      <c r="AK564" s="73"/>
    </row>
    <row r="565" spans="1:37" ht="15.75" customHeight="1" x14ac:dyDescent="0.3">
      <c r="A565" s="73"/>
      <c r="B565" s="73"/>
      <c r="C565" s="73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  <c r="AD565" s="73"/>
      <c r="AE565" s="73"/>
      <c r="AF565" s="73"/>
      <c r="AG565" s="73"/>
      <c r="AH565" s="73"/>
      <c r="AI565" s="73"/>
      <c r="AJ565" s="73"/>
      <c r="AK565" s="73"/>
    </row>
    <row r="566" spans="1:37" ht="15.75" customHeight="1" x14ac:dyDescent="0.3">
      <c r="A566" s="73"/>
      <c r="B566" s="73"/>
      <c r="C566" s="73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  <c r="AD566" s="73"/>
      <c r="AE566" s="73"/>
      <c r="AF566" s="73"/>
      <c r="AG566" s="73"/>
      <c r="AH566" s="73"/>
      <c r="AI566" s="73"/>
      <c r="AJ566" s="73"/>
      <c r="AK566" s="73"/>
    </row>
    <row r="567" spans="1:37" ht="15.75" customHeight="1" x14ac:dyDescent="0.3">
      <c r="A567" s="73"/>
      <c r="B567" s="73"/>
      <c r="C567" s="73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  <c r="AD567" s="73"/>
      <c r="AE567" s="73"/>
      <c r="AF567" s="73"/>
      <c r="AG567" s="73"/>
      <c r="AH567" s="73"/>
      <c r="AI567" s="73"/>
      <c r="AJ567" s="73"/>
      <c r="AK567" s="73"/>
    </row>
    <row r="568" spans="1:37" ht="15.75" customHeight="1" x14ac:dyDescent="0.3">
      <c r="A568" s="73"/>
      <c r="B568" s="73"/>
      <c r="C568" s="73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  <c r="AD568" s="73"/>
      <c r="AE568" s="73"/>
      <c r="AF568" s="73"/>
      <c r="AG568" s="73"/>
      <c r="AH568" s="73"/>
      <c r="AI568" s="73"/>
      <c r="AJ568" s="73"/>
      <c r="AK568" s="73"/>
    </row>
    <row r="569" spans="1:37" ht="15.75" customHeight="1" x14ac:dyDescent="0.3">
      <c r="A569" s="73"/>
      <c r="B569" s="73"/>
      <c r="C569" s="73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  <c r="AD569" s="73"/>
      <c r="AE569" s="73"/>
      <c r="AF569" s="73"/>
      <c r="AG569" s="73"/>
      <c r="AH569" s="73"/>
      <c r="AI569" s="73"/>
      <c r="AJ569" s="73"/>
      <c r="AK569" s="73"/>
    </row>
    <row r="570" spans="1:37" ht="15.75" customHeight="1" x14ac:dyDescent="0.3">
      <c r="A570" s="73"/>
      <c r="B570" s="73"/>
      <c r="C570" s="73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  <c r="AD570" s="73"/>
      <c r="AE570" s="73"/>
      <c r="AF570" s="73"/>
      <c r="AG570" s="73"/>
      <c r="AH570" s="73"/>
      <c r="AI570" s="73"/>
      <c r="AJ570" s="73"/>
      <c r="AK570" s="73"/>
    </row>
    <row r="571" spans="1:37" ht="15.75" customHeight="1" x14ac:dyDescent="0.3">
      <c r="A571" s="73"/>
      <c r="B571" s="73"/>
      <c r="C571" s="73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  <c r="AD571" s="73"/>
      <c r="AE571" s="73"/>
      <c r="AF571" s="73"/>
      <c r="AG571" s="73"/>
      <c r="AH571" s="73"/>
      <c r="AI571" s="73"/>
      <c r="AJ571" s="73"/>
      <c r="AK571" s="73"/>
    </row>
    <row r="572" spans="1:37" ht="15.75" customHeight="1" x14ac:dyDescent="0.3">
      <c r="A572" s="73"/>
      <c r="B572" s="73"/>
      <c r="C572" s="73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  <c r="AD572" s="73"/>
      <c r="AE572" s="73"/>
      <c r="AF572" s="73"/>
      <c r="AG572" s="73"/>
      <c r="AH572" s="73"/>
      <c r="AI572" s="73"/>
      <c r="AJ572" s="73"/>
      <c r="AK572" s="73"/>
    </row>
    <row r="573" spans="1:37" ht="15.75" customHeight="1" x14ac:dyDescent="0.3">
      <c r="A573" s="73"/>
      <c r="B573" s="73"/>
      <c r="C573" s="73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  <c r="Z573" s="73"/>
      <c r="AA573" s="73"/>
      <c r="AB573" s="73"/>
      <c r="AC573" s="73"/>
      <c r="AD573" s="73"/>
      <c r="AE573" s="73"/>
      <c r="AF573" s="73"/>
      <c r="AG573" s="73"/>
      <c r="AH573" s="73"/>
      <c r="AI573" s="73"/>
      <c r="AJ573" s="73"/>
      <c r="AK573" s="73"/>
    </row>
    <row r="574" spans="1:37" ht="15.75" customHeight="1" x14ac:dyDescent="0.3">
      <c r="A574" s="73"/>
      <c r="B574" s="73"/>
      <c r="C574" s="73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  <c r="Z574" s="73"/>
      <c r="AA574" s="73"/>
      <c r="AB574" s="73"/>
      <c r="AC574" s="73"/>
      <c r="AD574" s="73"/>
      <c r="AE574" s="73"/>
      <c r="AF574" s="73"/>
      <c r="AG574" s="73"/>
      <c r="AH574" s="73"/>
      <c r="AI574" s="73"/>
      <c r="AJ574" s="73"/>
      <c r="AK574" s="73"/>
    </row>
    <row r="575" spans="1:37" ht="15.75" customHeight="1" x14ac:dyDescent="0.3">
      <c r="A575" s="73"/>
      <c r="B575" s="73"/>
      <c r="C575" s="73"/>
      <c r="D575" s="73"/>
      <c r="E575" s="73"/>
      <c r="F575" s="73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73"/>
      <c r="V575" s="73"/>
      <c r="W575" s="73"/>
      <c r="X575" s="73"/>
      <c r="Y575" s="73"/>
      <c r="Z575" s="73"/>
      <c r="AA575" s="73"/>
      <c r="AB575" s="73"/>
      <c r="AC575" s="73"/>
      <c r="AD575" s="73"/>
      <c r="AE575" s="73"/>
      <c r="AF575" s="73"/>
      <c r="AG575" s="73"/>
      <c r="AH575" s="73"/>
      <c r="AI575" s="73"/>
      <c r="AJ575" s="73"/>
      <c r="AK575" s="73"/>
    </row>
    <row r="576" spans="1:37" ht="15.75" customHeight="1" x14ac:dyDescent="0.3">
      <c r="A576" s="73"/>
      <c r="B576" s="73"/>
      <c r="C576" s="73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  <c r="Z576" s="73"/>
      <c r="AA576" s="73"/>
      <c r="AB576" s="73"/>
      <c r="AC576" s="73"/>
      <c r="AD576" s="73"/>
      <c r="AE576" s="73"/>
      <c r="AF576" s="73"/>
      <c r="AG576" s="73"/>
      <c r="AH576" s="73"/>
      <c r="AI576" s="73"/>
      <c r="AJ576" s="73"/>
      <c r="AK576" s="73"/>
    </row>
    <row r="577" spans="1:37" ht="15.75" customHeight="1" x14ac:dyDescent="0.3">
      <c r="A577" s="73"/>
      <c r="B577" s="73"/>
      <c r="C577" s="73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  <c r="Z577" s="73"/>
      <c r="AA577" s="73"/>
      <c r="AB577" s="73"/>
      <c r="AC577" s="73"/>
      <c r="AD577" s="73"/>
      <c r="AE577" s="73"/>
      <c r="AF577" s="73"/>
      <c r="AG577" s="73"/>
      <c r="AH577" s="73"/>
      <c r="AI577" s="73"/>
      <c r="AJ577" s="73"/>
      <c r="AK577" s="73"/>
    </row>
    <row r="578" spans="1:37" ht="15.75" customHeight="1" x14ac:dyDescent="0.3">
      <c r="A578" s="73"/>
      <c r="B578" s="73"/>
      <c r="C578" s="73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  <c r="Z578" s="73"/>
      <c r="AA578" s="73"/>
      <c r="AB578" s="73"/>
      <c r="AC578" s="73"/>
      <c r="AD578" s="73"/>
      <c r="AE578" s="73"/>
      <c r="AF578" s="73"/>
      <c r="AG578" s="73"/>
      <c r="AH578" s="73"/>
      <c r="AI578" s="73"/>
      <c r="AJ578" s="73"/>
      <c r="AK578" s="73"/>
    </row>
    <row r="579" spans="1:37" ht="15.75" customHeight="1" x14ac:dyDescent="0.3">
      <c r="A579" s="73"/>
      <c r="B579" s="73"/>
      <c r="C579" s="73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  <c r="Z579" s="73"/>
      <c r="AA579" s="73"/>
      <c r="AB579" s="73"/>
      <c r="AC579" s="73"/>
      <c r="AD579" s="73"/>
      <c r="AE579" s="73"/>
      <c r="AF579" s="73"/>
      <c r="AG579" s="73"/>
      <c r="AH579" s="73"/>
      <c r="AI579" s="73"/>
      <c r="AJ579" s="73"/>
      <c r="AK579" s="73"/>
    </row>
    <row r="580" spans="1:37" ht="15.75" customHeight="1" x14ac:dyDescent="0.3">
      <c r="A580" s="73"/>
      <c r="B580" s="73"/>
      <c r="C580" s="73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  <c r="Z580" s="73"/>
      <c r="AA580" s="73"/>
      <c r="AB580" s="73"/>
      <c r="AC580" s="73"/>
      <c r="AD580" s="73"/>
      <c r="AE580" s="73"/>
      <c r="AF580" s="73"/>
      <c r="AG580" s="73"/>
      <c r="AH580" s="73"/>
      <c r="AI580" s="73"/>
      <c r="AJ580" s="73"/>
      <c r="AK580" s="73"/>
    </row>
    <row r="581" spans="1:37" ht="15.75" customHeight="1" x14ac:dyDescent="0.3">
      <c r="A581" s="73"/>
      <c r="B581" s="73"/>
      <c r="C581" s="73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  <c r="Z581" s="73"/>
      <c r="AA581" s="73"/>
      <c r="AB581" s="73"/>
      <c r="AC581" s="73"/>
      <c r="AD581" s="73"/>
      <c r="AE581" s="73"/>
      <c r="AF581" s="73"/>
      <c r="AG581" s="73"/>
      <c r="AH581" s="73"/>
      <c r="AI581" s="73"/>
      <c r="AJ581" s="73"/>
      <c r="AK581" s="73"/>
    </row>
    <row r="582" spans="1:37" ht="15.75" customHeight="1" x14ac:dyDescent="0.3">
      <c r="A582" s="73"/>
      <c r="B582" s="73"/>
      <c r="C582" s="73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  <c r="Z582" s="73"/>
      <c r="AA582" s="73"/>
      <c r="AB582" s="73"/>
      <c r="AC582" s="73"/>
      <c r="AD582" s="73"/>
      <c r="AE582" s="73"/>
      <c r="AF582" s="73"/>
      <c r="AG582" s="73"/>
      <c r="AH582" s="73"/>
      <c r="AI582" s="73"/>
      <c r="AJ582" s="73"/>
      <c r="AK582" s="73"/>
    </row>
    <row r="583" spans="1:37" ht="15.75" customHeight="1" x14ac:dyDescent="0.3">
      <c r="A583" s="73"/>
      <c r="B583" s="73"/>
      <c r="C583" s="73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  <c r="Z583" s="73"/>
      <c r="AA583" s="73"/>
      <c r="AB583" s="73"/>
      <c r="AC583" s="73"/>
      <c r="AD583" s="73"/>
      <c r="AE583" s="73"/>
      <c r="AF583" s="73"/>
      <c r="AG583" s="73"/>
      <c r="AH583" s="73"/>
      <c r="AI583" s="73"/>
      <c r="AJ583" s="73"/>
      <c r="AK583" s="73"/>
    </row>
    <row r="584" spans="1:37" ht="15.75" customHeight="1" x14ac:dyDescent="0.3">
      <c r="A584" s="73"/>
      <c r="B584" s="73"/>
      <c r="C584" s="73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  <c r="Z584" s="73"/>
      <c r="AA584" s="73"/>
      <c r="AB584" s="73"/>
      <c r="AC584" s="73"/>
      <c r="AD584" s="73"/>
      <c r="AE584" s="73"/>
      <c r="AF584" s="73"/>
      <c r="AG584" s="73"/>
      <c r="AH584" s="73"/>
      <c r="AI584" s="73"/>
      <c r="AJ584" s="73"/>
      <c r="AK584" s="73"/>
    </row>
    <row r="585" spans="1:37" ht="15.75" customHeight="1" x14ac:dyDescent="0.3">
      <c r="A585" s="73"/>
      <c r="B585" s="73"/>
      <c r="C585" s="73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  <c r="Z585" s="73"/>
      <c r="AA585" s="73"/>
      <c r="AB585" s="73"/>
      <c r="AC585" s="73"/>
      <c r="AD585" s="73"/>
      <c r="AE585" s="73"/>
      <c r="AF585" s="73"/>
      <c r="AG585" s="73"/>
      <c r="AH585" s="73"/>
      <c r="AI585" s="73"/>
      <c r="AJ585" s="73"/>
      <c r="AK585" s="73"/>
    </row>
    <row r="586" spans="1:37" ht="15.75" customHeight="1" x14ac:dyDescent="0.3">
      <c r="A586" s="73"/>
      <c r="B586" s="73"/>
      <c r="C586" s="73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  <c r="Z586" s="73"/>
      <c r="AA586" s="73"/>
      <c r="AB586" s="73"/>
      <c r="AC586" s="73"/>
      <c r="AD586" s="73"/>
      <c r="AE586" s="73"/>
      <c r="AF586" s="73"/>
      <c r="AG586" s="73"/>
      <c r="AH586" s="73"/>
      <c r="AI586" s="73"/>
      <c r="AJ586" s="73"/>
      <c r="AK586" s="73"/>
    </row>
    <row r="587" spans="1:37" ht="15.75" customHeight="1" x14ac:dyDescent="0.3">
      <c r="A587" s="73"/>
      <c r="B587" s="73"/>
      <c r="C587" s="73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  <c r="Z587" s="73"/>
      <c r="AA587" s="73"/>
      <c r="AB587" s="73"/>
      <c r="AC587" s="73"/>
      <c r="AD587" s="73"/>
      <c r="AE587" s="73"/>
      <c r="AF587" s="73"/>
      <c r="AG587" s="73"/>
      <c r="AH587" s="73"/>
      <c r="AI587" s="73"/>
      <c r="AJ587" s="73"/>
      <c r="AK587" s="73"/>
    </row>
    <row r="588" spans="1:37" ht="15.75" customHeight="1" x14ac:dyDescent="0.3">
      <c r="A588" s="73"/>
      <c r="B588" s="73"/>
      <c r="C588" s="73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  <c r="Z588" s="73"/>
      <c r="AA588" s="73"/>
      <c r="AB588" s="73"/>
      <c r="AC588" s="73"/>
      <c r="AD588" s="73"/>
      <c r="AE588" s="73"/>
      <c r="AF588" s="73"/>
      <c r="AG588" s="73"/>
      <c r="AH588" s="73"/>
      <c r="AI588" s="73"/>
      <c r="AJ588" s="73"/>
      <c r="AK588" s="73"/>
    </row>
    <row r="589" spans="1:37" ht="15.75" customHeight="1" x14ac:dyDescent="0.3">
      <c r="A589" s="73"/>
      <c r="B589" s="73"/>
      <c r="C589" s="73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  <c r="Z589" s="73"/>
      <c r="AA589" s="73"/>
      <c r="AB589" s="73"/>
      <c r="AC589" s="73"/>
      <c r="AD589" s="73"/>
      <c r="AE589" s="73"/>
      <c r="AF589" s="73"/>
      <c r="AG589" s="73"/>
      <c r="AH589" s="73"/>
      <c r="AI589" s="73"/>
      <c r="AJ589" s="73"/>
      <c r="AK589" s="73"/>
    </row>
    <row r="590" spans="1:37" ht="15.75" customHeight="1" x14ac:dyDescent="0.3">
      <c r="A590" s="73"/>
      <c r="B590" s="73"/>
      <c r="C590" s="73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  <c r="Z590" s="73"/>
      <c r="AA590" s="73"/>
      <c r="AB590" s="73"/>
      <c r="AC590" s="73"/>
      <c r="AD590" s="73"/>
      <c r="AE590" s="73"/>
      <c r="AF590" s="73"/>
      <c r="AG590" s="73"/>
      <c r="AH590" s="73"/>
      <c r="AI590" s="73"/>
      <c r="AJ590" s="73"/>
      <c r="AK590" s="73"/>
    </row>
    <row r="591" spans="1:37" ht="15.75" customHeight="1" x14ac:dyDescent="0.3">
      <c r="A591" s="73"/>
      <c r="B591" s="73"/>
      <c r="C591" s="73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  <c r="Z591" s="73"/>
      <c r="AA591" s="73"/>
      <c r="AB591" s="73"/>
      <c r="AC591" s="73"/>
      <c r="AD591" s="73"/>
      <c r="AE591" s="73"/>
      <c r="AF591" s="73"/>
      <c r="AG591" s="73"/>
      <c r="AH591" s="73"/>
      <c r="AI591" s="73"/>
      <c r="AJ591" s="73"/>
      <c r="AK591" s="73"/>
    </row>
    <row r="592" spans="1:37" ht="15.75" customHeight="1" x14ac:dyDescent="0.3">
      <c r="A592" s="73"/>
      <c r="B592" s="73"/>
      <c r="C592" s="73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  <c r="Z592" s="73"/>
      <c r="AA592" s="73"/>
      <c r="AB592" s="73"/>
      <c r="AC592" s="73"/>
      <c r="AD592" s="73"/>
      <c r="AE592" s="73"/>
      <c r="AF592" s="73"/>
      <c r="AG592" s="73"/>
      <c r="AH592" s="73"/>
      <c r="AI592" s="73"/>
      <c r="AJ592" s="73"/>
      <c r="AK592" s="73"/>
    </row>
    <row r="593" spans="1:37" ht="15.75" customHeight="1" x14ac:dyDescent="0.3">
      <c r="A593" s="73"/>
      <c r="B593" s="73"/>
      <c r="C593" s="73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  <c r="Z593" s="73"/>
      <c r="AA593" s="73"/>
      <c r="AB593" s="73"/>
      <c r="AC593" s="73"/>
      <c r="AD593" s="73"/>
      <c r="AE593" s="73"/>
      <c r="AF593" s="73"/>
      <c r="AG593" s="73"/>
      <c r="AH593" s="73"/>
      <c r="AI593" s="73"/>
      <c r="AJ593" s="73"/>
      <c r="AK593" s="73"/>
    </row>
    <row r="594" spans="1:37" ht="15.75" customHeight="1" x14ac:dyDescent="0.3">
      <c r="A594" s="73"/>
      <c r="B594" s="73"/>
      <c r="C594" s="73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  <c r="Z594" s="73"/>
      <c r="AA594" s="73"/>
      <c r="AB594" s="73"/>
      <c r="AC594" s="73"/>
      <c r="AD594" s="73"/>
      <c r="AE594" s="73"/>
      <c r="AF594" s="73"/>
      <c r="AG594" s="73"/>
      <c r="AH594" s="73"/>
      <c r="AI594" s="73"/>
      <c r="AJ594" s="73"/>
      <c r="AK594" s="73"/>
    </row>
    <row r="595" spans="1:37" ht="15.75" customHeight="1" x14ac:dyDescent="0.3">
      <c r="A595" s="73"/>
      <c r="B595" s="73"/>
      <c r="C595" s="73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  <c r="Z595" s="73"/>
      <c r="AA595" s="73"/>
      <c r="AB595" s="73"/>
      <c r="AC595" s="73"/>
      <c r="AD595" s="73"/>
      <c r="AE595" s="73"/>
      <c r="AF595" s="73"/>
      <c r="AG595" s="73"/>
      <c r="AH595" s="73"/>
      <c r="AI595" s="73"/>
      <c r="AJ595" s="73"/>
      <c r="AK595" s="73"/>
    </row>
    <row r="596" spans="1:37" ht="15.75" customHeight="1" x14ac:dyDescent="0.3">
      <c r="A596" s="73"/>
      <c r="B596" s="73"/>
      <c r="C596" s="73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  <c r="Z596" s="73"/>
      <c r="AA596" s="73"/>
      <c r="AB596" s="73"/>
      <c r="AC596" s="73"/>
      <c r="AD596" s="73"/>
      <c r="AE596" s="73"/>
      <c r="AF596" s="73"/>
      <c r="AG596" s="73"/>
      <c r="AH596" s="73"/>
      <c r="AI596" s="73"/>
      <c r="AJ596" s="73"/>
      <c r="AK596" s="73"/>
    </row>
    <row r="597" spans="1:37" ht="15.75" customHeight="1" x14ac:dyDescent="0.3">
      <c r="A597" s="73"/>
      <c r="B597" s="73"/>
      <c r="C597" s="73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  <c r="Z597" s="73"/>
      <c r="AA597" s="73"/>
      <c r="AB597" s="73"/>
      <c r="AC597" s="73"/>
      <c r="AD597" s="73"/>
      <c r="AE597" s="73"/>
      <c r="AF597" s="73"/>
      <c r="AG597" s="73"/>
      <c r="AH597" s="73"/>
      <c r="AI597" s="73"/>
      <c r="AJ597" s="73"/>
      <c r="AK597" s="73"/>
    </row>
    <row r="598" spans="1:37" ht="15.75" customHeight="1" x14ac:dyDescent="0.3">
      <c r="A598" s="73"/>
      <c r="B598" s="73"/>
      <c r="C598" s="73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  <c r="Z598" s="73"/>
      <c r="AA598" s="73"/>
      <c r="AB598" s="73"/>
      <c r="AC598" s="73"/>
      <c r="AD598" s="73"/>
      <c r="AE598" s="73"/>
      <c r="AF598" s="73"/>
      <c r="AG598" s="73"/>
      <c r="AH598" s="73"/>
      <c r="AI598" s="73"/>
      <c r="AJ598" s="73"/>
      <c r="AK598" s="73"/>
    </row>
    <row r="599" spans="1:37" ht="15.75" customHeight="1" x14ac:dyDescent="0.3">
      <c r="A599" s="73"/>
      <c r="B599" s="73"/>
      <c r="C599" s="73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  <c r="Z599" s="73"/>
      <c r="AA599" s="73"/>
      <c r="AB599" s="73"/>
      <c r="AC599" s="73"/>
      <c r="AD599" s="73"/>
      <c r="AE599" s="73"/>
      <c r="AF599" s="73"/>
      <c r="AG599" s="73"/>
      <c r="AH599" s="73"/>
      <c r="AI599" s="73"/>
      <c r="AJ599" s="73"/>
      <c r="AK599" s="73"/>
    </row>
    <row r="600" spans="1:37" ht="15.75" customHeight="1" x14ac:dyDescent="0.3">
      <c r="A600" s="73"/>
      <c r="B600" s="73"/>
      <c r="C600" s="73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  <c r="Z600" s="73"/>
      <c r="AA600" s="73"/>
      <c r="AB600" s="73"/>
      <c r="AC600" s="73"/>
      <c r="AD600" s="73"/>
      <c r="AE600" s="73"/>
      <c r="AF600" s="73"/>
      <c r="AG600" s="73"/>
      <c r="AH600" s="73"/>
      <c r="AI600" s="73"/>
      <c r="AJ600" s="73"/>
      <c r="AK600" s="73"/>
    </row>
    <row r="601" spans="1:37" ht="15.75" customHeight="1" x14ac:dyDescent="0.3">
      <c r="A601" s="73"/>
      <c r="B601" s="73"/>
      <c r="C601" s="73"/>
      <c r="D601" s="73"/>
      <c r="E601" s="73"/>
      <c r="F601" s="73"/>
      <c r="G601" s="73"/>
      <c r="H601" s="73"/>
      <c r="I601" s="73"/>
      <c r="J601" s="73"/>
      <c r="K601" s="73"/>
      <c r="L601" s="73"/>
      <c r="M601" s="73"/>
      <c r="N601" s="73"/>
      <c r="O601" s="73"/>
      <c r="P601" s="73"/>
      <c r="Q601" s="73"/>
      <c r="R601" s="73"/>
      <c r="S601" s="73"/>
      <c r="T601" s="73"/>
      <c r="U601" s="73"/>
      <c r="V601" s="73"/>
      <c r="W601" s="73"/>
      <c r="X601" s="73"/>
      <c r="Y601" s="73"/>
      <c r="Z601" s="73"/>
      <c r="AA601" s="73"/>
      <c r="AB601" s="73"/>
      <c r="AC601" s="73"/>
      <c r="AD601" s="73"/>
      <c r="AE601" s="73"/>
      <c r="AF601" s="73"/>
      <c r="AG601" s="73"/>
      <c r="AH601" s="73"/>
      <c r="AI601" s="73"/>
      <c r="AJ601" s="73"/>
      <c r="AK601" s="73"/>
    </row>
    <row r="602" spans="1:37" ht="15.75" customHeight="1" x14ac:dyDescent="0.3">
      <c r="A602" s="73"/>
      <c r="B602" s="73"/>
      <c r="C602" s="73"/>
      <c r="D602" s="73"/>
      <c r="E602" s="73"/>
      <c r="F602" s="73"/>
      <c r="G602" s="73"/>
      <c r="H602" s="73"/>
      <c r="I602" s="73"/>
      <c r="J602" s="73"/>
      <c r="K602" s="73"/>
      <c r="L602" s="73"/>
      <c r="M602" s="73"/>
      <c r="N602" s="73"/>
      <c r="O602" s="73"/>
      <c r="P602" s="73"/>
      <c r="Q602" s="73"/>
      <c r="R602" s="73"/>
      <c r="S602" s="73"/>
      <c r="T602" s="73"/>
      <c r="U602" s="73"/>
      <c r="V602" s="73"/>
      <c r="W602" s="73"/>
      <c r="X602" s="73"/>
      <c r="Y602" s="73"/>
      <c r="Z602" s="73"/>
      <c r="AA602" s="73"/>
      <c r="AB602" s="73"/>
      <c r="AC602" s="73"/>
      <c r="AD602" s="73"/>
      <c r="AE602" s="73"/>
      <c r="AF602" s="73"/>
      <c r="AG602" s="73"/>
      <c r="AH602" s="73"/>
      <c r="AI602" s="73"/>
      <c r="AJ602" s="73"/>
      <c r="AK602" s="73"/>
    </row>
    <row r="603" spans="1:37" ht="15.75" customHeight="1" x14ac:dyDescent="0.3">
      <c r="A603" s="73"/>
      <c r="B603" s="73"/>
      <c r="C603" s="73"/>
      <c r="D603" s="73"/>
      <c r="E603" s="73"/>
      <c r="F603" s="73"/>
      <c r="G603" s="73"/>
      <c r="H603" s="73"/>
      <c r="I603" s="73"/>
      <c r="J603" s="73"/>
      <c r="K603" s="73"/>
      <c r="L603" s="73"/>
      <c r="M603" s="73"/>
      <c r="N603" s="73"/>
      <c r="O603" s="73"/>
      <c r="P603" s="73"/>
      <c r="Q603" s="73"/>
      <c r="R603" s="73"/>
      <c r="S603" s="73"/>
      <c r="T603" s="73"/>
      <c r="U603" s="73"/>
      <c r="V603" s="73"/>
      <c r="W603" s="73"/>
      <c r="X603" s="73"/>
      <c r="Y603" s="73"/>
      <c r="Z603" s="73"/>
      <c r="AA603" s="73"/>
      <c r="AB603" s="73"/>
      <c r="AC603" s="73"/>
      <c r="AD603" s="73"/>
      <c r="AE603" s="73"/>
      <c r="AF603" s="73"/>
      <c r="AG603" s="73"/>
      <c r="AH603" s="73"/>
      <c r="AI603" s="73"/>
      <c r="AJ603" s="73"/>
      <c r="AK603" s="73"/>
    </row>
    <row r="604" spans="1:37" ht="15.75" customHeight="1" x14ac:dyDescent="0.3">
      <c r="A604" s="73"/>
      <c r="B604" s="73"/>
      <c r="C604" s="73"/>
      <c r="D604" s="73"/>
      <c r="E604" s="73"/>
      <c r="F604" s="73"/>
      <c r="G604" s="73"/>
      <c r="H604" s="73"/>
      <c r="I604" s="73"/>
      <c r="J604" s="73"/>
      <c r="K604" s="73"/>
      <c r="L604" s="73"/>
      <c r="M604" s="73"/>
      <c r="N604" s="73"/>
      <c r="O604" s="73"/>
      <c r="P604" s="73"/>
      <c r="Q604" s="73"/>
      <c r="R604" s="73"/>
      <c r="S604" s="73"/>
      <c r="T604" s="73"/>
      <c r="U604" s="73"/>
      <c r="V604" s="73"/>
      <c r="W604" s="73"/>
      <c r="X604" s="73"/>
      <c r="Y604" s="73"/>
      <c r="Z604" s="73"/>
      <c r="AA604" s="73"/>
      <c r="AB604" s="73"/>
      <c r="AC604" s="73"/>
      <c r="AD604" s="73"/>
      <c r="AE604" s="73"/>
      <c r="AF604" s="73"/>
      <c r="AG604" s="73"/>
      <c r="AH604" s="73"/>
      <c r="AI604" s="73"/>
      <c r="AJ604" s="73"/>
      <c r="AK604" s="73"/>
    </row>
    <row r="605" spans="1:37" ht="15.75" customHeight="1" x14ac:dyDescent="0.3">
      <c r="A605" s="73"/>
      <c r="B605" s="73"/>
      <c r="C605" s="73"/>
      <c r="D605" s="73"/>
      <c r="E605" s="73"/>
      <c r="F605" s="73"/>
      <c r="G605" s="73"/>
      <c r="H605" s="73"/>
      <c r="I605" s="73"/>
      <c r="J605" s="73"/>
      <c r="K605" s="73"/>
      <c r="L605" s="73"/>
      <c r="M605" s="73"/>
      <c r="N605" s="73"/>
      <c r="O605" s="73"/>
      <c r="P605" s="73"/>
      <c r="Q605" s="73"/>
      <c r="R605" s="73"/>
      <c r="S605" s="73"/>
      <c r="T605" s="73"/>
      <c r="U605" s="73"/>
      <c r="V605" s="73"/>
      <c r="W605" s="73"/>
      <c r="X605" s="73"/>
      <c r="Y605" s="73"/>
      <c r="Z605" s="73"/>
      <c r="AA605" s="73"/>
      <c r="AB605" s="73"/>
      <c r="AC605" s="73"/>
      <c r="AD605" s="73"/>
      <c r="AE605" s="73"/>
      <c r="AF605" s="73"/>
      <c r="AG605" s="73"/>
      <c r="AH605" s="73"/>
      <c r="AI605" s="73"/>
      <c r="AJ605" s="73"/>
      <c r="AK605" s="73"/>
    </row>
    <row r="606" spans="1:37" ht="15.75" customHeight="1" x14ac:dyDescent="0.3">
      <c r="A606" s="73"/>
      <c r="B606" s="73"/>
      <c r="C606" s="73"/>
      <c r="D606" s="73"/>
      <c r="E606" s="73"/>
      <c r="F606" s="73"/>
      <c r="G606" s="73"/>
      <c r="H606" s="73"/>
      <c r="I606" s="73"/>
      <c r="J606" s="73"/>
      <c r="K606" s="73"/>
      <c r="L606" s="73"/>
      <c r="M606" s="73"/>
      <c r="N606" s="73"/>
      <c r="O606" s="73"/>
      <c r="P606" s="73"/>
      <c r="Q606" s="73"/>
      <c r="R606" s="73"/>
      <c r="S606" s="73"/>
      <c r="T606" s="73"/>
      <c r="U606" s="73"/>
      <c r="V606" s="73"/>
      <c r="W606" s="73"/>
      <c r="X606" s="73"/>
      <c r="Y606" s="73"/>
      <c r="Z606" s="73"/>
      <c r="AA606" s="73"/>
      <c r="AB606" s="73"/>
      <c r="AC606" s="73"/>
      <c r="AD606" s="73"/>
      <c r="AE606" s="73"/>
      <c r="AF606" s="73"/>
      <c r="AG606" s="73"/>
      <c r="AH606" s="73"/>
      <c r="AI606" s="73"/>
      <c r="AJ606" s="73"/>
      <c r="AK606" s="73"/>
    </row>
    <row r="607" spans="1:37" ht="15.75" customHeight="1" x14ac:dyDescent="0.3">
      <c r="A607" s="73"/>
      <c r="B607" s="73"/>
      <c r="C607" s="73"/>
      <c r="D607" s="73"/>
      <c r="E607" s="73"/>
      <c r="F607" s="73"/>
      <c r="G607" s="73"/>
      <c r="H607" s="73"/>
      <c r="I607" s="73"/>
      <c r="J607" s="73"/>
      <c r="K607" s="73"/>
      <c r="L607" s="73"/>
      <c r="M607" s="73"/>
      <c r="N607" s="73"/>
      <c r="O607" s="73"/>
      <c r="P607" s="73"/>
      <c r="Q607" s="73"/>
      <c r="R607" s="73"/>
      <c r="S607" s="73"/>
      <c r="T607" s="73"/>
      <c r="U607" s="73"/>
      <c r="V607" s="73"/>
      <c r="W607" s="73"/>
      <c r="X607" s="73"/>
      <c r="Y607" s="73"/>
      <c r="Z607" s="73"/>
      <c r="AA607" s="73"/>
      <c r="AB607" s="73"/>
      <c r="AC607" s="73"/>
      <c r="AD607" s="73"/>
      <c r="AE607" s="73"/>
      <c r="AF607" s="73"/>
      <c r="AG607" s="73"/>
      <c r="AH607" s="73"/>
      <c r="AI607" s="73"/>
      <c r="AJ607" s="73"/>
      <c r="AK607" s="73"/>
    </row>
    <row r="608" spans="1:37" ht="15.75" customHeight="1" x14ac:dyDescent="0.3">
      <c r="A608" s="73"/>
      <c r="B608" s="73"/>
      <c r="C608" s="73"/>
      <c r="D608" s="73"/>
      <c r="E608" s="73"/>
      <c r="F608" s="73"/>
      <c r="G608" s="73"/>
      <c r="H608" s="73"/>
      <c r="I608" s="73"/>
      <c r="J608" s="73"/>
      <c r="K608" s="73"/>
      <c r="L608" s="73"/>
      <c r="M608" s="73"/>
      <c r="N608" s="73"/>
      <c r="O608" s="73"/>
      <c r="P608" s="73"/>
      <c r="Q608" s="73"/>
      <c r="R608" s="73"/>
      <c r="S608" s="73"/>
      <c r="T608" s="73"/>
      <c r="U608" s="73"/>
      <c r="V608" s="73"/>
      <c r="W608" s="73"/>
      <c r="X608" s="73"/>
      <c r="Y608" s="73"/>
      <c r="Z608" s="73"/>
      <c r="AA608" s="73"/>
      <c r="AB608" s="73"/>
      <c r="AC608" s="73"/>
      <c r="AD608" s="73"/>
      <c r="AE608" s="73"/>
      <c r="AF608" s="73"/>
      <c r="AG608" s="73"/>
      <c r="AH608" s="73"/>
      <c r="AI608" s="73"/>
      <c r="AJ608" s="73"/>
      <c r="AK608" s="73"/>
    </row>
    <row r="609" spans="1:37" ht="15.75" customHeight="1" x14ac:dyDescent="0.3">
      <c r="A609" s="73"/>
      <c r="B609" s="73"/>
      <c r="C609" s="73"/>
      <c r="D609" s="73"/>
      <c r="E609" s="73"/>
      <c r="F609" s="73"/>
      <c r="G609" s="73"/>
      <c r="H609" s="73"/>
      <c r="I609" s="73"/>
      <c r="J609" s="73"/>
      <c r="K609" s="73"/>
      <c r="L609" s="73"/>
      <c r="M609" s="73"/>
      <c r="N609" s="73"/>
      <c r="O609" s="73"/>
      <c r="P609" s="73"/>
      <c r="Q609" s="73"/>
      <c r="R609" s="73"/>
      <c r="S609" s="73"/>
      <c r="T609" s="73"/>
      <c r="U609" s="73"/>
      <c r="V609" s="73"/>
      <c r="W609" s="73"/>
      <c r="X609" s="73"/>
      <c r="Y609" s="73"/>
      <c r="Z609" s="73"/>
      <c r="AA609" s="73"/>
      <c r="AB609" s="73"/>
      <c r="AC609" s="73"/>
      <c r="AD609" s="73"/>
      <c r="AE609" s="73"/>
      <c r="AF609" s="73"/>
      <c r="AG609" s="73"/>
      <c r="AH609" s="73"/>
      <c r="AI609" s="73"/>
      <c r="AJ609" s="73"/>
      <c r="AK609" s="73"/>
    </row>
    <row r="610" spans="1:37" ht="15.75" customHeight="1" x14ac:dyDescent="0.3">
      <c r="A610" s="73"/>
      <c r="B610" s="73"/>
      <c r="C610" s="73"/>
      <c r="D610" s="73"/>
      <c r="E610" s="73"/>
      <c r="F610" s="73"/>
      <c r="G610" s="73"/>
      <c r="H610" s="73"/>
      <c r="I610" s="73"/>
      <c r="J610" s="73"/>
      <c r="K610" s="73"/>
      <c r="L610" s="73"/>
      <c r="M610" s="73"/>
      <c r="N610" s="73"/>
      <c r="O610" s="73"/>
      <c r="P610" s="73"/>
      <c r="Q610" s="73"/>
      <c r="R610" s="73"/>
      <c r="S610" s="73"/>
      <c r="T610" s="73"/>
      <c r="U610" s="73"/>
      <c r="V610" s="73"/>
      <c r="W610" s="73"/>
      <c r="X610" s="73"/>
      <c r="Y610" s="73"/>
      <c r="Z610" s="73"/>
      <c r="AA610" s="73"/>
      <c r="AB610" s="73"/>
      <c r="AC610" s="73"/>
      <c r="AD610" s="73"/>
      <c r="AE610" s="73"/>
      <c r="AF610" s="73"/>
      <c r="AG610" s="73"/>
      <c r="AH610" s="73"/>
      <c r="AI610" s="73"/>
      <c r="AJ610" s="73"/>
      <c r="AK610" s="73"/>
    </row>
    <row r="611" spans="1:37" ht="15.75" customHeight="1" x14ac:dyDescent="0.3">
      <c r="A611" s="73"/>
      <c r="B611" s="73"/>
      <c r="C611" s="73"/>
      <c r="D611" s="73"/>
      <c r="E611" s="73"/>
      <c r="F611" s="73"/>
      <c r="G611" s="73"/>
      <c r="H611" s="73"/>
      <c r="I611" s="73"/>
      <c r="J611" s="73"/>
      <c r="K611" s="73"/>
      <c r="L611" s="73"/>
      <c r="M611" s="73"/>
      <c r="N611" s="73"/>
      <c r="O611" s="73"/>
      <c r="P611" s="73"/>
      <c r="Q611" s="73"/>
      <c r="R611" s="73"/>
      <c r="S611" s="73"/>
      <c r="T611" s="73"/>
      <c r="U611" s="73"/>
      <c r="V611" s="73"/>
      <c r="W611" s="73"/>
      <c r="X611" s="73"/>
      <c r="Y611" s="73"/>
      <c r="Z611" s="73"/>
      <c r="AA611" s="73"/>
      <c r="AB611" s="73"/>
      <c r="AC611" s="73"/>
      <c r="AD611" s="73"/>
      <c r="AE611" s="73"/>
      <c r="AF611" s="73"/>
      <c r="AG611" s="73"/>
      <c r="AH611" s="73"/>
      <c r="AI611" s="73"/>
      <c r="AJ611" s="73"/>
      <c r="AK611" s="73"/>
    </row>
    <row r="612" spans="1:37" ht="15.75" customHeight="1" x14ac:dyDescent="0.3">
      <c r="A612" s="73"/>
      <c r="B612" s="73"/>
      <c r="C612" s="73"/>
      <c r="D612" s="73"/>
      <c r="E612" s="73"/>
      <c r="F612" s="73"/>
      <c r="G612" s="73"/>
      <c r="H612" s="73"/>
      <c r="I612" s="73"/>
      <c r="J612" s="73"/>
      <c r="K612" s="73"/>
      <c r="L612" s="73"/>
      <c r="M612" s="73"/>
      <c r="N612" s="73"/>
      <c r="O612" s="73"/>
      <c r="P612" s="73"/>
      <c r="Q612" s="73"/>
      <c r="R612" s="73"/>
      <c r="S612" s="73"/>
      <c r="T612" s="73"/>
      <c r="U612" s="73"/>
      <c r="V612" s="73"/>
      <c r="W612" s="73"/>
      <c r="X612" s="73"/>
      <c r="Y612" s="73"/>
      <c r="Z612" s="73"/>
      <c r="AA612" s="73"/>
      <c r="AB612" s="73"/>
      <c r="AC612" s="73"/>
      <c r="AD612" s="73"/>
      <c r="AE612" s="73"/>
      <c r="AF612" s="73"/>
      <c r="AG612" s="73"/>
      <c r="AH612" s="73"/>
      <c r="AI612" s="73"/>
      <c r="AJ612" s="73"/>
      <c r="AK612" s="73"/>
    </row>
    <row r="613" spans="1:37" ht="15.75" customHeight="1" x14ac:dyDescent="0.3">
      <c r="A613" s="73"/>
      <c r="B613" s="73"/>
      <c r="C613" s="73"/>
      <c r="D613" s="73"/>
      <c r="E613" s="73"/>
      <c r="F613" s="73"/>
      <c r="G613" s="73"/>
      <c r="H613" s="73"/>
      <c r="I613" s="73"/>
      <c r="J613" s="73"/>
      <c r="K613" s="73"/>
      <c r="L613" s="73"/>
      <c r="M613" s="73"/>
      <c r="N613" s="73"/>
      <c r="O613" s="73"/>
      <c r="P613" s="73"/>
      <c r="Q613" s="73"/>
      <c r="R613" s="73"/>
      <c r="S613" s="73"/>
      <c r="T613" s="73"/>
      <c r="U613" s="73"/>
      <c r="V613" s="73"/>
      <c r="W613" s="73"/>
      <c r="X613" s="73"/>
      <c r="Y613" s="73"/>
      <c r="Z613" s="73"/>
      <c r="AA613" s="73"/>
      <c r="AB613" s="73"/>
      <c r="AC613" s="73"/>
      <c r="AD613" s="73"/>
      <c r="AE613" s="73"/>
      <c r="AF613" s="73"/>
      <c r="AG613" s="73"/>
      <c r="AH613" s="73"/>
      <c r="AI613" s="73"/>
      <c r="AJ613" s="73"/>
      <c r="AK613" s="73"/>
    </row>
    <row r="614" spans="1:37" ht="15.75" customHeight="1" x14ac:dyDescent="0.3">
      <c r="A614" s="73"/>
      <c r="B614" s="73"/>
      <c r="C614" s="73"/>
      <c r="D614" s="73"/>
      <c r="E614" s="73"/>
      <c r="F614" s="73"/>
      <c r="G614" s="73"/>
      <c r="H614" s="73"/>
      <c r="I614" s="73"/>
      <c r="J614" s="73"/>
      <c r="K614" s="73"/>
      <c r="L614" s="73"/>
      <c r="M614" s="73"/>
      <c r="N614" s="73"/>
      <c r="O614" s="73"/>
      <c r="P614" s="73"/>
      <c r="Q614" s="73"/>
      <c r="R614" s="73"/>
      <c r="S614" s="73"/>
      <c r="T614" s="73"/>
      <c r="U614" s="73"/>
      <c r="V614" s="73"/>
      <c r="W614" s="73"/>
      <c r="X614" s="73"/>
      <c r="Y614" s="73"/>
      <c r="Z614" s="73"/>
      <c r="AA614" s="73"/>
      <c r="AB614" s="73"/>
      <c r="AC614" s="73"/>
      <c r="AD614" s="73"/>
      <c r="AE614" s="73"/>
      <c r="AF614" s="73"/>
      <c r="AG614" s="73"/>
      <c r="AH614" s="73"/>
      <c r="AI614" s="73"/>
      <c r="AJ614" s="73"/>
      <c r="AK614" s="73"/>
    </row>
    <row r="615" spans="1:37" ht="15.75" customHeight="1" x14ac:dyDescent="0.3">
      <c r="A615" s="73"/>
      <c r="B615" s="73"/>
      <c r="C615" s="73"/>
      <c r="D615" s="73"/>
      <c r="E615" s="73"/>
      <c r="F615" s="73"/>
      <c r="G615" s="73"/>
      <c r="H615" s="73"/>
      <c r="I615" s="73"/>
      <c r="J615" s="73"/>
      <c r="K615" s="73"/>
      <c r="L615" s="73"/>
      <c r="M615" s="73"/>
      <c r="N615" s="73"/>
      <c r="O615" s="73"/>
      <c r="P615" s="73"/>
      <c r="Q615" s="73"/>
      <c r="R615" s="73"/>
      <c r="S615" s="73"/>
      <c r="T615" s="73"/>
      <c r="U615" s="73"/>
      <c r="V615" s="73"/>
      <c r="W615" s="73"/>
      <c r="X615" s="73"/>
      <c r="Y615" s="73"/>
      <c r="Z615" s="73"/>
      <c r="AA615" s="73"/>
      <c r="AB615" s="73"/>
      <c r="AC615" s="73"/>
      <c r="AD615" s="73"/>
      <c r="AE615" s="73"/>
      <c r="AF615" s="73"/>
      <c r="AG615" s="73"/>
      <c r="AH615" s="73"/>
      <c r="AI615" s="73"/>
      <c r="AJ615" s="73"/>
      <c r="AK615" s="73"/>
    </row>
    <row r="616" spans="1:37" ht="15.75" customHeight="1" x14ac:dyDescent="0.3">
      <c r="A616" s="73"/>
      <c r="B616" s="73"/>
      <c r="C616" s="73"/>
      <c r="D616" s="73"/>
      <c r="E616" s="73"/>
      <c r="F616" s="73"/>
      <c r="G616" s="73"/>
      <c r="H616" s="73"/>
      <c r="I616" s="73"/>
      <c r="J616" s="73"/>
      <c r="K616" s="73"/>
      <c r="L616" s="73"/>
      <c r="M616" s="73"/>
      <c r="N616" s="73"/>
      <c r="O616" s="73"/>
      <c r="P616" s="73"/>
      <c r="Q616" s="73"/>
      <c r="R616" s="73"/>
      <c r="S616" s="73"/>
      <c r="T616" s="73"/>
      <c r="U616" s="73"/>
      <c r="V616" s="73"/>
      <c r="W616" s="73"/>
      <c r="X616" s="73"/>
      <c r="Y616" s="73"/>
      <c r="Z616" s="73"/>
      <c r="AA616" s="73"/>
      <c r="AB616" s="73"/>
      <c r="AC616" s="73"/>
      <c r="AD616" s="73"/>
      <c r="AE616" s="73"/>
      <c r="AF616" s="73"/>
      <c r="AG616" s="73"/>
      <c r="AH616" s="73"/>
      <c r="AI616" s="73"/>
      <c r="AJ616" s="73"/>
      <c r="AK616" s="73"/>
    </row>
    <row r="617" spans="1:37" ht="15.75" customHeight="1" x14ac:dyDescent="0.3">
      <c r="A617" s="73"/>
      <c r="B617" s="73"/>
      <c r="C617" s="73"/>
      <c r="D617" s="73"/>
      <c r="E617" s="73"/>
      <c r="F617" s="73"/>
      <c r="G617" s="73"/>
      <c r="H617" s="73"/>
      <c r="I617" s="73"/>
      <c r="J617" s="73"/>
      <c r="K617" s="73"/>
      <c r="L617" s="73"/>
      <c r="M617" s="73"/>
      <c r="N617" s="73"/>
      <c r="O617" s="73"/>
      <c r="P617" s="73"/>
      <c r="Q617" s="73"/>
      <c r="R617" s="73"/>
      <c r="S617" s="73"/>
      <c r="T617" s="73"/>
      <c r="U617" s="73"/>
      <c r="V617" s="73"/>
      <c r="W617" s="73"/>
      <c r="X617" s="73"/>
      <c r="Y617" s="73"/>
      <c r="Z617" s="73"/>
      <c r="AA617" s="73"/>
      <c r="AB617" s="73"/>
      <c r="AC617" s="73"/>
      <c r="AD617" s="73"/>
      <c r="AE617" s="73"/>
      <c r="AF617" s="73"/>
      <c r="AG617" s="73"/>
      <c r="AH617" s="73"/>
      <c r="AI617" s="73"/>
      <c r="AJ617" s="73"/>
      <c r="AK617" s="73"/>
    </row>
    <row r="618" spans="1:37" ht="15.75" customHeight="1" x14ac:dyDescent="0.3">
      <c r="A618" s="73"/>
      <c r="B618" s="73"/>
      <c r="C618" s="73"/>
      <c r="D618" s="73"/>
      <c r="E618" s="73"/>
      <c r="F618" s="73"/>
      <c r="G618" s="73"/>
      <c r="H618" s="73"/>
      <c r="I618" s="73"/>
      <c r="J618" s="73"/>
      <c r="K618" s="73"/>
      <c r="L618" s="73"/>
      <c r="M618" s="73"/>
      <c r="N618" s="73"/>
      <c r="O618" s="73"/>
      <c r="P618" s="73"/>
      <c r="Q618" s="73"/>
      <c r="R618" s="73"/>
      <c r="S618" s="73"/>
      <c r="T618" s="73"/>
      <c r="U618" s="73"/>
      <c r="V618" s="73"/>
      <c r="W618" s="73"/>
      <c r="X618" s="73"/>
      <c r="Y618" s="73"/>
      <c r="Z618" s="73"/>
      <c r="AA618" s="73"/>
      <c r="AB618" s="73"/>
      <c r="AC618" s="73"/>
      <c r="AD618" s="73"/>
      <c r="AE618" s="73"/>
      <c r="AF618" s="73"/>
      <c r="AG618" s="73"/>
      <c r="AH618" s="73"/>
      <c r="AI618" s="73"/>
      <c r="AJ618" s="73"/>
      <c r="AK618" s="73"/>
    </row>
    <row r="619" spans="1:37" ht="15.75" customHeight="1" x14ac:dyDescent="0.3">
      <c r="A619" s="73"/>
      <c r="B619" s="73"/>
      <c r="C619" s="73"/>
      <c r="D619" s="73"/>
      <c r="E619" s="73"/>
      <c r="F619" s="73"/>
      <c r="G619" s="73"/>
      <c r="H619" s="73"/>
      <c r="I619" s="73"/>
      <c r="J619" s="73"/>
      <c r="K619" s="73"/>
      <c r="L619" s="73"/>
      <c r="M619" s="73"/>
      <c r="N619" s="73"/>
      <c r="O619" s="73"/>
      <c r="P619" s="73"/>
      <c r="Q619" s="73"/>
      <c r="R619" s="73"/>
      <c r="S619" s="73"/>
      <c r="T619" s="73"/>
      <c r="U619" s="73"/>
      <c r="V619" s="73"/>
      <c r="W619" s="73"/>
      <c r="X619" s="73"/>
      <c r="Y619" s="73"/>
      <c r="Z619" s="73"/>
      <c r="AA619" s="73"/>
      <c r="AB619" s="73"/>
      <c r="AC619" s="73"/>
      <c r="AD619" s="73"/>
      <c r="AE619" s="73"/>
      <c r="AF619" s="73"/>
      <c r="AG619" s="73"/>
      <c r="AH619" s="73"/>
      <c r="AI619" s="73"/>
      <c r="AJ619" s="73"/>
      <c r="AK619" s="73"/>
    </row>
    <row r="620" spans="1:37" ht="15.75" customHeight="1" x14ac:dyDescent="0.3">
      <c r="A620" s="73"/>
      <c r="B620" s="73"/>
      <c r="C620" s="73"/>
      <c r="D620" s="73"/>
      <c r="E620" s="73"/>
      <c r="F620" s="73"/>
      <c r="G620" s="73"/>
      <c r="H620" s="73"/>
      <c r="I620" s="73"/>
      <c r="J620" s="73"/>
      <c r="K620" s="73"/>
      <c r="L620" s="73"/>
      <c r="M620" s="73"/>
      <c r="N620" s="73"/>
      <c r="O620" s="73"/>
      <c r="P620" s="73"/>
      <c r="Q620" s="73"/>
      <c r="R620" s="73"/>
      <c r="S620" s="73"/>
      <c r="T620" s="73"/>
      <c r="U620" s="73"/>
      <c r="V620" s="73"/>
      <c r="W620" s="73"/>
      <c r="X620" s="73"/>
      <c r="Y620" s="73"/>
      <c r="Z620" s="73"/>
      <c r="AA620" s="73"/>
      <c r="AB620" s="73"/>
      <c r="AC620" s="73"/>
      <c r="AD620" s="73"/>
      <c r="AE620" s="73"/>
      <c r="AF620" s="73"/>
      <c r="AG620" s="73"/>
      <c r="AH620" s="73"/>
      <c r="AI620" s="73"/>
      <c r="AJ620" s="73"/>
      <c r="AK620" s="73"/>
    </row>
    <row r="621" spans="1:37" ht="15.75" customHeight="1" x14ac:dyDescent="0.3">
      <c r="A621" s="73"/>
      <c r="B621" s="73"/>
      <c r="C621" s="73"/>
      <c r="D621" s="73"/>
      <c r="E621" s="73"/>
      <c r="F621" s="73"/>
      <c r="G621" s="73"/>
      <c r="H621" s="73"/>
      <c r="I621" s="73"/>
      <c r="J621" s="73"/>
      <c r="K621" s="73"/>
      <c r="L621" s="73"/>
      <c r="M621" s="73"/>
      <c r="N621" s="73"/>
      <c r="O621" s="73"/>
      <c r="P621" s="73"/>
      <c r="Q621" s="73"/>
      <c r="R621" s="73"/>
      <c r="S621" s="73"/>
      <c r="T621" s="73"/>
      <c r="U621" s="73"/>
      <c r="V621" s="73"/>
      <c r="W621" s="73"/>
      <c r="X621" s="73"/>
      <c r="Y621" s="73"/>
      <c r="Z621" s="73"/>
      <c r="AA621" s="73"/>
      <c r="AB621" s="73"/>
      <c r="AC621" s="73"/>
      <c r="AD621" s="73"/>
      <c r="AE621" s="73"/>
      <c r="AF621" s="73"/>
      <c r="AG621" s="73"/>
      <c r="AH621" s="73"/>
      <c r="AI621" s="73"/>
      <c r="AJ621" s="73"/>
      <c r="AK621" s="73"/>
    </row>
    <row r="622" spans="1:37" ht="15.75" customHeight="1" x14ac:dyDescent="0.3">
      <c r="A622" s="73"/>
      <c r="B622" s="73"/>
      <c r="C622" s="73"/>
      <c r="D622" s="73"/>
      <c r="E622" s="73"/>
      <c r="F622" s="73"/>
      <c r="G622" s="73"/>
      <c r="H622" s="73"/>
      <c r="I622" s="73"/>
      <c r="J622" s="73"/>
      <c r="K622" s="73"/>
      <c r="L622" s="73"/>
      <c r="M622" s="73"/>
      <c r="N622" s="73"/>
      <c r="O622" s="73"/>
      <c r="P622" s="73"/>
      <c r="Q622" s="73"/>
      <c r="R622" s="73"/>
      <c r="S622" s="73"/>
      <c r="T622" s="73"/>
      <c r="U622" s="73"/>
      <c r="V622" s="73"/>
      <c r="W622" s="73"/>
      <c r="X622" s="73"/>
      <c r="Y622" s="73"/>
      <c r="Z622" s="73"/>
      <c r="AA622" s="73"/>
      <c r="AB622" s="73"/>
      <c r="AC622" s="73"/>
      <c r="AD622" s="73"/>
      <c r="AE622" s="73"/>
      <c r="AF622" s="73"/>
      <c r="AG622" s="73"/>
      <c r="AH622" s="73"/>
      <c r="AI622" s="73"/>
      <c r="AJ622" s="73"/>
      <c r="AK622" s="73"/>
    </row>
    <row r="623" spans="1:37" ht="15.75" customHeight="1" x14ac:dyDescent="0.3">
      <c r="A623" s="73"/>
      <c r="B623" s="73"/>
      <c r="C623" s="73"/>
      <c r="D623" s="73"/>
      <c r="E623" s="73"/>
      <c r="F623" s="73"/>
      <c r="G623" s="73"/>
      <c r="H623" s="73"/>
      <c r="I623" s="73"/>
      <c r="J623" s="73"/>
      <c r="K623" s="73"/>
      <c r="L623" s="73"/>
      <c r="M623" s="73"/>
      <c r="N623" s="73"/>
      <c r="O623" s="73"/>
      <c r="P623" s="73"/>
      <c r="Q623" s="73"/>
      <c r="R623" s="73"/>
      <c r="S623" s="73"/>
      <c r="T623" s="73"/>
      <c r="U623" s="73"/>
      <c r="V623" s="73"/>
      <c r="W623" s="73"/>
      <c r="X623" s="73"/>
      <c r="Y623" s="73"/>
      <c r="Z623" s="73"/>
      <c r="AA623" s="73"/>
      <c r="AB623" s="73"/>
      <c r="AC623" s="73"/>
      <c r="AD623" s="73"/>
      <c r="AE623" s="73"/>
      <c r="AF623" s="73"/>
      <c r="AG623" s="73"/>
      <c r="AH623" s="73"/>
      <c r="AI623" s="73"/>
      <c r="AJ623" s="73"/>
      <c r="AK623" s="73"/>
    </row>
    <row r="624" spans="1:37" ht="15.75" customHeight="1" x14ac:dyDescent="0.3">
      <c r="A624" s="73"/>
      <c r="B624" s="73"/>
      <c r="C624" s="73"/>
      <c r="D624" s="73"/>
      <c r="E624" s="73"/>
      <c r="F624" s="73"/>
      <c r="G624" s="73"/>
      <c r="H624" s="73"/>
      <c r="I624" s="73"/>
      <c r="J624" s="73"/>
      <c r="K624" s="73"/>
      <c r="L624" s="73"/>
      <c r="M624" s="73"/>
      <c r="N624" s="73"/>
      <c r="O624" s="73"/>
      <c r="P624" s="73"/>
      <c r="Q624" s="73"/>
      <c r="R624" s="73"/>
      <c r="S624" s="73"/>
      <c r="T624" s="73"/>
      <c r="U624" s="73"/>
      <c r="V624" s="73"/>
      <c r="W624" s="73"/>
      <c r="X624" s="73"/>
      <c r="Y624" s="73"/>
      <c r="Z624" s="73"/>
      <c r="AA624" s="73"/>
      <c r="AB624" s="73"/>
      <c r="AC624" s="73"/>
      <c r="AD624" s="73"/>
      <c r="AE624" s="73"/>
      <c r="AF624" s="73"/>
      <c r="AG624" s="73"/>
      <c r="AH624" s="73"/>
      <c r="AI624" s="73"/>
      <c r="AJ624" s="73"/>
      <c r="AK624" s="73"/>
    </row>
    <row r="625" spans="1:37" ht="15.75" customHeight="1" x14ac:dyDescent="0.3">
      <c r="A625" s="73"/>
      <c r="B625" s="73"/>
      <c r="C625" s="73"/>
      <c r="D625" s="73"/>
      <c r="E625" s="73"/>
      <c r="F625" s="73"/>
      <c r="G625" s="73"/>
      <c r="H625" s="73"/>
      <c r="I625" s="73"/>
      <c r="J625" s="73"/>
      <c r="K625" s="73"/>
      <c r="L625" s="73"/>
      <c r="M625" s="73"/>
      <c r="N625" s="73"/>
      <c r="O625" s="73"/>
      <c r="P625" s="73"/>
      <c r="Q625" s="73"/>
      <c r="R625" s="73"/>
      <c r="S625" s="73"/>
      <c r="T625" s="73"/>
      <c r="U625" s="73"/>
      <c r="V625" s="73"/>
      <c r="W625" s="73"/>
      <c r="X625" s="73"/>
      <c r="Y625" s="73"/>
      <c r="Z625" s="73"/>
      <c r="AA625" s="73"/>
      <c r="AB625" s="73"/>
      <c r="AC625" s="73"/>
      <c r="AD625" s="73"/>
      <c r="AE625" s="73"/>
      <c r="AF625" s="73"/>
      <c r="AG625" s="73"/>
      <c r="AH625" s="73"/>
      <c r="AI625" s="73"/>
      <c r="AJ625" s="73"/>
      <c r="AK625" s="73"/>
    </row>
    <row r="626" spans="1:37" ht="15.75" customHeight="1" x14ac:dyDescent="0.3">
      <c r="A626" s="73"/>
      <c r="B626" s="73"/>
      <c r="C626" s="73"/>
      <c r="D626" s="73"/>
      <c r="E626" s="73"/>
      <c r="F626" s="73"/>
      <c r="G626" s="73"/>
      <c r="H626" s="73"/>
      <c r="I626" s="73"/>
      <c r="J626" s="73"/>
      <c r="K626" s="73"/>
      <c r="L626" s="73"/>
      <c r="M626" s="73"/>
      <c r="N626" s="73"/>
      <c r="O626" s="73"/>
      <c r="P626" s="73"/>
      <c r="Q626" s="73"/>
      <c r="R626" s="73"/>
      <c r="S626" s="73"/>
      <c r="T626" s="73"/>
      <c r="U626" s="73"/>
      <c r="V626" s="73"/>
      <c r="W626" s="73"/>
      <c r="X626" s="73"/>
      <c r="Y626" s="73"/>
      <c r="Z626" s="73"/>
      <c r="AA626" s="73"/>
      <c r="AB626" s="73"/>
      <c r="AC626" s="73"/>
      <c r="AD626" s="73"/>
      <c r="AE626" s="73"/>
      <c r="AF626" s="73"/>
      <c r="AG626" s="73"/>
      <c r="AH626" s="73"/>
      <c r="AI626" s="73"/>
      <c r="AJ626" s="73"/>
      <c r="AK626" s="73"/>
    </row>
    <row r="627" spans="1:37" ht="15.75" customHeight="1" x14ac:dyDescent="0.3">
      <c r="A627" s="73"/>
      <c r="B627" s="73"/>
      <c r="C627" s="73"/>
      <c r="D627" s="73"/>
      <c r="E627" s="73"/>
      <c r="F627" s="73"/>
      <c r="G627" s="73"/>
      <c r="H627" s="73"/>
      <c r="I627" s="73"/>
      <c r="J627" s="73"/>
      <c r="K627" s="73"/>
      <c r="L627" s="73"/>
      <c r="M627" s="73"/>
      <c r="N627" s="73"/>
      <c r="O627" s="73"/>
      <c r="P627" s="73"/>
      <c r="Q627" s="73"/>
      <c r="R627" s="73"/>
      <c r="S627" s="73"/>
      <c r="T627" s="73"/>
      <c r="U627" s="73"/>
      <c r="V627" s="73"/>
      <c r="W627" s="73"/>
      <c r="X627" s="73"/>
      <c r="Y627" s="73"/>
      <c r="Z627" s="73"/>
      <c r="AA627" s="73"/>
      <c r="AB627" s="73"/>
      <c r="AC627" s="73"/>
      <c r="AD627" s="73"/>
      <c r="AE627" s="73"/>
      <c r="AF627" s="73"/>
      <c r="AG627" s="73"/>
      <c r="AH627" s="73"/>
      <c r="AI627" s="73"/>
      <c r="AJ627" s="73"/>
      <c r="AK627" s="73"/>
    </row>
    <row r="628" spans="1:37" ht="15.75" customHeight="1" x14ac:dyDescent="0.3">
      <c r="A628" s="73"/>
      <c r="B628" s="73"/>
      <c r="C628" s="73"/>
      <c r="D628" s="73"/>
      <c r="E628" s="73"/>
      <c r="F628" s="73"/>
      <c r="G628" s="73"/>
      <c r="H628" s="73"/>
      <c r="I628" s="73"/>
      <c r="J628" s="73"/>
      <c r="K628" s="73"/>
      <c r="L628" s="73"/>
      <c r="M628" s="73"/>
      <c r="N628" s="73"/>
      <c r="O628" s="73"/>
      <c r="P628" s="73"/>
      <c r="Q628" s="73"/>
      <c r="R628" s="73"/>
      <c r="S628" s="73"/>
      <c r="T628" s="73"/>
      <c r="U628" s="73"/>
      <c r="V628" s="73"/>
      <c r="W628" s="73"/>
      <c r="X628" s="73"/>
      <c r="Y628" s="73"/>
      <c r="Z628" s="73"/>
      <c r="AA628" s="73"/>
      <c r="AB628" s="73"/>
      <c r="AC628" s="73"/>
      <c r="AD628" s="73"/>
      <c r="AE628" s="73"/>
      <c r="AF628" s="73"/>
      <c r="AG628" s="73"/>
      <c r="AH628" s="73"/>
      <c r="AI628" s="73"/>
      <c r="AJ628" s="73"/>
      <c r="AK628" s="73"/>
    </row>
    <row r="629" spans="1:37" ht="15.75" customHeight="1" x14ac:dyDescent="0.3">
      <c r="A629" s="73"/>
      <c r="B629" s="73"/>
      <c r="C629" s="73"/>
      <c r="D629" s="73"/>
      <c r="E629" s="73"/>
      <c r="F629" s="73"/>
      <c r="G629" s="73"/>
      <c r="H629" s="73"/>
      <c r="I629" s="73"/>
      <c r="J629" s="73"/>
      <c r="K629" s="73"/>
      <c r="L629" s="73"/>
      <c r="M629" s="73"/>
      <c r="N629" s="73"/>
      <c r="O629" s="73"/>
      <c r="P629" s="73"/>
      <c r="Q629" s="73"/>
      <c r="R629" s="73"/>
      <c r="S629" s="73"/>
      <c r="T629" s="73"/>
      <c r="U629" s="73"/>
      <c r="V629" s="73"/>
      <c r="W629" s="73"/>
      <c r="X629" s="73"/>
      <c r="Y629" s="73"/>
      <c r="Z629" s="73"/>
      <c r="AA629" s="73"/>
      <c r="AB629" s="73"/>
      <c r="AC629" s="73"/>
      <c r="AD629" s="73"/>
      <c r="AE629" s="73"/>
      <c r="AF629" s="73"/>
      <c r="AG629" s="73"/>
      <c r="AH629" s="73"/>
      <c r="AI629" s="73"/>
      <c r="AJ629" s="73"/>
      <c r="AK629" s="73"/>
    </row>
    <row r="630" spans="1:37" ht="15.75" customHeight="1" x14ac:dyDescent="0.3">
      <c r="A630" s="73"/>
      <c r="B630" s="73"/>
      <c r="C630" s="73"/>
      <c r="D630" s="73"/>
      <c r="E630" s="73"/>
      <c r="F630" s="73"/>
      <c r="G630" s="73"/>
      <c r="H630" s="73"/>
      <c r="I630" s="73"/>
      <c r="J630" s="73"/>
      <c r="K630" s="73"/>
      <c r="L630" s="73"/>
      <c r="M630" s="73"/>
      <c r="N630" s="73"/>
      <c r="O630" s="73"/>
      <c r="P630" s="73"/>
      <c r="Q630" s="73"/>
      <c r="R630" s="73"/>
      <c r="S630" s="73"/>
      <c r="T630" s="73"/>
      <c r="U630" s="73"/>
      <c r="V630" s="73"/>
      <c r="W630" s="73"/>
      <c r="X630" s="73"/>
      <c r="Y630" s="73"/>
      <c r="Z630" s="73"/>
      <c r="AA630" s="73"/>
      <c r="AB630" s="73"/>
      <c r="AC630" s="73"/>
      <c r="AD630" s="73"/>
      <c r="AE630" s="73"/>
      <c r="AF630" s="73"/>
      <c r="AG630" s="73"/>
      <c r="AH630" s="73"/>
      <c r="AI630" s="73"/>
      <c r="AJ630" s="73"/>
      <c r="AK630" s="73"/>
    </row>
    <row r="631" spans="1:37" ht="15.75" customHeight="1" x14ac:dyDescent="0.3">
      <c r="A631" s="73"/>
      <c r="B631" s="73"/>
      <c r="C631" s="73"/>
      <c r="D631" s="73"/>
      <c r="E631" s="73"/>
      <c r="F631" s="73"/>
      <c r="G631" s="73"/>
      <c r="H631" s="73"/>
      <c r="I631" s="73"/>
      <c r="J631" s="73"/>
      <c r="K631" s="73"/>
      <c r="L631" s="73"/>
      <c r="M631" s="73"/>
      <c r="N631" s="73"/>
      <c r="O631" s="73"/>
      <c r="P631" s="73"/>
      <c r="Q631" s="73"/>
      <c r="R631" s="73"/>
      <c r="S631" s="73"/>
      <c r="T631" s="73"/>
      <c r="U631" s="73"/>
      <c r="V631" s="73"/>
      <c r="W631" s="73"/>
      <c r="X631" s="73"/>
      <c r="Y631" s="73"/>
      <c r="Z631" s="73"/>
      <c r="AA631" s="73"/>
      <c r="AB631" s="73"/>
      <c r="AC631" s="73"/>
      <c r="AD631" s="73"/>
      <c r="AE631" s="73"/>
      <c r="AF631" s="73"/>
      <c r="AG631" s="73"/>
      <c r="AH631" s="73"/>
      <c r="AI631" s="73"/>
      <c r="AJ631" s="73"/>
      <c r="AK631" s="73"/>
    </row>
    <row r="632" spans="1:37" ht="15.75" customHeight="1" x14ac:dyDescent="0.3">
      <c r="A632" s="73"/>
      <c r="B632" s="73"/>
      <c r="C632" s="73"/>
      <c r="D632" s="73"/>
      <c r="E632" s="73"/>
      <c r="F632" s="73"/>
      <c r="G632" s="73"/>
      <c r="H632" s="73"/>
      <c r="I632" s="73"/>
      <c r="J632" s="73"/>
      <c r="K632" s="73"/>
      <c r="L632" s="73"/>
      <c r="M632" s="73"/>
      <c r="N632" s="73"/>
      <c r="O632" s="73"/>
      <c r="P632" s="73"/>
      <c r="Q632" s="73"/>
      <c r="R632" s="73"/>
      <c r="S632" s="73"/>
      <c r="T632" s="73"/>
      <c r="U632" s="73"/>
      <c r="V632" s="73"/>
      <c r="W632" s="73"/>
      <c r="X632" s="73"/>
      <c r="Y632" s="73"/>
      <c r="Z632" s="73"/>
      <c r="AA632" s="73"/>
      <c r="AB632" s="73"/>
      <c r="AC632" s="73"/>
      <c r="AD632" s="73"/>
      <c r="AE632" s="73"/>
      <c r="AF632" s="73"/>
      <c r="AG632" s="73"/>
      <c r="AH632" s="73"/>
      <c r="AI632" s="73"/>
      <c r="AJ632" s="73"/>
      <c r="AK632" s="73"/>
    </row>
    <row r="633" spans="1:37" ht="15.75" customHeight="1" x14ac:dyDescent="0.3">
      <c r="A633" s="73"/>
      <c r="B633" s="73"/>
      <c r="C633" s="73"/>
      <c r="D633" s="73"/>
      <c r="E633" s="73"/>
      <c r="F633" s="73"/>
      <c r="G633" s="73"/>
      <c r="H633" s="73"/>
      <c r="I633" s="73"/>
      <c r="J633" s="73"/>
      <c r="K633" s="73"/>
      <c r="L633" s="73"/>
      <c r="M633" s="73"/>
      <c r="N633" s="73"/>
      <c r="O633" s="73"/>
      <c r="P633" s="73"/>
      <c r="Q633" s="73"/>
      <c r="R633" s="73"/>
      <c r="S633" s="73"/>
      <c r="T633" s="73"/>
      <c r="U633" s="73"/>
      <c r="V633" s="73"/>
      <c r="W633" s="73"/>
      <c r="X633" s="73"/>
      <c r="Y633" s="73"/>
      <c r="Z633" s="73"/>
      <c r="AA633" s="73"/>
      <c r="AB633" s="73"/>
      <c r="AC633" s="73"/>
      <c r="AD633" s="73"/>
      <c r="AE633" s="73"/>
      <c r="AF633" s="73"/>
      <c r="AG633" s="73"/>
      <c r="AH633" s="73"/>
      <c r="AI633" s="73"/>
      <c r="AJ633" s="73"/>
      <c r="AK633" s="73"/>
    </row>
    <row r="634" spans="1:37" ht="15.75" customHeight="1" x14ac:dyDescent="0.3">
      <c r="A634" s="73"/>
      <c r="B634" s="73"/>
      <c r="C634" s="73"/>
      <c r="D634" s="73"/>
      <c r="E634" s="73"/>
      <c r="F634" s="73"/>
      <c r="G634" s="73"/>
      <c r="H634" s="73"/>
      <c r="I634" s="73"/>
      <c r="J634" s="73"/>
      <c r="K634" s="73"/>
      <c r="L634" s="73"/>
      <c r="M634" s="73"/>
      <c r="N634" s="73"/>
      <c r="O634" s="73"/>
      <c r="P634" s="73"/>
      <c r="Q634" s="73"/>
      <c r="R634" s="73"/>
      <c r="S634" s="73"/>
      <c r="T634" s="73"/>
      <c r="U634" s="73"/>
      <c r="V634" s="73"/>
      <c r="W634" s="73"/>
      <c r="X634" s="73"/>
      <c r="Y634" s="73"/>
      <c r="Z634" s="73"/>
      <c r="AA634" s="73"/>
      <c r="AB634" s="73"/>
      <c r="AC634" s="73"/>
      <c r="AD634" s="73"/>
      <c r="AE634" s="73"/>
      <c r="AF634" s="73"/>
      <c r="AG634" s="73"/>
      <c r="AH634" s="73"/>
      <c r="AI634" s="73"/>
      <c r="AJ634" s="73"/>
      <c r="AK634" s="73"/>
    </row>
    <row r="635" spans="1:37" ht="15.75" customHeight="1" x14ac:dyDescent="0.3">
      <c r="A635" s="73"/>
      <c r="B635" s="73"/>
      <c r="C635" s="73"/>
      <c r="D635" s="73"/>
      <c r="E635" s="73"/>
      <c r="F635" s="73"/>
      <c r="G635" s="73"/>
      <c r="H635" s="73"/>
      <c r="I635" s="73"/>
      <c r="J635" s="73"/>
      <c r="K635" s="73"/>
      <c r="L635" s="73"/>
      <c r="M635" s="73"/>
      <c r="N635" s="73"/>
      <c r="O635" s="73"/>
      <c r="P635" s="73"/>
      <c r="Q635" s="73"/>
      <c r="R635" s="73"/>
      <c r="S635" s="73"/>
      <c r="T635" s="73"/>
      <c r="U635" s="73"/>
      <c r="V635" s="73"/>
      <c r="W635" s="73"/>
      <c r="X635" s="73"/>
      <c r="Y635" s="73"/>
      <c r="Z635" s="73"/>
      <c r="AA635" s="73"/>
      <c r="AB635" s="73"/>
      <c r="AC635" s="73"/>
      <c r="AD635" s="73"/>
      <c r="AE635" s="73"/>
      <c r="AF635" s="73"/>
      <c r="AG635" s="73"/>
      <c r="AH635" s="73"/>
      <c r="AI635" s="73"/>
      <c r="AJ635" s="73"/>
      <c r="AK635" s="73"/>
    </row>
    <row r="636" spans="1:37" ht="15.75" customHeight="1" x14ac:dyDescent="0.3">
      <c r="A636" s="73"/>
      <c r="B636" s="73"/>
      <c r="C636" s="73"/>
      <c r="D636" s="73"/>
      <c r="E636" s="73"/>
      <c r="F636" s="73"/>
      <c r="G636" s="73"/>
      <c r="H636" s="73"/>
      <c r="I636" s="73"/>
      <c r="J636" s="73"/>
      <c r="K636" s="73"/>
      <c r="L636" s="73"/>
      <c r="M636" s="73"/>
      <c r="N636" s="73"/>
      <c r="O636" s="73"/>
      <c r="P636" s="73"/>
      <c r="Q636" s="73"/>
      <c r="R636" s="73"/>
      <c r="S636" s="73"/>
      <c r="T636" s="73"/>
      <c r="U636" s="73"/>
      <c r="V636" s="73"/>
      <c r="W636" s="73"/>
      <c r="X636" s="73"/>
      <c r="Y636" s="73"/>
      <c r="Z636" s="73"/>
      <c r="AA636" s="73"/>
      <c r="AB636" s="73"/>
      <c r="AC636" s="73"/>
      <c r="AD636" s="73"/>
      <c r="AE636" s="73"/>
      <c r="AF636" s="73"/>
      <c r="AG636" s="73"/>
      <c r="AH636" s="73"/>
      <c r="AI636" s="73"/>
      <c r="AJ636" s="73"/>
      <c r="AK636" s="73"/>
    </row>
    <row r="637" spans="1:37" ht="15.75" customHeight="1" x14ac:dyDescent="0.3">
      <c r="A637" s="73"/>
      <c r="B637" s="73"/>
      <c r="C637" s="73"/>
      <c r="D637" s="73"/>
      <c r="E637" s="73"/>
      <c r="F637" s="73"/>
      <c r="G637" s="73"/>
      <c r="H637" s="73"/>
      <c r="I637" s="73"/>
      <c r="J637" s="73"/>
      <c r="K637" s="73"/>
      <c r="L637" s="73"/>
      <c r="M637" s="73"/>
      <c r="N637" s="73"/>
      <c r="O637" s="73"/>
      <c r="P637" s="73"/>
      <c r="Q637" s="73"/>
      <c r="R637" s="73"/>
      <c r="S637" s="73"/>
      <c r="T637" s="73"/>
      <c r="U637" s="73"/>
      <c r="V637" s="73"/>
      <c r="W637" s="73"/>
      <c r="X637" s="73"/>
      <c r="Y637" s="73"/>
      <c r="Z637" s="73"/>
      <c r="AA637" s="73"/>
      <c r="AB637" s="73"/>
      <c r="AC637" s="73"/>
      <c r="AD637" s="73"/>
      <c r="AE637" s="73"/>
      <c r="AF637" s="73"/>
      <c r="AG637" s="73"/>
      <c r="AH637" s="73"/>
      <c r="AI637" s="73"/>
      <c r="AJ637" s="73"/>
      <c r="AK637" s="73"/>
    </row>
    <row r="638" spans="1:37" ht="15.75" customHeight="1" x14ac:dyDescent="0.3">
      <c r="A638" s="73"/>
      <c r="B638" s="73"/>
      <c r="C638" s="73"/>
      <c r="D638" s="73"/>
      <c r="E638" s="73"/>
      <c r="F638" s="73"/>
      <c r="G638" s="73"/>
      <c r="H638" s="73"/>
      <c r="I638" s="73"/>
      <c r="J638" s="73"/>
      <c r="K638" s="73"/>
      <c r="L638" s="73"/>
      <c r="M638" s="73"/>
      <c r="N638" s="73"/>
      <c r="O638" s="73"/>
      <c r="P638" s="73"/>
      <c r="Q638" s="73"/>
      <c r="R638" s="73"/>
      <c r="S638" s="73"/>
      <c r="T638" s="73"/>
      <c r="U638" s="73"/>
      <c r="V638" s="73"/>
      <c r="W638" s="73"/>
      <c r="X638" s="73"/>
      <c r="Y638" s="73"/>
      <c r="Z638" s="73"/>
      <c r="AA638" s="73"/>
      <c r="AB638" s="73"/>
      <c r="AC638" s="73"/>
      <c r="AD638" s="73"/>
      <c r="AE638" s="73"/>
      <c r="AF638" s="73"/>
      <c r="AG638" s="73"/>
      <c r="AH638" s="73"/>
      <c r="AI638" s="73"/>
      <c r="AJ638" s="73"/>
      <c r="AK638" s="73"/>
    </row>
    <row r="639" spans="1:37" ht="15.75" customHeight="1" x14ac:dyDescent="0.3">
      <c r="A639" s="73"/>
      <c r="B639" s="73"/>
      <c r="C639" s="73"/>
      <c r="D639" s="73"/>
      <c r="E639" s="73"/>
      <c r="F639" s="73"/>
      <c r="G639" s="73"/>
      <c r="H639" s="73"/>
      <c r="I639" s="73"/>
      <c r="J639" s="73"/>
      <c r="K639" s="73"/>
      <c r="L639" s="73"/>
      <c r="M639" s="73"/>
      <c r="N639" s="73"/>
      <c r="O639" s="73"/>
      <c r="P639" s="73"/>
      <c r="Q639" s="73"/>
      <c r="R639" s="73"/>
      <c r="S639" s="73"/>
      <c r="T639" s="73"/>
      <c r="U639" s="73"/>
      <c r="V639" s="73"/>
      <c r="W639" s="73"/>
      <c r="X639" s="73"/>
      <c r="Y639" s="73"/>
      <c r="Z639" s="73"/>
      <c r="AA639" s="73"/>
      <c r="AB639" s="73"/>
      <c r="AC639" s="73"/>
      <c r="AD639" s="73"/>
      <c r="AE639" s="73"/>
      <c r="AF639" s="73"/>
      <c r="AG639" s="73"/>
      <c r="AH639" s="73"/>
      <c r="AI639" s="73"/>
      <c r="AJ639" s="73"/>
      <c r="AK639" s="73"/>
    </row>
    <row r="640" spans="1:37" ht="15.75" customHeight="1" x14ac:dyDescent="0.3">
      <c r="A640" s="73"/>
      <c r="B640" s="73"/>
      <c r="C640" s="73"/>
      <c r="D640" s="73"/>
      <c r="E640" s="73"/>
      <c r="F640" s="73"/>
      <c r="G640" s="73"/>
      <c r="H640" s="73"/>
      <c r="I640" s="73"/>
      <c r="J640" s="73"/>
      <c r="K640" s="73"/>
      <c r="L640" s="73"/>
      <c r="M640" s="73"/>
      <c r="N640" s="73"/>
      <c r="O640" s="73"/>
      <c r="P640" s="73"/>
      <c r="Q640" s="73"/>
      <c r="R640" s="73"/>
      <c r="S640" s="73"/>
      <c r="T640" s="73"/>
      <c r="U640" s="73"/>
      <c r="V640" s="73"/>
      <c r="W640" s="73"/>
      <c r="X640" s="73"/>
      <c r="Y640" s="73"/>
      <c r="Z640" s="73"/>
      <c r="AA640" s="73"/>
      <c r="AB640" s="73"/>
      <c r="AC640" s="73"/>
      <c r="AD640" s="73"/>
      <c r="AE640" s="73"/>
      <c r="AF640" s="73"/>
      <c r="AG640" s="73"/>
      <c r="AH640" s="73"/>
      <c r="AI640" s="73"/>
      <c r="AJ640" s="73"/>
      <c r="AK640" s="73"/>
    </row>
    <row r="641" spans="1:37" ht="15.75" customHeight="1" x14ac:dyDescent="0.3">
      <c r="A641" s="73"/>
      <c r="B641" s="73"/>
      <c r="C641" s="73"/>
      <c r="D641" s="73"/>
      <c r="E641" s="73"/>
      <c r="F641" s="73"/>
      <c r="G641" s="73"/>
      <c r="H641" s="73"/>
      <c r="I641" s="73"/>
      <c r="J641" s="73"/>
      <c r="K641" s="73"/>
      <c r="L641" s="73"/>
      <c r="M641" s="73"/>
      <c r="N641" s="73"/>
      <c r="O641" s="73"/>
      <c r="P641" s="73"/>
      <c r="Q641" s="73"/>
      <c r="R641" s="73"/>
      <c r="S641" s="73"/>
      <c r="T641" s="73"/>
      <c r="U641" s="73"/>
      <c r="V641" s="73"/>
      <c r="W641" s="73"/>
      <c r="X641" s="73"/>
      <c r="Y641" s="73"/>
      <c r="Z641" s="73"/>
      <c r="AA641" s="73"/>
      <c r="AB641" s="73"/>
      <c r="AC641" s="73"/>
      <c r="AD641" s="73"/>
      <c r="AE641" s="73"/>
      <c r="AF641" s="73"/>
      <c r="AG641" s="73"/>
      <c r="AH641" s="73"/>
      <c r="AI641" s="73"/>
      <c r="AJ641" s="73"/>
      <c r="AK641" s="73"/>
    </row>
    <row r="642" spans="1:37" ht="15.75" customHeight="1" x14ac:dyDescent="0.3">
      <c r="A642" s="73"/>
      <c r="B642" s="73"/>
      <c r="C642" s="73"/>
      <c r="D642" s="73"/>
      <c r="E642" s="73"/>
      <c r="F642" s="73"/>
      <c r="G642" s="73"/>
      <c r="H642" s="73"/>
      <c r="I642" s="73"/>
      <c r="J642" s="73"/>
      <c r="K642" s="73"/>
      <c r="L642" s="73"/>
      <c r="M642" s="73"/>
      <c r="N642" s="73"/>
      <c r="O642" s="73"/>
      <c r="P642" s="73"/>
      <c r="Q642" s="73"/>
      <c r="R642" s="73"/>
      <c r="S642" s="73"/>
      <c r="T642" s="73"/>
      <c r="U642" s="73"/>
      <c r="V642" s="73"/>
      <c r="W642" s="73"/>
      <c r="X642" s="73"/>
      <c r="Y642" s="73"/>
      <c r="Z642" s="73"/>
      <c r="AA642" s="73"/>
      <c r="AB642" s="73"/>
      <c r="AC642" s="73"/>
      <c r="AD642" s="73"/>
      <c r="AE642" s="73"/>
      <c r="AF642" s="73"/>
      <c r="AG642" s="73"/>
      <c r="AH642" s="73"/>
      <c r="AI642" s="73"/>
      <c r="AJ642" s="73"/>
      <c r="AK642" s="73"/>
    </row>
    <row r="643" spans="1:37" ht="15.75" customHeight="1" x14ac:dyDescent="0.3">
      <c r="A643" s="73"/>
      <c r="B643" s="73"/>
      <c r="C643" s="73"/>
      <c r="D643" s="73"/>
      <c r="E643" s="73"/>
      <c r="F643" s="73"/>
      <c r="G643" s="73"/>
      <c r="H643" s="73"/>
      <c r="I643" s="73"/>
      <c r="J643" s="73"/>
      <c r="K643" s="73"/>
      <c r="L643" s="73"/>
      <c r="M643" s="73"/>
      <c r="N643" s="73"/>
      <c r="O643" s="73"/>
      <c r="P643" s="73"/>
      <c r="Q643" s="73"/>
      <c r="R643" s="73"/>
      <c r="S643" s="73"/>
      <c r="T643" s="73"/>
      <c r="U643" s="73"/>
      <c r="V643" s="73"/>
      <c r="W643" s="73"/>
      <c r="X643" s="73"/>
      <c r="Y643" s="73"/>
      <c r="Z643" s="73"/>
      <c r="AA643" s="73"/>
      <c r="AB643" s="73"/>
      <c r="AC643" s="73"/>
      <c r="AD643" s="73"/>
      <c r="AE643" s="73"/>
      <c r="AF643" s="73"/>
      <c r="AG643" s="73"/>
      <c r="AH643" s="73"/>
      <c r="AI643" s="73"/>
      <c r="AJ643" s="73"/>
      <c r="AK643" s="73"/>
    </row>
    <row r="644" spans="1:37" ht="15.75" customHeight="1" x14ac:dyDescent="0.3">
      <c r="A644" s="73"/>
      <c r="B644" s="73"/>
      <c r="C644" s="73"/>
      <c r="D644" s="73"/>
      <c r="E644" s="73"/>
      <c r="F644" s="73"/>
      <c r="G644" s="73"/>
      <c r="H644" s="73"/>
      <c r="I644" s="73"/>
      <c r="J644" s="73"/>
      <c r="K644" s="73"/>
      <c r="L644" s="73"/>
      <c r="M644" s="73"/>
      <c r="N644" s="73"/>
      <c r="O644" s="73"/>
      <c r="P644" s="73"/>
      <c r="Q644" s="73"/>
      <c r="R644" s="73"/>
      <c r="S644" s="73"/>
      <c r="T644" s="73"/>
      <c r="U644" s="73"/>
      <c r="V644" s="73"/>
      <c r="W644" s="73"/>
      <c r="X644" s="73"/>
      <c r="Y644" s="73"/>
      <c r="Z644" s="73"/>
      <c r="AA644" s="73"/>
      <c r="AB644" s="73"/>
      <c r="AC644" s="73"/>
      <c r="AD644" s="73"/>
      <c r="AE644" s="73"/>
      <c r="AF644" s="73"/>
      <c r="AG644" s="73"/>
      <c r="AH644" s="73"/>
      <c r="AI644" s="73"/>
      <c r="AJ644" s="73"/>
      <c r="AK644" s="73"/>
    </row>
    <row r="645" spans="1:37" ht="15.75" customHeight="1" x14ac:dyDescent="0.3">
      <c r="A645" s="73"/>
      <c r="B645" s="73"/>
      <c r="C645" s="73"/>
      <c r="D645" s="73"/>
      <c r="E645" s="73"/>
      <c r="F645" s="73"/>
      <c r="G645" s="73"/>
      <c r="H645" s="73"/>
      <c r="I645" s="73"/>
      <c r="J645" s="73"/>
      <c r="K645" s="73"/>
      <c r="L645" s="73"/>
      <c r="M645" s="73"/>
      <c r="N645" s="73"/>
      <c r="O645" s="73"/>
      <c r="P645" s="73"/>
      <c r="Q645" s="73"/>
      <c r="R645" s="73"/>
      <c r="S645" s="73"/>
      <c r="T645" s="73"/>
      <c r="U645" s="73"/>
      <c r="V645" s="73"/>
      <c r="W645" s="73"/>
      <c r="X645" s="73"/>
      <c r="Y645" s="73"/>
      <c r="Z645" s="73"/>
      <c r="AA645" s="73"/>
      <c r="AB645" s="73"/>
      <c r="AC645" s="73"/>
      <c r="AD645" s="73"/>
      <c r="AE645" s="73"/>
      <c r="AF645" s="73"/>
      <c r="AG645" s="73"/>
      <c r="AH645" s="73"/>
      <c r="AI645" s="73"/>
      <c r="AJ645" s="73"/>
      <c r="AK645" s="73"/>
    </row>
    <row r="646" spans="1:37" ht="15.75" customHeight="1" x14ac:dyDescent="0.3">
      <c r="A646" s="73"/>
      <c r="B646" s="73"/>
      <c r="C646" s="73"/>
      <c r="D646" s="73"/>
      <c r="E646" s="73"/>
      <c r="F646" s="73"/>
      <c r="G646" s="73"/>
      <c r="H646" s="73"/>
      <c r="I646" s="73"/>
      <c r="J646" s="73"/>
      <c r="K646" s="73"/>
      <c r="L646" s="73"/>
      <c r="M646" s="73"/>
      <c r="N646" s="73"/>
      <c r="O646" s="73"/>
      <c r="P646" s="73"/>
      <c r="Q646" s="73"/>
      <c r="R646" s="73"/>
      <c r="S646" s="73"/>
      <c r="T646" s="73"/>
      <c r="U646" s="73"/>
      <c r="V646" s="73"/>
      <c r="W646" s="73"/>
      <c r="X646" s="73"/>
      <c r="Y646" s="73"/>
      <c r="Z646" s="73"/>
      <c r="AA646" s="73"/>
      <c r="AB646" s="73"/>
      <c r="AC646" s="73"/>
      <c r="AD646" s="73"/>
      <c r="AE646" s="73"/>
      <c r="AF646" s="73"/>
      <c r="AG646" s="73"/>
      <c r="AH646" s="73"/>
      <c r="AI646" s="73"/>
      <c r="AJ646" s="73"/>
      <c r="AK646" s="73"/>
    </row>
    <row r="647" spans="1:37" ht="15.75" customHeight="1" x14ac:dyDescent="0.3">
      <c r="A647" s="73"/>
      <c r="B647" s="73"/>
      <c r="C647" s="73"/>
      <c r="D647" s="73"/>
      <c r="E647" s="73"/>
      <c r="F647" s="73"/>
      <c r="G647" s="73"/>
      <c r="H647" s="73"/>
      <c r="I647" s="73"/>
      <c r="J647" s="73"/>
      <c r="K647" s="73"/>
      <c r="L647" s="73"/>
      <c r="M647" s="73"/>
      <c r="N647" s="73"/>
      <c r="O647" s="73"/>
      <c r="P647" s="73"/>
      <c r="Q647" s="73"/>
      <c r="R647" s="73"/>
      <c r="S647" s="73"/>
      <c r="T647" s="73"/>
      <c r="U647" s="73"/>
      <c r="V647" s="73"/>
      <c r="W647" s="73"/>
      <c r="X647" s="73"/>
      <c r="Y647" s="73"/>
      <c r="Z647" s="73"/>
      <c r="AA647" s="73"/>
      <c r="AB647" s="73"/>
      <c r="AC647" s="73"/>
      <c r="AD647" s="73"/>
      <c r="AE647" s="73"/>
      <c r="AF647" s="73"/>
      <c r="AG647" s="73"/>
      <c r="AH647" s="73"/>
      <c r="AI647" s="73"/>
      <c r="AJ647" s="73"/>
      <c r="AK647" s="73"/>
    </row>
    <row r="648" spans="1:37" ht="15.75" customHeight="1" x14ac:dyDescent="0.3">
      <c r="A648" s="73"/>
      <c r="B648" s="73"/>
      <c r="C648" s="73"/>
      <c r="D648" s="73"/>
      <c r="E648" s="73"/>
      <c r="F648" s="73"/>
      <c r="G648" s="73"/>
      <c r="H648" s="73"/>
      <c r="I648" s="73"/>
      <c r="J648" s="73"/>
      <c r="K648" s="73"/>
      <c r="L648" s="73"/>
      <c r="M648" s="73"/>
      <c r="N648" s="73"/>
      <c r="O648" s="73"/>
      <c r="P648" s="73"/>
      <c r="Q648" s="73"/>
      <c r="R648" s="73"/>
      <c r="S648" s="73"/>
      <c r="T648" s="73"/>
      <c r="U648" s="73"/>
      <c r="V648" s="73"/>
      <c r="W648" s="73"/>
      <c r="X648" s="73"/>
      <c r="Y648" s="73"/>
      <c r="Z648" s="73"/>
      <c r="AA648" s="73"/>
      <c r="AB648" s="73"/>
      <c r="AC648" s="73"/>
      <c r="AD648" s="73"/>
      <c r="AE648" s="73"/>
      <c r="AF648" s="73"/>
      <c r="AG648" s="73"/>
      <c r="AH648" s="73"/>
      <c r="AI648" s="73"/>
      <c r="AJ648" s="73"/>
      <c r="AK648" s="73"/>
    </row>
    <row r="649" spans="1:37" ht="15.75" customHeight="1" x14ac:dyDescent="0.3">
      <c r="A649" s="73"/>
      <c r="B649" s="73"/>
      <c r="C649" s="73"/>
      <c r="D649" s="73"/>
      <c r="E649" s="73"/>
      <c r="F649" s="73"/>
      <c r="G649" s="73"/>
      <c r="H649" s="73"/>
      <c r="I649" s="73"/>
      <c r="J649" s="73"/>
      <c r="K649" s="73"/>
      <c r="L649" s="73"/>
      <c r="M649" s="73"/>
      <c r="N649" s="73"/>
      <c r="O649" s="73"/>
      <c r="P649" s="73"/>
      <c r="Q649" s="73"/>
      <c r="R649" s="73"/>
      <c r="S649" s="73"/>
      <c r="T649" s="73"/>
      <c r="U649" s="73"/>
      <c r="V649" s="73"/>
      <c r="W649" s="73"/>
      <c r="X649" s="73"/>
      <c r="Y649" s="73"/>
      <c r="Z649" s="73"/>
      <c r="AA649" s="73"/>
      <c r="AB649" s="73"/>
      <c r="AC649" s="73"/>
      <c r="AD649" s="73"/>
      <c r="AE649" s="73"/>
      <c r="AF649" s="73"/>
      <c r="AG649" s="73"/>
      <c r="AH649" s="73"/>
      <c r="AI649" s="73"/>
      <c r="AJ649" s="73"/>
      <c r="AK649" s="73"/>
    </row>
    <row r="650" spans="1:37" ht="15.75" customHeight="1" x14ac:dyDescent="0.3">
      <c r="A650" s="73"/>
      <c r="B650" s="73"/>
      <c r="C650" s="73"/>
      <c r="D650" s="73"/>
      <c r="E650" s="73"/>
      <c r="F650" s="73"/>
      <c r="G650" s="73"/>
      <c r="H650" s="73"/>
      <c r="I650" s="73"/>
      <c r="J650" s="73"/>
      <c r="K650" s="73"/>
      <c r="L650" s="73"/>
      <c r="M650" s="73"/>
      <c r="N650" s="73"/>
      <c r="O650" s="73"/>
      <c r="P650" s="73"/>
      <c r="Q650" s="73"/>
      <c r="R650" s="73"/>
      <c r="S650" s="73"/>
      <c r="T650" s="73"/>
      <c r="U650" s="73"/>
      <c r="V650" s="73"/>
      <c r="W650" s="73"/>
      <c r="X650" s="73"/>
      <c r="Y650" s="73"/>
      <c r="Z650" s="73"/>
      <c r="AA650" s="73"/>
      <c r="AB650" s="73"/>
      <c r="AC650" s="73"/>
      <c r="AD650" s="73"/>
      <c r="AE650" s="73"/>
      <c r="AF650" s="73"/>
      <c r="AG650" s="73"/>
      <c r="AH650" s="73"/>
      <c r="AI650" s="73"/>
      <c r="AJ650" s="73"/>
      <c r="AK650" s="73"/>
    </row>
    <row r="651" spans="1:37" ht="15.75" customHeight="1" x14ac:dyDescent="0.3">
      <c r="A651" s="73"/>
      <c r="B651" s="73"/>
      <c r="C651" s="73"/>
      <c r="D651" s="73"/>
      <c r="E651" s="73"/>
      <c r="F651" s="73"/>
      <c r="G651" s="73"/>
      <c r="H651" s="73"/>
      <c r="I651" s="73"/>
      <c r="J651" s="73"/>
      <c r="K651" s="73"/>
      <c r="L651" s="73"/>
      <c r="M651" s="73"/>
      <c r="N651" s="73"/>
      <c r="O651" s="73"/>
      <c r="P651" s="73"/>
      <c r="Q651" s="73"/>
      <c r="R651" s="73"/>
      <c r="S651" s="73"/>
      <c r="T651" s="73"/>
      <c r="U651" s="73"/>
      <c r="V651" s="73"/>
      <c r="W651" s="73"/>
      <c r="X651" s="73"/>
      <c r="Y651" s="73"/>
      <c r="Z651" s="73"/>
      <c r="AA651" s="73"/>
      <c r="AB651" s="73"/>
      <c r="AC651" s="73"/>
      <c r="AD651" s="73"/>
      <c r="AE651" s="73"/>
      <c r="AF651" s="73"/>
      <c r="AG651" s="73"/>
      <c r="AH651" s="73"/>
      <c r="AI651" s="73"/>
      <c r="AJ651" s="73"/>
      <c r="AK651" s="73"/>
    </row>
    <row r="652" spans="1:37" ht="15.75" customHeight="1" x14ac:dyDescent="0.3">
      <c r="A652" s="73"/>
      <c r="B652" s="73"/>
      <c r="C652" s="73"/>
      <c r="D652" s="73"/>
      <c r="E652" s="73"/>
      <c r="F652" s="73"/>
      <c r="G652" s="73"/>
      <c r="H652" s="73"/>
      <c r="I652" s="73"/>
      <c r="J652" s="73"/>
      <c r="K652" s="73"/>
      <c r="L652" s="73"/>
      <c r="M652" s="73"/>
      <c r="N652" s="73"/>
      <c r="O652" s="73"/>
      <c r="P652" s="73"/>
      <c r="Q652" s="73"/>
      <c r="R652" s="73"/>
      <c r="S652" s="73"/>
      <c r="T652" s="73"/>
      <c r="U652" s="73"/>
      <c r="V652" s="73"/>
      <c r="W652" s="73"/>
      <c r="X652" s="73"/>
      <c r="Y652" s="73"/>
      <c r="Z652" s="73"/>
      <c r="AA652" s="73"/>
      <c r="AB652" s="73"/>
      <c r="AC652" s="73"/>
      <c r="AD652" s="73"/>
      <c r="AE652" s="73"/>
      <c r="AF652" s="73"/>
      <c r="AG652" s="73"/>
      <c r="AH652" s="73"/>
      <c r="AI652" s="73"/>
      <c r="AJ652" s="73"/>
      <c r="AK652" s="73"/>
    </row>
    <row r="653" spans="1:37" ht="15.75" customHeight="1" x14ac:dyDescent="0.3">
      <c r="A653" s="73"/>
      <c r="B653" s="73"/>
      <c r="C653" s="73"/>
      <c r="D653" s="73"/>
      <c r="E653" s="73"/>
      <c r="F653" s="73"/>
      <c r="G653" s="73"/>
      <c r="H653" s="73"/>
      <c r="I653" s="73"/>
      <c r="J653" s="73"/>
      <c r="K653" s="73"/>
      <c r="L653" s="73"/>
      <c r="M653" s="73"/>
      <c r="N653" s="73"/>
      <c r="O653" s="73"/>
      <c r="P653" s="73"/>
      <c r="Q653" s="73"/>
      <c r="R653" s="73"/>
      <c r="S653" s="73"/>
      <c r="T653" s="73"/>
      <c r="U653" s="73"/>
      <c r="V653" s="73"/>
      <c r="W653" s="73"/>
      <c r="X653" s="73"/>
      <c r="Y653" s="73"/>
      <c r="Z653" s="73"/>
      <c r="AA653" s="73"/>
      <c r="AB653" s="73"/>
      <c r="AC653" s="73"/>
      <c r="AD653" s="73"/>
      <c r="AE653" s="73"/>
      <c r="AF653" s="73"/>
      <c r="AG653" s="73"/>
      <c r="AH653" s="73"/>
      <c r="AI653" s="73"/>
      <c r="AJ653" s="73"/>
      <c r="AK653" s="73"/>
    </row>
    <row r="654" spans="1:37" ht="15.75" customHeight="1" x14ac:dyDescent="0.3">
      <c r="A654" s="73"/>
      <c r="B654" s="73"/>
      <c r="C654" s="73"/>
      <c r="D654" s="73"/>
      <c r="E654" s="73"/>
      <c r="F654" s="73"/>
      <c r="G654" s="73"/>
      <c r="H654" s="73"/>
      <c r="I654" s="73"/>
      <c r="J654" s="73"/>
      <c r="K654" s="73"/>
      <c r="L654" s="73"/>
      <c r="M654" s="73"/>
      <c r="N654" s="73"/>
      <c r="O654" s="73"/>
      <c r="P654" s="73"/>
      <c r="Q654" s="73"/>
      <c r="R654" s="73"/>
      <c r="S654" s="73"/>
      <c r="T654" s="73"/>
      <c r="U654" s="73"/>
      <c r="V654" s="73"/>
      <c r="W654" s="73"/>
      <c r="X654" s="73"/>
      <c r="Y654" s="73"/>
      <c r="Z654" s="73"/>
      <c r="AA654" s="73"/>
      <c r="AB654" s="73"/>
      <c r="AC654" s="73"/>
      <c r="AD654" s="73"/>
      <c r="AE654" s="73"/>
      <c r="AF654" s="73"/>
      <c r="AG654" s="73"/>
      <c r="AH654" s="73"/>
      <c r="AI654" s="73"/>
      <c r="AJ654" s="73"/>
      <c r="AK654" s="73"/>
    </row>
    <row r="655" spans="1:37" ht="15.75" customHeight="1" x14ac:dyDescent="0.3">
      <c r="A655" s="73"/>
      <c r="B655" s="73"/>
      <c r="C655" s="73"/>
      <c r="D655" s="73"/>
      <c r="E655" s="73"/>
      <c r="F655" s="73"/>
      <c r="G655" s="73"/>
      <c r="H655" s="73"/>
      <c r="I655" s="73"/>
      <c r="J655" s="73"/>
      <c r="K655" s="73"/>
      <c r="L655" s="73"/>
      <c r="M655" s="73"/>
      <c r="N655" s="73"/>
      <c r="O655" s="73"/>
      <c r="P655" s="73"/>
      <c r="Q655" s="73"/>
      <c r="R655" s="73"/>
      <c r="S655" s="73"/>
      <c r="T655" s="73"/>
      <c r="U655" s="73"/>
      <c r="V655" s="73"/>
      <c r="W655" s="73"/>
      <c r="X655" s="73"/>
      <c r="Y655" s="73"/>
      <c r="Z655" s="73"/>
      <c r="AA655" s="73"/>
      <c r="AB655" s="73"/>
      <c r="AC655" s="73"/>
      <c r="AD655" s="73"/>
      <c r="AE655" s="73"/>
      <c r="AF655" s="73"/>
      <c r="AG655" s="73"/>
      <c r="AH655" s="73"/>
      <c r="AI655" s="73"/>
      <c r="AJ655" s="73"/>
      <c r="AK655" s="73"/>
    </row>
    <row r="656" spans="1:37" ht="15.75" customHeight="1" x14ac:dyDescent="0.3">
      <c r="A656" s="73"/>
      <c r="B656" s="73"/>
      <c r="C656" s="73"/>
      <c r="D656" s="73"/>
      <c r="E656" s="73"/>
      <c r="F656" s="73"/>
      <c r="G656" s="73"/>
      <c r="H656" s="73"/>
      <c r="I656" s="73"/>
      <c r="J656" s="73"/>
      <c r="K656" s="73"/>
      <c r="L656" s="73"/>
      <c r="M656" s="73"/>
      <c r="N656" s="73"/>
      <c r="O656" s="73"/>
      <c r="P656" s="73"/>
      <c r="Q656" s="73"/>
      <c r="R656" s="73"/>
      <c r="S656" s="73"/>
      <c r="T656" s="73"/>
      <c r="U656" s="73"/>
      <c r="V656" s="73"/>
      <c r="W656" s="73"/>
      <c r="X656" s="73"/>
      <c r="Y656" s="73"/>
      <c r="Z656" s="73"/>
      <c r="AA656" s="73"/>
      <c r="AB656" s="73"/>
      <c r="AC656" s="73"/>
      <c r="AD656" s="73"/>
      <c r="AE656" s="73"/>
      <c r="AF656" s="73"/>
      <c r="AG656" s="73"/>
      <c r="AH656" s="73"/>
      <c r="AI656" s="73"/>
      <c r="AJ656" s="73"/>
      <c r="AK656" s="73"/>
    </row>
    <row r="657" spans="1:37" ht="15.75" customHeight="1" x14ac:dyDescent="0.3">
      <c r="A657" s="73"/>
      <c r="B657" s="73"/>
      <c r="C657" s="73"/>
      <c r="D657" s="73"/>
      <c r="E657" s="73"/>
      <c r="F657" s="73"/>
      <c r="G657" s="73"/>
      <c r="H657" s="73"/>
      <c r="I657" s="73"/>
      <c r="J657" s="73"/>
      <c r="K657" s="73"/>
      <c r="L657" s="73"/>
      <c r="M657" s="73"/>
      <c r="N657" s="73"/>
      <c r="O657" s="73"/>
      <c r="P657" s="73"/>
      <c r="Q657" s="73"/>
      <c r="R657" s="73"/>
      <c r="S657" s="73"/>
      <c r="T657" s="73"/>
      <c r="U657" s="73"/>
      <c r="V657" s="73"/>
      <c r="W657" s="73"/>
      <c r="X657" s="73"/>
      <c r="Y657" s="73"/>
      <c r="Z657" s="73"/>
      <c r="AA657" s="73"/>
      <c r="AB657" s="73"/>
      <c r="AC657" s="73"/>
      <c r="AD657" s="73"/>
      <c r="AE657" s="73"/>
      <c r="AF657" s="73"/>
      <c r="AG657" s="73"/>
      <c r="AH657" s="73"/>
      <c r="AI657" s="73"/>
      <c r="AJ657" s="73"/>
      <c r="AK657" s="73"/>
    </row>
    <row r="658" spans="1:37" ht="15.75" customHeight="1" x14ac:dyDescent="0.3">
      <c r="A658" s="73"/>
      <c r="B658" s="73"/>
      <c r="C658" s="73"/>
      <c r="D658" s="73"/>
      <c r="E658" s="73"/>
      <c r="F658" s="73"/>
      <c r="G658" s="73"/>
      <c r="H658" s="73"/>
      <c r="I658" s="73"/>
      <c r="J658" s="73"/>
      <c r="K658" s="73"/>
      <c r="L658" s="73"/>
      <c r="M658" s="73"/>
      <c r="N658" s="73"/>
      <c r="O658" s="73"/>
      <c r="P658" s="73"/>
      <c r="Q658" s="73"/>
      <c r="R658" s="73"/>
      <c r="S658" s="73"/>
      <c r="T658" s="73"/>
      <c r="U658" s="73"/>
      <c r="V658" s="73"/>
      <c r="W658" s="73"/>
      <c r="X658" s="73"/>
      <c r="Y658" s="73"/>
      <c r="Z658" s="73"/>
      <c r="AA658" s="73"/>
      <c r="AB658" s="73"/>
      <c r="AC658" s="73"/>
      <c r="AD658" s="73"/>
      <c r="AE658" s="73"/>
      <c r="AF658" s="73"/>
      <c r="AG658" s="73"/>
      <c r="AH658" s="73"/>
      <c r="AI658" s="73"/>
      <c r="AJ658" s="73"/>
      <c r="AK658" s="73"/>
    </row>
    <row r="659" spans="1:37" ht="15.75" customHeight="1" x14ac:dyDescent="0.3">
      <c r="A659" s="73"/>
      <c r="B659" s="73"/>
      <c r="C659" s="73"/>
      <c r="D659" s="73"/>
      <c r="E659" s="73"/>
      <c r="F659" s="73"/>
      <c r="G659" s="73"/>
      <c r="H659" s="73"/>
      <c r="I659" s="73"/>
      <c r="J659" s="73"/>
      <c r="K659" s="73"/>
      <c r="L659" s="73"/>
      <c r="M659" s="73"/>
      <c r="N659" s="73"/>
      <c r="O659" s="73"/>
      <c r="P659" s="73"/>
      <c r="Q659" s="73"/>
      <c r="R659" s="73"/>
      <c r="S659" s="73"/>
      <c r="T659" s="73"/>
      <c r="U659" s="73"/>
      <c r="V659" s="73"/>
      <c r="W659" s="73"/>
      <c r="X659" s="73"/>
      <c r="Y659" s="73"/>
      <c r="Z659" s="73"/>
      <c r="AA659" s="73"/>
      <c r="AB659" s="73"/>
      <c r="AC659" s="73"/>
      <c r="AD659" s="73"/>
      <c r="AE659" s="73"/>
      <c r="AF659" s="73"/>
      <c r="AG659" s="73"/>
      <c r="AH659" s="73"/>
      <c r="AI659" s="73"/>
      <c r="AJ659" s="73"/>
      <c r="AK659" s="73"/>
    </row>
    <row r="660" spans="1:37" ht="15.75" customHeight="1" x14ac:dyDescent="0.3">
      <c r="A660" s="73"/>
      <c r="B660" s="73"/>
      <c r="C660" s="73"/>
      <c r="D660" s="73"/>
      <c r="E660" s="73"/>
      <c r="F660" s="73"/>
      <c r="G660" s="73"/>
      <c r="H660" s="73"/>
      <c r="I660" s="73"/>
      <c r="J660" s="73"/>
      <c r="K660" s="73"/>
      <c r="L660" s="73"/>
      <c r="M660" s="73"/>
      <c r="N660" s="73"/>
      <c r="O660" s="73"/>
      <c r="P660" s="73"/>
      <c r="Q660" s="73"/>
      <c r="R660" s="73"/>
      <c r="S660" s="73"/>
      <c r="T660" s="73"/>
      <c r="U660" s="73"/>
      <c r="V660" s="73"/>
      <c r="W660" s="73"/>
      <c r="X660" s="73"/>
      <c r="Y660" s="73"/>
      <c r="Z660" s="73"/>
      <c r="AA660" s="73"/>
      <c r="AB660" s="73"/>
      <c r="AC660" s="73"/>
      <c r="AD660" s="73"/>
      <c r="AE660" s="73"/>
      <c r="AF660" s="73"/>
      <c r="AG660" s="73"/>
      <c r="AH660" s="73"/>
      <c r="AI660" s="73"/>
      <c r="AJ660" s="73"/>
      <c r="AK660" s="73"/>
    </row>
    <row r="661" spans="1:37" ht="15.75" customHeight="1" x14ac:dyDescent="0.3">
      <c r="A661" s="73"/>
      <c r="B661" s="73"/>
      <c r="C661" s="73"/>
      <c r="D661" s="73"/>
      <c r="E661" s="73"/>
      <c r="F661" s="73"/>
      <c r="G661" s="73"/>
      <c r="H661" s="73"/>
      <c r="I661" s="73"/>
      <c r="J661" s="73"/>
      <c r="K661" s="73"/>
      <c r="L661" s="73"/>
      <c r="M661" s="73"/>
      <c r="N661" s="73"/>
      <c r="O661" s="73"/>
      <c r="P661" s="73"/>
      <c r="Q661" s="73"/>
      <c r="R661" s="73"/>
      <c r="S661" s="73"/>
      <c r="T661" s="73"/>
      <c r="U661" s="73"/>
      <c r="V661" s="73"/>
      <c r="W661" s="73"/>
      <c r="X661" s="73"/>
      <c r="Y661" s="73"/>
      <c r="Z661" s="73"/>
      <c r="AA661" s="73"/>
      <c r="AB661" s="73"/>
      <c r="AC661" s="73"/>
      <c r="AD661" s="73"/>
      <c r="AE661" s="73"/>
      <c r="AF661" s="73"/>
      <c r="AG661" s="73"/>
      <c r="AH661" s="73"/>
      <c r="AI661" s="73"/>
      <c r="AJ661" s="73"/>
      <c r="AK661" s="73"/>
    </row>
    <row r="662" spans="1:37" ht="15.75" customHeight="1" x14ac:dyDescent="0.3">
      <c r="A662" s="73"/>
      <c r="B662" s="73"/>
      <c r="C662" s="73"/>
      <c r="D662" s="73"/>
      <c r="E662" s="73"/>
      <c r="F662" s="73"/>
      <c r="G662" s="73"/>
      <c r="H662" s="73"/>
      <c r="I662" s="73"/>
      <c r="J662" s="73"/>
      <c r="K662" s="73"/>
      <c r="L662" s="73"/>
      <c r="M662" s="73"/>
      <c r="N662" s="73"/>
      <c r="O662" s="73"/>
      <c r="P662" s="73"/>
      <c r="Q662" s="73"/>
      <c r="R662" s="73"/>
      <c r="S662" s="73"/>
      <c r="T662" s="73"/>
      <c r="U662" s="73"/>
      <c r="V662" s="73"/>
      <c r="W662" s="73"/>
      <c r="X662" s="73"/>
      <c r="Y662" s="73"/>
      <c r="Z662" s="73"/>
      <c r="AA662" s="73"/>
      <c r="AB662" s="73"/>
      <c r="AC662" s="73"/>
      <c r="AD662" s="73"/>
      <c r="AE662" s="73"/>
      <c r="AF662" s="73"/>
      <c r="AG662" s="73"/>
      <c r="AH662" s="73"/>
      <c r="AI662" s="73"/>
      <c r="AJ662" s="73"/>
      <c r="AK662" s="73"/>
    </row>
    <row r="663" spans="1:37" ht="15.75" customHeight="1" x14ac:dyDescent="0.3">
      <c r="A663" s="73"/>
      <c r="B663" s="73"/>
      <c r="C663" s="73"/>
      <c r="D663" s="73"/>
      <c r="E663" s="73"/>
      <c r="F663" s="73"/>
      <c r="G663" s="73"/>
      <c r="H663" s="73"/>
      <c r="I663" s="73"/>
      <c r="J663" s="73"/>
      <c r="K663" s="73"/>
      <c r="L663" s="73"/>
      <c r="M663" s="73"/>
      <c r="N663" s="73"/>
      <c r="O663" s="73"/>
      <c r="P663" s="73"/>
      <c r="Q663" s="73"/>
      <c r="R663" s="73"/>
      <c r="S663" s="73"/>
      <c r="T663" s="73"/>
      <c r="U663" s="73"/>
      <c r="V663" s="73"/>
      <c r="W663" s="73"/>
      <c r="X663" s="73"/>
      <c r="Y663" s="73"/>
      <c r="Z663" s="73"/>
      <c r="AA663" s="73"/>
      <c r="AB663" s="73"/>
      <c r="AC663" s="73"/>
      <c r="AD663" s="73"/>
      <c r="AE663" s="73"/>
      <c r="AF663" s="73"/>
      <c r="AG663" s="73"/>
      <c r="AH663" s="73"/>
      <c r="AI663" s="73"/>
      <c r="AJ663" s="73"/>
      <c r="AK663" s="73"/>
    </row>
    <row r="664" spans="1:37" ht="15.75" customHeight="1" x14ac:dyDescent="0.3">
      <c r="A664" s="73"/>
      <c r="B664" s="73"/>
      <c r="C664" s="73"/>
      <c r="D664" s="73"/>
      <c r="E664" s="73"/>
      <c r="F664" s="73"/>
      <c r="G664" s="73"/>
      <c r="H664" s="73"/>
      <c r="I664" s="73"/>
      <c r="J664" s="73"/>
      <c r="K664" s="73"/>
      <c r="L664" s="73"/>
      <c r="M664" s="73"/>
      <c r="N664" s="73"/>
      <c r="O664" s="73"/>
      <c r="P664" s="73"/>
      <c r="Q664" s="73"/>
      <c r="R664" s="73"/>
      <c r="S664" s="73"/>
      <c r="T664" s="73"/>
      <c r="U664" s="73"/>
      <c r="V664" s="73"/>
      <c r="W664" s="73"/>
      <c r="X664" s="73"/>
      <c r="Y664" s="73"/>
      <c r="Z664" s="73"/>
      <c r="AA664" s="73"/>
      <c r="AB664" s="73"/>
      <c r="AC664" s="73"/>
      <c r="AD664" s="73"/>
      <c r="AE664" s="73"/>
      <c r="AF664" s="73"/>
      <c r="AG664" s="73"/>
      <c r="AH664" s="73"/>
      <c r="AI664" s="73"/>
      <c r="AJ664" s="73"/>
      <c r="AK664" s="73"/>
    </row>
    <row r="665" spans="1:37" ht="15.75" customHeight="1" x14ac:dyDescent="0.3">
      <c r="A665" s="73"/>
      <c r="B665" s="73"/>
      <c r="C665" s="73"/>
      <c r="D665" s="73"/>
      <c r="E665" s="73"/>
      <c r="F665" s="73"/>
      <c r="G665" s="73"/>
      <c r="H665" s="73"/>
      <c r="I665" s="73"/>
      <c r="J665" s="73"/>
      <c r="K665" s="73"/>
      <c r="L665" s="73"/>
      <c r="M665" s="73"/>
      <c r="N665" s="73"/>
      <c r="O665" s="73"/>
      <c r="P665" s="73"/>
      <c r="Q665" s="73"/>
      <c r="R665" s="73"/>
      <c r="S665" s="73"/>
      <c r="T665" s="73"/>
      <c r="U665" s="73"/>
      <c r="V665" s="73"/>
      <c r="W665" s="73"/>
      <c r="X665" s="73"/>
      <c r="Y665" s="73"/>
      <c r="Z665" s="73"/>
      <c r="AA665" s="73"/>
      <c r="AB665" s="73"/>
      <c r="AC665" s="73"/>
      <c r="AD665" s="73"/>
      <c r="AE665" s="73"/>
      <c r="AF665" s="73"/>
      <c r="AG665" s="73"/>
      <c r="AH665" s="73"/>
      <c r="AI665" s="73"/>
      <c r="AJ665" s="73"/>
      <c r="AK665" s="73"/>
    </row>
    <row r="666" spans="1:37" ht="15.75" customHeight="1" x14ac:dyDescent="0.3">
      <c r="A666" s="73"/>
      <c r="B666" s="73"/>
      <c r="C666" s="73"/>
      <c r="D666" s="73"/>
      <c r="E666" s="73"/>
      <c r="F666" s="73"/>
      <c r="G666" s="73"/>
      <c r="H666" s="73"/>
      <c r="I666" s="73"/>
      <c r="J666" s="73"/>
      <c r="K666" s="73"/>
      <c r="L666" s="73"/>
      <c r="M666" s="73"/>
      <c r="N666" s="73"/>
      <c r="O666" s="73"/>
      <c r="P666" s="73"/>
      <c r="Q666" s="73"/>
      <c r="R666" s="73"/>
      <c r="S666" s="73"/>
      <c r="T666" s="73"/>
      <c r="U666" s="73"/>
      <c r="V666" s="73"/>
      <c r="W666" s="73"/>
      <c r="X666" s="73"/>
      <c r="Y666" s="73"/>
      <c r="Z666" s="73"/>
      <c r="AA666" s="73"/>
      <c r="AB666" s="73"/>
      <c r="AC666" s="73"/>
      <c r="AD666" s="73"/>
      <c r="AE666" s="73"/>
      <c r="AF666" s="73"/>
      <c r="AG666" s="73"/>
      <c r="AH666" s="73"/>
      <c r="AI666" s="73"/>
      <c r="AJ666" s="73"/>
      <c r="AK666" s="73"/>
    </row>
    <row r="667" spans="1:37" ht="15.75" customHeight="1" x14ac:dyDescent="0.3">
      <c r="A667" s="73"/>
      <c r="B667" s="73"/>
      <c r="C667" s="73"/>
      <c r="D667" s="73"/>
      <c r="E667" s="73"/>
      <c r="F667" s="73"/>
      <c r="G667" s="73"/>
      <c r="H667" s="73"/>
      <c r="I667" s="73"/>
      <c r="J667" s="73"/>
      <c r="K667" s="73"/>
      <c r="L667" s="73"/>
      <c r="M667" s="73"/>
      <c r="N667" s="73"/>
      <c r="O667" s="73"/>
      <c r="P667" s="73"/>
      <c r="Q667" s="73"/>
      <c r="R667" s="73"/>
      <c r="S667" s="73"/>
      <c r="T667" s="73"/>
      <c r="U667" s="73"/>
      <c r="V667" s="73"/>
      <c r="W667" s="73"/>
      <c r="X667" s="73"/>
      <c r="Y667" s="73"/>
      <c r="Z667" s="73"/>
      <c r="AA667" s="73"/>
      <c r="AB667" s="73"/>
      <c r="AC667" s="73"/>
      <c r="AD667" s="73"/>
      <c r="AE667" s="73"/>
      <c r="AF667" s="73"/>
      <c r="AG667" s="73"/>
      <c r="AH667" s="73"/>
      <c r="AI667" s="73"/>
      <c r="AJ667" s="73"/>
      <c r="AK667" s="73"/>
    </row>
    <row r="668" spans="1:37" ht="15.75" customHeight="1" x14ac:dyDescent="0.3">
      <c r="A668" s="73"/>
      <c r="B668" s="73"/>
      <c r="C668" s="73"/>
      <c r="D668" s="73"/>
      <c r="E668" s="73"/>
      <c r="F668" s="73"/>
      <c r="G668" s="73"/>
      <c r="H668" s="73"/>
      <c r="I668" s="73"/>
      <c r="J668" s="73"/>
      <c r="K668" s="73"/>
      <c r="L668" s="73"/>
      <c r="M668" s="73"/>
      <c r="N668" s="73"/>
      <c r="O668" s="73"/>
      <c r="P668" s="73"/>
      <c r="Q668" s="73"/>
      <c r="R668" s="73"/>
      <c r="S668" s="73"/>
      <c r="T668" s="73"/>
      <c r="U668" s="73"/>
      <c r="V668" s="73"/>
      <c r="W668" s="73"/>
      <c r="X668" s="73"/>
      <c r="Y668" s="73"/>
      <c r="Z668" s="73"/>
      <c r="AA668" s="73"/>
      <c r="AB668" s="73"/>
      <c r="AC668" s="73"/>
      <c r="AD668" s="73"/>
      <c r="AE668" s="73"/>
      <c r="AF668" s="73"/>
      <c r="AG668" s="73"/>
      <c r="AH668" s="73"/>
      <c r="AI668" s="73"/>
      <c r="AJ668" s="73"/>
      <c r="AK668" s="73"/>
    </row>
    <row r="669" spans="1:37" ht="15.75" customHeight="1" x14ac:dyDescent="0.3">
      <c r="A669" s="73"/>
      <c r="B669" s="73"/>
      <c r="C669" s="73"/>
      <c r="D669" s="73"/>
      <c r="E669" s="73"/>
      <c r="F669" s="73"/>
      <c r="G669" s="73"/>
      <c r="H669" s="73"/>
      <c r="I669" s="73"/>
      <c r="J669" s="73"/>
      <c r="K669" s="73"/>
      <c r="L669" s="73"/>
      <c r="M669" s="73"/>
      <c r="N669" s="73"/>
      <c r="O669" s="73"/>
      <c r="P669" s="73"/>
      <c r="Q669" s="73"/>
      <c r="R669" s="73"/>
      <c r="S669" s="73"/>
      <c r="T669" s="73"/>
      <c r="U669" s="73"/>
      <c r="V669" s="73"/>
      <c r="W669" s="73"/>
      <c r="X669" s="73"/>
      <c r="Y669" s="73"/>
      <c r="Z669" s="73"/>
      <c r="AA669" s="73"/>
      <c r="AB669" s="73"/>
      <c r="AC669" s="73"/>
      <c r="AD669" s="73"/>
      <c r="AE669" s="73"/>
      <c r="AF669" s="73"/>
      <c r="AG669" s="73"/>
      <c r="AH669" s="73"/>
      <c r="AI669" s="73"/>
      <c r="AJ669" s="73"/>
      <c r="AK669" s="73"/>
    </row>
    <row r="670" spans="1:37" ht="15.75" customHeight="1" x14ac:dyDescent="0.3">
      <c r="A670" s="73"/>
      <c r="B670" s="73"/>
      <c r="C670" s="73"/>
      <c r="D670" s="73"/>
      <c r="E670" s="73"/>
      <c r="F670" s="73"/>
      <c r="G670" s="73"/>
      <c r="H670" s="73"/>
      <c r="I670" s="73"/>
      <c r="J670" s="73"/>
      <c r="K670" s="73"/>
      <c r="L670" s="73"/>
      <c r="M670" s="73"/>
      <c r="N670" s="73"/>
      <c r="O670" s="73"/>
      <c r="P670" s="73"/>
      <c r="Q670" s="73"/>
      <c r="R670" s="73"/>
      <c r="S670" s="73"/>
      <c r="T670" s="73"/>
      <c r="U670" s="73"/>
      <c r="V670" s="73"/>
      <c r="W670" s="73"/>
      <c r="X670" s="73"/>
      <c r="Y670" s="73"/>
      <c r="Z670" s="73"/>
      <c r="AA670" s="73"/>
      <c r="AB670" s="73"/>
      <c r="AC670" s="73"/>
      <c r="AD670" s="73"/>
      <c r="AE670" s="73"/>
      <c r="AF670" s="73"/>
      <c r="AG670" s="73"/>
      <c r="AH670" s="73"/>
      <c r="AI670" s="73"/>
      <c r="AJ670" s="73"/>
      <c r="AK670" s="73"/>
    </row>
    <row r="671" spans="1:37" ht="15.75" customHeight="1" x14ac:dyDescent="0.3">
      <c r="A671" s="73"/>
      <c r="B671" s="73"/>
      <c r="C671" s="73"/>
      <c r="D671" s="73"/>
      <c r="E671" s="73"/>
      <c r="F671" s="73"/>
      <c r="G671" s="73"/>
      <c r="H671" s="73"/>
      <c r="I671" s="73"/>
      <c r="J671" s="73"/>
      <c r="K671" s="73"/>
      <c r="L671" s="73"/>
      <c r="M671" s="73"/>
      <c r="N671" s="73"/>
      <c r="O671" s="73"/>
      <c r="P671" s="73"/>
      <c r="Q671" s="73"/>
      <c r="R671" s="73"/>
      <c r="S671" s="73"/>
      <c r="T671" s="73"/>
      <c r="U671" s="73"/>
      <c r="V671" s="73"/>
      <c r="W671" s="73"/>
      <c r="X671" s="73"/>
      <c r="Y671" s="73"/>
      <c r="Z671" s="73"/>
      <c r="AA671" s="73"/>
      <c r="AB671" s="73"/>
      <c r="AC671" s="73"/>
      <c r="AD671" s="73"/>
      <c r="AE671" s="73"/>
      <c r="AF671" s="73"/>
      <c r="AG671" s="73"/>
      <c r="AH671" s="73"/>
      <c r="AI671" s="73"/>
      <c r="AJ671" s="73"/>
      <c r="AK671" s="73"/>
    </row>
    <row r="672" spans="1:37" ht="15.75" customHeight="1" x14ac:dyDescent="0.3">
      <c r="A672" s="73"/>
      <c r="B672" s="73"/>
      <c r="C672" s="73"/>
      <c r="D672" s="73"/>
      <c r="E672" s="73"/>
      <c r="F672" s="73"/>
      <c r="G672" s="73"/>
      <c r="H672" s="73"/>
      <c r="I672" s="73"/>
      <c r="J672" s="73"/>
      <c r="K672" s="73"/>
      <c r="L672" s="73"/>
      <c r="M672" s="73"/>
      <c r="N672" s="73"/>
      <c r="O672" s="73"/>
      <c r="P672" s="73"/>
      <c r="Q672" s="73"/>
      <c r="R672" s="73"/>
      <c r="S672" s="73"/>
      <c r="T672" s="73"/>
      <c r="U672" s="73"/>
      <c r="V672" s="73"/>
      <c r="W672" s="73"/>
      <c r="X672" s="73"/>
      <c r="Y672" s="73"/>
      <c r="Z672" s="73"/>
      <c r="AA672" s="73"/>
      <c r="AB672" s="73"/>
      <c r="AC672" s="73"/>
      <c r="AD672" s="73"/>
      <c r="AE672" s="73"/>
      <c r="AF672" s="73"/>
      <c r="AG672" s="73"/>
      <c r="AH672" s="73"/>
      <c r="AI672" s="73"/>
      <c r="AJ672" s="73"/>
      <c r="AK672" s="73"/>
    </row>
    <row r="673" spans="1:37" ht="15.75" customHeight="1" x14ac:dyDescent="0.3">
      <c r="A673" s="73"/>
      <c r="B673" s="73"/>
      <c r="C673" s="73"/>
      <c r="D673" s="73"/>
      <c r="E673" s="73"/>
      <c r="F673" s="73"/>
      <c r="G673" s="73"/>
      <c r="H673" s="73"/>
      <c r="I673" s="73"/>
      <c r="J673" s="73"/>
      <c r="K673" s="73"/>
      <c r="L673" s="73"/>
      <c r="M673" s="73"/>
      <c r="N673" s="73"/>
      <c r="O673" s="73"/>
      <c r="P673" s="73"/>
      <c r="Q673" s="73"/>
      <c r="R673" s="73"/>
      <c r="S673" s="73"/>
      <c r="T673" s="73"/>
      <c r="U673" s="73"/>
      <c r="V673" s="73"/>
      <c r="W673" s="73"/>
      <c r="X673" s="73"/>
      <c r="Y673" s="73"/>
      <c r="Z673" s="73"/>
      <c r="AA673" s="73"/>
      <c r="AB673" s="73"/>
      <c r="AC673" s="73"/>
      <c r="AD673" s="73"/>
      <c r="AE673" s="73"/>
      <c r="AF673" s="73"/>
      <c r="AG673" s="73"/>
      <c r="AH673" s="73"/>
      <c r="AI673" s="73"/>
      <c r="AJ673" s="73"/>
      <c r="AK673" s="73"/>
    </row>
    <row r="674" spans="1:37" ht="15.75" customHeight="1" x14ac:dyDescent="0.3">
      <c r="A674" s="73"/>
      <c r="B674" s="73"/>
      <c r="C674" s="73"/>
      <c r="D674" s="73"/>
      <c r="E674" s="73"/>
      <c r="F674" s="73"/>
      <c r="G674" s="73"/>
      <c r="H674" s="73"/>
      <c r="I674" s="73"/>
      <c r="J674" s="73"/>
      <c r="K674" s="73"/>
      <c r="L674" s="73"/>
      <c r="M674" s="73"/>
      <c r="N674" s="73"/>
      <c r="O674" s="73"/>
      <c r="P674" s="73"/>
      <c r="Q674" s="73"/>
      <c r="R674" s="73"/>
      <c r="S674" s="73"/>
      <c r="T674" s="73"/>
      <c r="U674" s="73"/>
      <c r="V674" s="73"/>
      <c r="W674" s="73"/>
      <c r="X674" s="73"/>
      <c r="Y674" s="73"/>
      <c r="Z674" s="73"/>
      <c r="AA674" s="73"/>
      <c r="AB674" s="73"/>
      <c r="AC674" s="73"/>
      <c r="AD674" s="73"/>
      <c r="AE674" s="73"/>
      <c r="AF674" s="73"/>
      <c r="AG674" s="73"/>
      <c r="AH674" s="73"/>
      <c r="AI674" s="73"/>
      <c r="AJ674" s="73"/>
      <c r="AK674" s="73"/>
    </row>
    <row r="675" spans="1:37" ht="15.75" customHeight="1" x14ac:dyDescent="0.3">
      <c r="A675" s="73"/>
      <c r="B675" s="73"/>
      <c r="C675" s="73"/>
      <c r="D675" s="73"/>
      <c r="E675" s="73"/>
      <c r="F675" s="73"/>
      <c r="G675" s="73"/>
      <c r="H675" s="73"/>
      <c r="I675" s="73"/>
      <c r="J675" s="73"/>
      <c r="K675" s="73"/>
      <c r="L675" s="73"/>
      <c r="M675" s="73"/>
      <c r="N675" s="73"/>
      <c r="O675" s="73"/>
      <c r="P675" s="73"/>
      <c r="Q675" s="73"/>
      <c r="R675" s="73"/>
      <c r="S675" s="73"/>
      <c r="T675" s="73"/>
      <c r="U675" s="73"/>
      <c r="V675" s="73"/>
      <c r="W675" s="73"/>
      <c r="X675" s="73"/>
      <c r="Y675" s="73"/>
      <c r="Z675" s="73"/>
      <c r="AA675" s="73"/>
      <c r="AB675" s="73"/>
      <c r="AC675" s="73"/>
      <c r="AD675" s="73"/>
      <c r="AE675" s="73"/>
      <c r="AF675" s="73"/>
      <c r="AG675" s="73"/>
      <c r="AH675" s="73"/>
      <c r="AI675" s="73"/>
      <c r="AJ675" s="73"/>
      <c r="AK675" s="73"/>
    </row>
    <row r="676" spans="1:37" ht="15.75" customHeight="1" x14ac:dyDescent="0.3">
      <c r="A676" s="73"/>
      <c r="B676" s="73"/>
      <c r="C676" s="73"/>
      <c r="D676" s="73"/>
      <c r="E676" s="73"/>
      <c r="F676" s="73"/>
      <c r="G676" s="73"/>
      <c r="H676" s="73"/>
      <c r="I676" s="73"/>
      <c r="J676" s="73"/>
      <c r="K676" s="73"/>
      <c r="L676" s="73"/>
      <c r="M676" s="73"/>
      <c r="N676" s="73"/>
      <c r="O676" s="73"/>
      <c r="P676" s="73"/>
      <c r="Q676" s="73"/>
      <c r="R676" s="73"/>
      <c r="S676" s="73"/>
      <c r="T676" s="73"/>
      <c r="U676" s="73"/>
      <c r="V676" s="73"/>
      <c r="W676" s="73"/>
      <c r="X676" s="73"/>
      <c r="Y676" s="73"/>
      <c r="Z676" s="73"/>
      <c r="AA676" s="73"/>
      <c r="AB676" s="73"/>
      <c r="AC676" s="73"/>
      <c r="AD676" s="73"/>
      <c r="AE676" s="73"/>
      <c r="AF676" s="73"/>
      <c r="AG676" s="73"/>
      <c r="AH676" s="73"/>
      <c r="AI676" s="73"/>
      <c r="AJ676" s="73"/>
      <c r="AK676" s="73"/>
    </row>
    <row r="677" spans="1:37" ht="15.75" customHeight="1" x14ac:dyDescent="0.3">
      <c r="A677" s="73"/>
      <c r="B677" s="73"/>
      <c r="C677" s="73"/>
      <c r="D677" s="73"/>
      <c r="E677" s="73"/>
      <c r="F677" s="73"/>
      <c r="G677" s="73"/>
      <c r="H677" s="73"/>
      <c r="I677" s="73"/>
      <c r="J677" s="73"/>
      <c r="K677" s="73"/>
      <c r="L677" s="73"/>
      <c r="M677" s="73"/>
      <c r="N677" s="73"/>
      <c r="O677" s="73"/>
      <c r="P677" s="73"/>
      <c r="Q677" s="73"/>
      <c r="R677" s="73"/>
      <c r="S677" s="73"/>
      <c r="T677" s="73"/>
      <c r="U677" s="73"/>
      <c r="V677" s="73"/>
      <c r="W677" s="73"/>
      <c r="X677" s="73"/>
      <c r="Y677" s="73"/>
      <c r="Z677" s="73"/>
      <c r="AA677" s="73"/>
      <c r="AB677" s="73"/>
      <c r="AC677" s="73"/>
      <c r="AD677" s="73"/>
      <c r="AE677" s="73"/>
      <c r="AF677" s="73"/>
      <c r="AG677" s="73"/>
      <c r="AH677" s="73"/>
      <c r="AI677" s="73"/>
      <c r="AJ677" s="73"/>
      <c r="AK677" s="73"/>
    </row>
    <row r="678" spans="1:37" ht="15.75" customHeight="1" x14ac:dyDescent="0.3">
      <c r="A678" s="73"/>
      <c r="B678" s="73"/>
      <c r="C678" s="73"/>
      <c r="D678" s="73"/>
      <c r="E678" s="73"/>
      <c r="F678" s="73"/>
      <c r="G678" s="73"/>
      <c r="H678" s="73"/>
      <c r="I678" s="73"/>
      <c r="J678" s="73"/>
      <c r="K678" s="73"/>
      <c r="L678" s="73"/>
      <c r="M678" s="73"/>
      <c r="N678" s="73"/>
      <c r="O678" s="73"/>
      <c r="P678" s="73"/>
      <c r="Q678" s="73"/>
      <c r="R678" s="73"/>
      <c r="S678" s="73"/>
      <c r="T678" s="73"/>
      <c r="U678" s="73"/>
      <c r="V678" s="73"/>
      <c r="W678" s="73"/>
      <c r="X678" s="73"/>
      <c r="Y678" s="73"/>
      <c r="Z678" s="73"/>
      <c r="AA678" s="73"/>
      <c r="AB678" s="73"/>
      <c r="AC678" s="73"/>
      <c r="AD678" s="73"/>
      <c r="AE678" s="73"/>
      <c r="AF678" s="73"/>
      <c r="AG678" s="73"/>
      <c r="AH678" s="73"/>
      <c r="AI678" s="73"/>
      <c r="AJ678" s="73"/>
      <c r="AK678" s="73"/>
    </row>
    <row r="679" spans="1:37" ht="15.75" customHeight="1" x14ac:dyDescent="0.3">
      <c r="A679" s="73"/>
      <c r="B679" s="73"/>
      <c r="C679" s="73"/>
      <c r="D679" s="73"/>
      <c r="E679" s="73"/>
      <c r="F679" s="73"/>
      <c r="G679" s="73"/>
      <c r="H679" s="73"/>
      <c r="I679" s="73"/>
      <c r="J679" s="73"/>
      <c r="K679" s="73"/>
      <c r="L679" s="73"/>
      <c r="M679" s="73"/>
      <c r="N679" s="73"/>
      <c r="O679" s="73"/>
      <c r="P679" s="73"/>
      <c r="Q679" s="73"/>
      <c r="R679" s="73"/>
      <c r="S679" s="73"/>
      <c r="T679" s="73"/>
      <c r="U679" s="73"/>
      <c r="V679" s="73"/>
      <c r="W679" s="73"/>
      <c r="X679" s="73"/>
      <c r="Y679" s="73"/>
      <c r="Z679" s="73"/>
      <c r="AA679" s="73"/>
      <c r="AB679" s="73"/>
      <c r="AC679" s="73"/>
      <c r="AD679" s="73"/>
      <c r="AE679" s="73"/>
      <c r="AF679" s="73"/>
      <c r="AG679" s="73"/>
      <c r="AH679" s="73"/>
      <c r="AI679" s="73"/>
      <c r="AJ679" s="73"/>
      <c r="AK679" s="73"/>
    </row>
    <row r="680" spans="1:37" ht="15.75" customHeight="1" x14ac:dyDescent="0.3">
      <c r="A680" s="73"/>
      <c r="B680" s="73"/>
      <c r="C680" s="73"/>
      <c r="D680" s="73"/>
      <c r="E680" s="73"/>
      <c r="F680" s="73"/>
      <c r="G680" s="73"/>
      <c r="H680" s="73"/>
      <c r="I680" s="73"/>
      <c r="J680" s="73"/>
      <c r="K680" s="73"/>
      <c r="L680" s="73"/>
      <c r="M680" s="73"/>
      <c r="N680" s="73"/>
      <c r="O680" s="73"/>
      <c r="P680" s="73"/>
      <c r="Q680" s="73"/>
      <c r="R680" s="73"/>
      <c r="S680" s="73"/>
      <c r="T680" s="73"/>
      <c r="U680" s="73"/>
      <c r="V680" s="73"/>
      <c r="W680" s="73"/>
      <c r="X680" s="73"/>
      <c r="Y680" s="73"/>
      <c r="Z680" s="73"/>
      <c r="AA680" s="73"/>
      <c r="AB680" s="73"/>
      <c r="AC680" s="73"/>
      <c r="AD680" s="73"/>
      <c r="AE680" s="73"/>
      <c r="AF680" s="73"/>
      <c r="AG680" s="73"/>
      <c r="AH680" s="73"/>
      <c r="AI680" s="73"/>
      <c r="AJ680" s="73"/>
      <c r="AK680" s="73"/>
    </row>
    <row r="681" spans="1:37" ht="15.75" customHeight="1" x14ac:dyDescent="0.3">
      <c r="A681" s="73"/>
      <c r="B681" s="73"/>
      <c r="C681" s="73"/>
      <c r="D681" s="73"/>
      <c r="E681" s="73"/>
      <c r="F681" s="73"/>
      <c r="G681" s="73"/>
      <c r="H681" s="73"/>
      <c r="I681" s="73"/>
      <c r="J681" s="73"/>
      <c r="K681" s="73"/>
      <c r="L681" s="73"/>
      <c r="M681" s="73"/>
      <c r="N681" s="73"/>
      <c r="O681" s="73"/>
      <c r="P681" s="73"/>
      <c r="Q681" s="73"/>
      <c r="R681" s="73"/>
      <c r="S681" s="73"/>
      <c r="T681" s="73"/>
      <c r="U681" s="73"/>
      <c r="V681" s="73"/>
      <c r="W681" s="73"/>
      <c r="X681" s="73"/>
      <c r="Y681" s="73"/>
      <c r="Z681" s="73"/>
      <c r="AA681" s="73"/>
      <c r="AB681" s="73"/>
      <c r="AC681" s="73"/>
      <c r="AD681" s="73"/>
      <c r="AE681" s="73"/>
      <c r="AF681" s="73"/>
      <c r="AG681" s="73"/>
      <c r="AH681" s="73"/>
      <c r="AI681" s="73"/>
      <c r="AJ681" s="73"/>
      <c r="AK681" s="73"/>
    </row>
    <row r="682" spans="1:37" ht="15.75" customHeight="1" x14ac:dyDescent="0.3">
      <c r="A682" s="73"/>
      <c r="B682" s="73"/>
      <c r="C682" s="73"/>
      <c r="D682" s="73"/>
      <c r="E682" s="73"/>
      <c r="F682" s="73"/>
      <c r="G682" s="73"/>
      <c r="H682" s="73"/>
      <c r="I682" s="73"/>
      <c r="J682" s="73"/>
      <c r="K682" s="73"/>
      <c r="L682" s="73"/>
      <c r="M682" s="73"/>
      <c r="N682" s="73"/>
      <c r="O682" s="73"/>
      <c r="P682" s="73"/>
      <c r="Q682" s="73"/>
      <c r="R682" s="73"/>
      <c r="S682" s="73"/>
      <c r="T682" s="73"/>
      <c r="U682" s="73"/>
      <c r="V682" s="73"/>
      <c r="W682" s="73"/>
      <c r="X682" s="73"/>
      <c r="Y682" s="73"/>
      <c r="Z682" s="73"/>
      <c r="AA682" s="73"/>
      <c r="AB682" s="73"/>
      <c r="AC682" s="73"/>
      <c r="AD682" s="73"/>
      <c r="AE682" s="73"/>
      <c r="AF682" s="73"/>
      <c r="AG682" s="73"/>
      <c r="AH682" s="73"/>
      <c r="AI682" s="73"/>
      <c r="AJ682" s="73"/>
      <c r="AK682" s="73"/>
    </row>
    <row r="683" spans="1:37" ht="15.75" customHeight="1" x14ac:dyDescent="0.3">
      <c r="A683" s="73"/>
      <c r="B683" s="73"/>
      <c r="C683" s="73"/>
      <c r="D683" s="73"/>
      <c r="E683" s="73"/>
      <c r="F683" s="73"/>
      <c r="G683" s="73"/>
      <c r="H683" s="73"/>
      <c r="I683" s="73"/>
      <c r="J683" s="73"/>
      <c r="K683" s="73"/>
      <c r="L683" s="73"/>
      <c r="M683" s="73"/>
      <c r="N683" s="73"/>
      <c r="O683" s="73"/>
      <c r="P683" s="73"/>
      <c r="Q683" s="73"/>
      <c r="R683" s="73"/>
      <c r="S683" s="73"/>
      <c r="T683" s="73"/>
      <c r="U683" s="73"/>
      <c r="V683" s="73"/>
      <c r="W683" s="73"/>
      <c r="X683" s="73"/>
      <c r="Y683" s="73"/>
      <c r="Z683" s="73"/>
      <c r="AA683" s="73"/>
      <c r="AB683" s="73"/>
      <c r="AC683" s="73"/>
      <c r="AD683" s="73"/>
      <c r="AE683" s="73"/>
      <c r="AF683" s="73"/>
      <c r="AG683" s="73"/>
      <c r="AH683" s="73"/>
      <c r="AI683" s="73"/>
      <c r="AJ683" s="73"/>
      <c r="AK683" s="73"/>
    </row>
    <row r="684" spans="1:37" ht="15.75" customHeight="1" x14ac:dyDescent="0.3">
      <c r="A684" s="73"/>
      <c r="B684" s="73"/>
      <c r="C684" s="73"/>
      <c r="D684" s="73"/>
      <c r="E684" s="73"/>
      <c r="F684" s="73"/>
      <c r="G684" s="73"/>
      <c r="H684" s="73"/>
      <c r="I684" s="73"/>
      <c r="J684" s="73"/>
      <c r="K684" s="73"/>
      <c r="L684" s="73"/>
      <c r="M684" s="73"/>
      <c r="N684" s="73"/>
      <c r="O684" s="73"/>
      <c r="P684" s="73"/>
      <c r="Q684" s="73"/>
      <c r="R684" s="73"/>
      <c r="S684" s="73"/>
      <c r="T684" s="73"/>
      <c r="U684" s="73"/>
      <c r="V684" s="73"/>
      <c r="W684" s="73"/>
      <c r="X684" s="73"/>
      <c r="Y684" s="73"/>
      <c r="Z684" s="73"/>
      <c r="AA684" s="73"/>
      <c r="AB684" s="73"/>
      <c r="AC684" s="73"/>
      <c r="AD684" s="73"/>
      <c r="AE684" s="73"/>
      <c r="AF684" s="73"/>
      <c r="AG684" s="73"/>
      <c r="AH684" s="73"/>
      <c r="AI684" s="73"/>
      <c r="AJ684" s="73"/>
      <c r="AK684" s="73"/>
    </row>
    <row r="685" spans="1:37" ht="15.75" customHeight="1" x14ac:dyDescent="0.3">
      <c r="A685" s="73"/>
      <c r="B685" s="73"/>
      <c r="C685" s="73"/>
      <c r="D685" s="73"/>
      <c r="E685" s="73"/>
      <c r="F685" s="73"/>
      <c r="G685" s="73"/>
      <c r="H685" s="73"/>
      <c r="I685" s="73"/>
      <c r="J685" s="73"/>
      <c r="K685" s="73"/>
      <c r="L685" s="73"/>
      <c r="M685" s="73"/>
      <c r="N685" s="73"/>
      <c r="O685" s="73"/>
      <c r="P685" s="73"/>
      <c r="Q685" s="73"/>
      <c r="R685" s="73"/>
      <c r="S685" s="73"/>
      <c r="T685" s="73"/>
      <c r="U685" s="73"/>
      <c r="V685" s="73"/>
      <c r="W685" s="73"/>
      <c r="X685" s="73"/>
      <c r="Y685" s="73"/>
      <c r="Z685" s="73"/>
      <c r="AA685" s="73"/>
      <c r="AB685" s="73"/>
      <c r="AC685" s="73"/>
      <c r="AD685" s="73"/>
      <c r="AE685" s="73"/>
      <c r="AF685" s="73"/>
      <c r="AG685" s="73"/>
      <c r="AH685" s="73"/>
      <c r="AI685" s="73"/>
      <c r="AJ685" s="73"/>
      <c r="AK685" s="73"/>
    </row>
    <row r="686" spans="1:37" ht="15.75" customHeight="1" x14ac:dyDescent="0.3">
      <c r="A686" s="73"/>
      <c r="B686" s="73"/>
      <c r="C686" s="73"/>
      <c r="D686" s="73"/>
      <c r="E686" s="73"/>
      <c r="F686" s="73"/>
      <c r="G686" s="73"/>
      <c r="H686" s="73"/>
      <c r="I686" s="73"/>
      <c r="J686" s="73"/>
      <c r="K686" s="73"/>
      <c r="L686" s="73"/>
      <c r="M686" s="73"/>
      <c r="N686" s="73"/>
      <c r="O686" s="73"/>
      <c r="P686" s="73"/>
      <c r="Q686" s="73"/>
      <c r="R686" s="73"/>
      <c r="S686" s="73"/>
      <c r="T686" s="73"/>
      <c r="U686" s="73"/>
      <c r="V686" s="73"/>
      <c r="W686" s="73"/>
      <c r="X686" s="73"/>
      <c r="Y686" s="73"/>
      <c r="Z686" s="73"/>
      <c r="AA686" s="73"/>
      <c r="AB686" s="73"/>
      <c r="AC686" s="73"/>
      <c r="AD686" s="73"/>
      <c r="AE686" s="73"/>
      <c r="AF686" s="73"/>
      <c r="AG686" s="73"/>
      <c r="AH686" s="73"/>
      <c r="AI686" s="73"/>
      <c r="AJ686" s="73"/>
      <c r="AK686" s="73"/>
    </row>
    <row r="687" spans="1:37" ht="15.75" customHeight="1" x14ac:dyDescent="0.3">
      <c r="A687" s="73"/>
      <c r="B687" s="73"/>
      <c r="C687" s="73"/>
      <c r="D687" s="73"/>
      <c r="E687" s="73"/>
      <c r="F687" s="73"/>
      <c r="G687" s="73"/>
      <c r="H687" s="73"/>
      <c r="I687" s="73"/>
      <c r="J687" s="73"/>
      <c r="K687" s="73"/>
      <c r="L687" s="73"/>
      <c r="M687" s="73"/>
      <c r="N687" s="73"/>
      <c r="O687" s="73"/>
      <c r="P687" s="73"/>
      <c r="Q687" s="73"/>
      <c r="R687" s="73"/>
      <c r="S687" s="73"/>
      <c r="T687" s="73"/>
      <c r="U687" s="73"/>
      <c r="V687" s="73"/>
      <c r="W687" s="73"/>
      <c r="X687" s="73"/>
      <c r="Y687" s="73"/>
      <c r="Z687" s="73"/>
      <c r="AA687" s="73"/>
      <c r="AB687" s="73"/>
      <c r="AC687" s="73"/>
      <c r="AD687" s="73"/>
      <c r="AE687" s="73"/>
      <c r="AF687" s="73"/>
      <c r="AG687" s="73"/>
      <c r="AH687" s="73"/>
      <c r="AI687" s="73"/>
      <c r="AJ687" s="73"/>
      <c r="AK687" s="73"/>
    </row>
    <row r="688" spans="1:37" ht="15.75" customHeight="1" x14ac:dyDescent="0.3">
      <c r="A688" s="73"/>
      <c r="B688" s="73"/>
      <c r="C688" s="73"/>
      <c r="D688" s="73"/>
      <c r="E688" s="73"/>
      <c r="F688" s="73"/>
      <c r="G688" s="73"/>
      <c r="H688" s="73"/>
      <c r="I688" s="73"/>
      <c r="J688" s="73"/>
      <c r="K688" s="73"/>
      <c r="L688" s="73"/>
      <c r="M688" s="73"/>
      <c r="N688" s="73"/>
      <c r="O688" s="73"/>
      <c r="P688" s="73"/>
      <c r="Q688" s="73"/>
      <c r="R688" s="73"/>
      <c r="S688" s="73"/>
      <c r="T688" s="73"/>
      <c r="U688" s="73"/>
      <c r="V688" s="73"/>
      <c r="W688" s="73"/>
      <c r="X688" s="73"/>
      <c r="Y688" s="73"/>
      <c r="Z688" s="73"/>
      <c r="AA688" s="73"/>
      <c r="AB688" s="73"/>
      <c r="AC688" s="73"/>
      <c r="AD688" s="73"/>
      <c r="AE688" s="73"/>
      <c r="AF688" s="73"/>
      <c r="AG688" s="73"/>
      <c r="AH688" s="73"/>
      <c r="AI688" s="73"/>
      <c r="AJ688" s="73"/>
      <c r="AK688" s="73"/>
    </row>
    <row r="689" spans="1:37" ht="15.75" customHeight="1" x14ac:dyDescent="0.3">
      <c r="A689" s="73"/>
      <c r="B689" s="73"/>
      <c r="C689" s="73"/>
      <c r="D689" s="73"/>
      <c r="E689" s="73"/>
      <c r="F689" s="73"/>
      <c r="G689" s="73"/>
      <c r="H689" s="73"/>
      <c r="I689" s="73"/>
      <c r="J689" s="73"/>
      <c r="K689" s="73"/>
      <c r="L689" s="73"/>
      <c r="M689" s="73"/>
      <c r="N689" s="73"/>
      <c r="O689" s="73"/>
      <c r="P689" s="73"/>
      <c r="Q689" s="73"/>
      <c r="R689" s="73"/>
      <c r="S689" s="73"/>
      <c r="T689" s="73"/>
      <c r="U689" s="73"/>
      <c r="V689" s="73"/>
      <c r="W689" s="73"/>
      <c r="X689" s="73"/>
      <c r="Y689" s="73"/>
      <c r="Z689" s="73"/>
      <c r="AA689" s="73"/>
      <c r="AB689" s="73"/>
      <c r="AC689" s="73"/>
      <c r="AD689" s="73"/>
      <c r="AE689" s="73"/>
      <c r="AF689" s="73"/>
      <c r="AG689" s="73"/>
      <c r="AH689" s="73"/>
      <c r="AI689" s="73"/>
      <c r="AJ689" s="73"/>
      <c r="AK689" s="73"/>
    </row>
    <row r="690" spans="1:37" ht="15.75" customHeight="1" x14ac:dyDescent="0.3">
      <c r="A690" s="73"/>
      <c r="B690" s="73"/>
      <c r="C690" s="73"/>
      <c r="D690" s="73"/>
      <c r="E690" s="73"/>
      <c r="F690" s="73"/>
      <c r="G690" s="73"/>
      <c r="H690" s="73"/>
      <c r="I690" s="73"/>
      <c r="J690" s="73"/>
      <c r="K690" s="73"/>
      <c r="L690" s="73"/>
      <c r="M690" s="73"/>
      <c r="N690" s="73"/>
      <c r="O690" s="73"/>
      <c r="P690" s="73"/>
      <c r="Q690" s="73"/>
      <c r="R690" s="73"/>
      <c r="S690" s="73"/>
      <c r="T690" s="73"/>
      <c r="U690" s="73"/>
      <c r="V690" s="73"/>
      <c r="W690" s="73"/>
      <c r="X690" s="73"/>
      <c r="Y690" s="73"/>
      <c r="Z690" s="73"/>
      <c r="AA690" s="73"/>
      <c r="AB690" s="73"/>
      <c r="AC690" s="73"/>
      <c r="AD690" s="73"/>
      <c r="AE690" s="73"/>
      <c r="AF690" s="73"/>
      <c r="AG690" s="73"/>
      <c r="AH690" s="73"/>
      <c r="AI690" s="73"/>
      <c r="AJ690" s="73"/>
      <c r="AK690" s="73"/>
    </row>
    <row r="691" spans="1:37" ht="15.75" customHeight="1" x14ac:dyDescent="0.3">
      <c r="A691" s="73"/>
      <c r="B691" s="73"/>
      <c r="C691" s="73"/>
      <c r="D691" s="73"/>
      <c r="E691" s="73"/>
      <c r="F691" s="73"/>
      <c r="G691" s="73"/>
      <c r="H691" s="73"/>
      <c r="I691" s="73"/>
      <c r="J691" s="73"/>
      <c r="K691" s="73"/>
      <c r="L691" s="73"/>
      <c r="M691" s="73"/>
      <c r="N691" s="73"/>
      <c r="O691" s="73"/>
      <c r="P691" s="73"/>
      <c r="Q691" s="73"/>
      <c r="R691" s="73"/>
      <c r="S691" s="73"/>
      <c r="T691" s="73"/>
      <c r="U691" s="73"/>
      <c r="V691" s="73"/>
      <c r="W691" s="73"/>
      <c r="X691" s="73"/>
      <c r="Y691" s="73"/>
      <c r="Z691" s="73"/>
      <c r="AA691" s="73"/>
      <c r="AB691" s="73"/>
      <c r="AC691" s="73"/>
      <c r="AD691" s="73"/>
      <c r="AE691" s="73"/>
      <c r="AF691" s="73"/>
      <c r="AG691" s="73"/>
      <c r="AH691" s="73"/>
      <c r="AI691" s="73"/>
      <c r="AJ691" s="73"/>
      <c r="AK691" s="73"/>
    </row>
    <row r="692" spans="1:37" ht="15.75" customHeight="1" x14ac:dyDescent="0.3">
      <c r="A692" s="73"/>
      <c r="B692" s="73"/>
      <c r="C692" s="73"/>
      <c r="D692" s="73"/>
      <c r="E692" s="73"/>
      <c r="F692" s="73"/>
      <c r="G692" s="73"/>
      <c r="H692" s="73"/>
      <c r="I692" s="73"/>
      <c r="J692" s="73"/>
      <c r="K692" s="73"/>
      <c r="L692" s="73"/>
      <c r="M692" s="73"/>
      <c r="N692" s="73"/>
      <c r="O692" s="73"/>
      <c r="P692" s="73"/>
      <c r="Q692" s="73"/>
      <c r="R692" s="73"/>
      <c r="S692" s="73"/>
      <c r="T692" s="73"/>
      <c r="U692" s="73"/>
      <c r="V692" s="73"/>
      <c r="W692" s="73"/>
      <c r="X692" s="73"/>
      <c r="Y692" s="73"/>
      <c r="Z692" s="73"/>
      <c r="AA692" s="73"/>
      <c r="AB692" s="73"/>
      <c r="AC692" s="73"/>
      <c r="AD692" s="73"/>
      <c r="AE692" s="73"/>
      <c r="AF692" s="73"/>
      <c r="AG692" s="73"/>
      <c r="AH692" s="73"/>
      <c r="AI692" s="73"/>
      <c r="AJ692" s="73"/>
      <c r="AK692" s="73"/>
    </row>
    <row r="693" spans="1:37" ht="15.75" customHeight="1" x14ac:dyDescent="0.3">
      <c r="A693" s="73"/>
      <c r="B693" s="73"/>
      <c r="C693" s="73"/>
      <c r="D693" s="73"/>
      <c r="E693" s="73"/>
      <c r="F693" s="73"/>
      <c r="G693" s="73"/>
      <c r="H693" s="73"/>
      <c r="I693" s="73"/>
      <c r="J693" s="73"/>
      <c r="K693" s="73"/>
      <c r="L693" s="73"/>
      <c r="M693" s="73"/>
      <c r="N693" s="73"/>
      <c r="O693" s="73"/>
      <c r="P693" s="73"/>
      <c r="Q693" s="73"/>
      <c r="R693" s="73"/>
      <c r="S693" s="73"/>
      <c r="T693" s="73"/>
      <c r="U693" s="73"/>
      <c r="V693" s="73"/>
      <c r="W693" s="73"/>
      <c r="X693" s="73"/>
      <c r="Y693" s="73"/>
      <c r="Z693" s="73"/>
      <c r="AA693" s="73"/>
      <c r="AB693" s="73"/>
      <c r="AC693" s="73"/>
      <c r="AD693" s="73"/>
      <c r="AE693" s="73"/>
      <c r="AF693" s="73"/>
      <c r="AG693" s="73"/>
      <c r="AH693" s="73"/>
      <c r="AI693" s="73"/>
      <c r="AJ693" s="73"/>
      <c r="AK693" s="73"/>
    </row>
    <row r="694" spans="1:37" ht="15.75" customHeight="1" x14ac:dyDescent="0.3">
      <c r="A694" s="73"/>
      <c r="B694" s="73"/>
      <c r="C694" s="73"/>
      <c r="D694" s="73"/>
      <c r="E694" s="73"/>
      <c r="F694" s="73"/>
      <c r="G694" s="73"/>
      <c r="H694" s="73"/>
      <c r="I694" s="73"/>
      <c r="J694" s="73"/>
      <c r="K694" s="73"/>
      <c r="L694" s="73"/>
      <c r="M694" s="73"/>
      <c r="N694" s="73"/>
      <c r="O694" s="73"/>
      <c r="P694" s="73"/>
      <c r="Q694" s="73"/>
      <c r="R694" s="73"/>
      <c r="S694" s="73"/>
      <c r="T694" s="73"/>
      <c r="U694" s="73"/>
      <c r="V694" s="73"/>
      <c r="W694" s="73"/>
      <c r="X694" s="73"/>
      <c r="Y694" s="73"/>
      <c r="Z694" s="73"/>
      <c r="AA694" s="73"/>
      <c r="AB694" s="73"/>
      <c r="AC694" s="73"/>
      <c r="AD694" s="73"/>
      <c r="AE694" s="73"/>
      <c r="AF694" s="73"/>
      <c r="AG694" s="73"/>
      <c r="AH694" s="73"/>
      <c r="AI694" s="73"/>
      <c r="AJ694" s="73"/>
      <c r="AK694" s="73"/>
    </row>
    <row r="695" spans="1:37" ht="15.75" customHeight="1" x14ac:dyDescent="0.3">
      <c r="A695" s="73"/>
      <c r="B695" s="73"/>
      <c r="C695" s="73"/>
      <c r="D695" s="73"/>
      <c r="E695" s="73"/>
      <c r="F695" s="73"/>
      <c r="G695" s="73"/>
      <c r="H695" s="73"/>
      <c r="I695" s="73"/>
      <c r="J695" s="73"/>
      <c r="K695" s="73"/>
      <c r="L695" s="73"/>
      <c r="M695" s="73"/>
      <c r="N695" s="73"/>
      <c r="O695" s="73"/>
      <c r="P695" s="73"/>
      <c r="Q695" s="73"/>
      <c r="R695" s="73"/>
      <c r="S695" s="73"/>
      <c r="T695" s="73"/>
      <c r="U695" s="73"/>
      <c r="V695" s="73"/>
      <c r="W695" s="73"/>
      <c r="X695" s="73"/>
      <c r="Y695" s="73"/>
      <c r="Z695" s="73"/>
      <c r="AA695" s="73"/>
      <c r="AB695" s="73"/>
      <c r="AC695" s="73"/>
      <c r="AD695" s="73"/>
      <c r="AE695" s="73"/>
      <c r="AF695" s="73"/>
      <c r="AG695" s="73"/>
      <c r="AH695" s="73"/>
      <c r="AI695" s="73"/>
      <c r="AJ695" s="73"/>
      <c r="AK695" s="73"/>
    </row>
    <row r="696" spans="1:37" ht="15.75" customHeight="1" x14ac:dyDescent="0.3">
      <c r="A696" s="73"/>
      <c r="B696" s="73"/>
      <c r="C696" s="73"/>
      <c r="D696" s="73"/>
      <c r="E696" s="73"/>
      <c r="F696" s="73"/>
      <c r="G696" s="73"/>
      <c r="H696" s="73"/>
      <c r="I696" s="73"/>
      <c r="J696" s="73"/>
      <c r="K696" s="73"/>
      <c r="L696" s="73"/>
      <c r="M696" s="73"/>
      <c r="N696" s="73"/>
      <c r="O696" s="73"/>
      <c r="P696" s="73"/>
      <c r="Q696" s="73"/>
      <c r="R696" s="73"/>
      <c r="S696" s="73"/>
      <c r="T696" s="73"/>
      <c r="U696" s="73"/>
      <c r="V696" s="73"/>
      <c r="W696" s="73"/>
      <c r="X696" s="73"/>
      <c r="Y696" s="73"/>
      <c r="Z696" s="73"/>
      <c r="AA696" s="73"/>
      <c r="AB696" s="73"/>
      <c r="AC696" s="73"/>
      <c r="AD696" s="73"/>
      <c r="AE696" s="73"/>
      <c r="AF696" s="73"/>
      <c r="AG696" s="73"/>
      <c r="AH696" s="73"/>
      <c r="AI696" s="73"/>
      <c r="AJ696" s="73"/>
      <c r="AK696" s="73"/>
    </row>
    <row r="697" spans="1:37" ht="15.75" customHeight="1" x14ac:dyDescent="0.3">
      <c r="A697" s="73"/>
      <c r="B697" s="73"/>
      <c r="C697" s="73"/>
      <c r="D697" s="73"/>
      <c r="E697" s="73"/>
      <c r="F697" s="73"/>
      <c r="G697" s="73"/>
      <c r="H697" s="73"/>
      <c r="I697" s="73"/>
      <c r="J697" s="73"/>
      <c r="K697" s="73"/>
      <c r="L697" s="73"/>
      <c r="M697" s="73"/>
      <c r="N697" s="73"/>
      <c r="O697" s="73"/>
      <c r="P697" s="73"/>
      <c r="Q697" s="73"/>
      <c r="R697" s="73"/>
      <c r="S697" s="73"/>
      <c r="T697" s="73"/>
      <c r="U697" s="73"/>
      <c r="V697" s="73"/>
      <c r="W697" s="73"/>
      <c r="X697" s="73"/>
      <c r="Y697" s="73"/>
      <c r="Z697" s="73"/>
      <c r="AA697" s="73"/>
      <c r="AB697" s="73"/>
      <c r="AC697" s="73"/>
      <c r="AD697" s="73"/>
      <c r="AE697" s="73"/>
      <c r="AF697" s="73"/>
      <c r="AG697" s="73"/>
      <c r="AH697" s="73"/>
      <c r="AI697" s="73"/>
      <c r="AJ697" s="73"/>
      <c r="AK697" s="73"/>
    </row>
    <row r="698" spans="1:37" ht="15.75" customHeight="1" x14ac:dyDescent="0.3">
      <c r="A698" s="73"/>
      <c r="B698" s="73"/>
      <c r="C698" s="73"/>
      <c r="D698" s="73"/>
      <c r="E698" s="73"/>
      <c r="F698" s="73"/>
      <c r="G698" s="73"/>
      <c r="H698" s="73"/>
      <c r="I698" s="73"/>
      <c r="J698" s="73"/>
      <c r="K698" s="73"/>
      <c r="L698" s="73"/>
      <c r="M698" s="73"/>
      <c r="N698" s="73"/>
      <c r="O698" s="73"/>
      <c r="P698" s="73"/>
      <c r="Q698" s="73"/>
      <c r="R698" s="73"/>
      <c r="S698" s="73"/>
      <c r="T698" s="73"/>
      <c r="U698" s="73"/>
      <c r="V698" s="73"/>
      <c r="W698" s="73"/>
      <c r="X698" s="73"/>
      <c r="Y698" s="73"/>
      <c r="Z698" s="73"/>
      <c r="AA698" s="73"/>
      <c r="AB698" s="73"/>
      <c r="AC698" s="73"/>
      <c r="AD698" s="73"/>
      <c r="AE698" s="73"/>
      <c r="AF698" s="73"/>
      <c r="AG698" s="73"/>
      <c r="AH698" s="73"/>
      <c r="AI698" s="73"/>
      <c r="AJ698" s="73"/>
      <c r="AK698" s="73"/>
    </row>
    <row r="699" spans="1:37" ht="15.75" customHeight="1" x14ac:dyDescent="0.3">
      <c r="A699" s="73"/>
      <c r="B699" s="73"/>
      <c r="C699" s="73"/>
      <c r="D699" s="73"/>
      <c r="E699" s="73"/>
      <c r="F699" s="73"/>
      <c r="G699" s="73"/>
      <c r="H699" s="73"/>
      <c r="I699" s="73"/>
      <c r="J699" s="73"/>
      <c r="K699" s="73"/>
      <c r="L699" s="73"/>
      <c r="M699" s="73"/>
      <c r="N699" s="73"/>
      <c r="O699" s="73"/>
      <c r="P699" s="73"/>
      <c r="Q699" s="73"/>
      <c r="R699" s="73"/>
      <c r="S699" s="73"/>
      <c r="T699" s="73"/>
      <c r="U699" s="73"/>
      <c r="V699" s="73"/>
      <c r="W699" s="73"/>
      <c r="X699" s="73"/>
      <c r="Y699" s="73"/>
      <c r="Z699" s="73"/>
      <c r="AA699" s="73"/>
      <c r="AB699" s="73"/>
      <c r="AC699" s="73"/>
      <c r="AD699" s="73"/>
      <c r="AE699" s="73"/>
      <c r="AF699" s="73"/>
      <c r="AG699" s="73"/>
      <c r="AH699" s="73"/>
      <c r="AI699" s="73"/>
      <c r="AJ699" s="73"/>
      <c r="AK699" s="73"/>
    </row>
    <row r="700" spans="1:37" ht="15.75" customHeight="1" x14ac:dyDescent="0.3">
      <c r="A700" s="73"/>
      <c r="B700" s="73"/>
      <c r="C700" s="73"/>
      <c r="D700" s="73"/>
      <c r="E700" s="73"/>
      <c r="F700" s="73"/>
      <c r="G700" s="73"/>
      <c r="H700" s="73"/>
      <c r="I700" s="73"/>
      <c r="J700" s="73"/>
      <c r="K700" s="73"/>
      <c r="L700" s="73"/>
      <c r="M700" s="73"/>
      <c r="N700" s="73"/>
      <c r="O700" s="73"/>
      <c r="P700" s="73"/>
      <c r="Q700" s="73"/>
      <c r="R700" s="73"/>
      <c r="S700" s="73"/>
      <c r="T700" s="73"/>
      <c r="U700" s="73"/>
      <c r="V700" s="73"/>
      <c r="W700" s="73"/>
      <c r="X700" s="73"/>
      <c r="Y700" s="73"/>
      <c r="Z700" s="73"/>
      <c r="AA700" s="73"/>
      <c r="AB700" s="73"/>
      <c r="AC700" s="73"/>
      <c r="AD700" s="73"/>
      <c r="AE700" s="73"/>
      <c r="AF700" s="73"/>
      <c r="AG700" s="73"/>
      <c r="AH700" s="73"/>
      <c r="AI700" s="73"/>
      <c r="AJ700" s="73"/>
      <c r="AK700" s="73"/>
    </row>
    <row r="701" spans="1:37" ht="15.75" customHeight="1" x14ac:dyDescent="0.3">
      <c r="A701" s="73"/>
      <c r="B701" s="73"/>
      <c r="C701" s="73"/>
      <c r="D701" s="73"/>
      <c r="E701" s="73"/>
      <c r="F701" s="73"/>
      <c r="G701" s="73"/>
      <c r="H701" s="73"/>
      <c r="I701" s="73"/>
      <c r="J701" s="73"/>
      <c r="K701" s="73"/>
      <c r="L701" s="73"/>
      <c r="M701" s="73"/>
      <c r="N701" s="73"/>
      <c r="O701" s="73"/>
      <c r="P701" s="73"/>
      <c r="Q701" s="73"/>
      <c r="R701" s="73"/>
      <c r="S701" s="73"/>
      <c r="T701" s="73"/>
      <c r="U701" s="73"/>
      <c r="V701" s="73"/>
      <c r="W701" s="73"/>
      <c r="X701" s="73"/>
      <c r="Y701" s="73"/>
      <c r="Z701" s="73"/>
      <c r="AA701" s="73"/>
      <c r="AB701" s="73"/>
      <c r="AC701" s="73"/>
      <c r="AD701" s="73"/>
      <c r="AE701" s="73"/>
      <c r="AF701" s="73"/>
      <c r="AG701" s="73"/>
      <c r="AH701" s="73"/>
      <c r="AI701" s="73"/>
      <c r="AJ701" s="73"/>
      <c r="AK701" s="73"/>
    </row>
    <row r="702" spans="1:37" ht="15.75" customHeight="1" x14ac:dyDescent="0.3">
      <c r="A702" s="73"/>
      <c r="B702" s="73"/>
      <c r="C702" s="73"/>
      <c r="D702" s="73"/>
      <c r="E702" s="73"/>
      <c r="F702" s="73"/>
      <c r="G702" s="73"/>
      <c r="H702" s="73"/>
      <c r="I702" s="73"/>
      <c r="J702" s="73"/>
      <c r="K702" s="73"/>
      <c r="L702" s="73"/>
      <c r="M702" s="73"/>
      <c r="N702" s="73"/>
      <c r="O702" s="73"/>
      <c r="P702" s="73"/>
      <c r="Q702" s="73"/>
      <c r="R702" s="73"/>
      <c r="S702" s="73"/>
      <c r="T702" s="73"/>
      <c r="U702" s="73"/>
      <c r="V702" s="73"/>
      <c r="W702" s="73"/>
      <c r="X702" s="73"/>
      <c r="Y702" s="73"/>
      <c r="Z702" s="73"/>
      <c r="AA702" s="73"/>
      <c r="AB702" s="73"/>
      <c r="AC702" s="73"/>
      <c r="AD702" s="73"/>
      <c r="AE702" s="73"/>
      <c r="AF702" s="73"/>
      <c r="AG702" s="73"/>
      <c r="AH702" s="73"/>
      <c r="AI702" s="73"/>
      <c r="AJ702" s="73"/>
      <c r="AK702" s="73"/>
    </row>
    <row r="703" spans="1:37" ht="15.75" customHeight="1" x14ac:dyDescent="0.3">
      <c r="A703" s="73"/>
      <c r="B703" s="73"/>
      <c r="C703" s="73"/>
      <c r="D703" s="73"/>
      <c r="E703" s="73"/>
      <c r="F703" s="73"/>
      <c r="G703" s="73"/>
      <c r="H703" s="73"/>
      <c r="I703" s="73"/>
      <c r="J703" s="73"/>
      <c r="K703" s="73"/>
      <c r="L703" s="73"/>
      <c r="M703" s="73"/>
      <c r="N703" s="73"/>
      <c r="O703" s="73"/>
      <c r="P703" s="73"/>
      <c r="Q703" s="73"/>
      <c r="R703" s="73"/>
      <c r="S703" s="73"/>
      <c r="T703" s="73"/>
      <c r="U703" s="73"/>
      <c r="V703" s="73"/>
      <c r="W703" s="73"/>
      <c r="X703" s="73"/>
      <c r="Y703" s="73"/>
      <c r="Z703" s="73"/>
      <c r="AA703" s="73"/>
      <c r="AB703" s="73"/>
      <c r="AC703" s="73"/>
      <c r="AD703" s="73"/>
      <c r="AE703" s="73"/>
      <c r="AF703" s="73"/>
      <c r="AG703" s="73"/>
      <c r="AH703" s="73"/>
      <c r="AI703" s="73"/>
      <c r="AJ703" s="73"/>
      <c r="AK703" s="73"/>
    </row>
    <row r="704" spans="1:37" ht="15.75" customHeight="1" x14ac:dyDescent="0.3">
      <c r="A704" s="73"/>
      <c r="B704" s="73"/>
      <c r="C704" s="73"/>
      <c r="D704" s="73"/>
      <c r="E704" s="73"/>
      <c r="F704" s="73"/>
      <c r="G704" s="73"/>
      <c r="H704" s="73"/>
      <c r="I704" s="73"/>
      <c r="J704" s="73"/>
      <c r="K704" s="73"/>
      <c r="L704" s="73"/>
      <c r="M704" s="73"/>
      <c r="N704" s="73"/>
      <c r="O704" s="73"/>
      <c r="P704" s="73"/>
      <c r="Q704" s="73"/>
      <c r="R704" s="73"/>
      <c r="S704" s="73"/>
      <c r="T704" s="73"/>
      <c r="U704" s="73"/>
      <c r="V704" s="73"/>
      <c r="W704" s="73"/>
      <c r="X704" s="73"/>
      <c r="Y704" s="73"/>
      <c r="Z704" s="73"/>
      <c r="AA704" s="73"/>
      <c r="AB704" s="73"/>
      <c r="AC704" s="73"/>
      <c r="AD704" s="73"/>
      <c r="AE704" s="73"/>
      <c r="AF704" s="73"/>
      <c r="AG704" s="73"/>
      <c r="AH704" s="73"/>
      <c r="AI704" s="73"/>
      <c r="AJ704" s="73"/>
      <c r="AK704" s="73"/>
    </row>
    <row r="705" spans="1:37" ht="15.75" customHeight="1" x14ac:dyDescent="0.3">
      <c r="A705" s="73"/>
      <c r="B705" s="73"/>
      <c r="C705" s="73"/>
      <c r="D705" s="73"/>
      <c r="E705" s="73"/>
      <c r="F705" s="73"/>
      <c r="G705" s="73"/>
      <c r="H705" s="73"/>
      <c r="I705" s="73"/>
      <c r="J705" s="73"/>
      <c r="K705" s="73"/>
      <c r="L705" s="73"/>
      <c r="M705" s="73"/>
      <c r="N705" s="73"/>
      <c r="O705" s="73"/>
      <c r="P705" s="73"/>
      <c r="Q705" s="73"/>
      <c r="R705" s="73"/>
      <c r="S705" s="73"/>
      <c r="T705" s="73"/>
      <c r="U705" s="73"/>
      <c r="V705" s="73"/>
      <c r="W705" s="73"/>
      <c r="X705" s="73"/>
      <c r="Y705" s="73"/>
      <c r="Z705" s="73"/>
      <c r="AA705" s="73"/>
      <c r="AB705" s="73"/>
      <c r="AC705" s="73"/>
      <c r="AD705" s="73"/>
      <c r="AE705" s="73"/>
      <c r="AF705" s="73"/>
      <c r="AG705" s="73"/>
      <c r="AH705" s="73"/>
      <c r="AI705" s="73"/>
      <c r="AJ705" s="73"/>
      <c r="AK705" s="73"/>
    </row>
    <row r="706" spans="1:37" ht="15.75" customHeight="1" x14ac:dyDescent="0.3">
      <c r="A706" s="73"/>
      <c r="B706" s="73"/>
      <c r="C706" s="73"/>
      <c r="D706" s="73"/>
      <c r="E706" s="73"/>
      <c r="F706" s="73"/>
      <c r="G706" s="73"/>
      <c r="H706" s="73"/>
      <c r="I706" s="73"/>
      <c r="J706" s="73"/>
      <c r="K706" s="73"/>
      <c r="L706" s="73"/>
      <c r="M706" s="73"/>
      <c r="N706" s="73"/>
      <c r="O706" s="73"/>
      <c r="P706" s="73"/>
      <c r="Q706" s="73"/>
      <c r="R706" s="73"/>
      <c r="S706" s="73"/>
      <c r="T706" s="73"/>
      <c r="U706" s="73"/>
      <c r="V706" s="73"/>
      <c r="W706" s="73"/>
      <c r="X706" s="73"/>
      <c r="Y706" s="73"/>
      <c r="Z706" s="73"/>
      <c r="AA706" s="73"/>
      <c r="AB706" s="73"/>
      <c r="AC706" s="73"/>
      <c r="AD706" s="73"/>
      <c r="AE706" s="73"/>
      <c r="AF706" s="73"/>
      <c r="AG706" s="73"/>
      <c r="AH706" s="73"/>
      <c r="AI706" s="73"/>
      <c r="AJ706" s="73"/>
      <c r="AK706" s="73"/>
    </row>
    <row r="707" spans="1:37" ht="15.75" customHeight="1" x14ac:dyDescent="0.3">
      <c r="A707" s="73"/>
      <c r="B707" s="73"/>
      <c r="C707" s="73"/>
      <c r="D707" s="73"/>
      <c r="E707" s="73"/>
      <c r="F707" s="73"/>
      <c r="G707" s="73"/>
      <c r="H707" s="73"/>
      <c r="I707" s="73"/>
      <c r="J707" s="73"/>
      <c r="K707" s="73"/>
      <c r="L707" s="73"/>
      <c r="M707" s="73"/>
      <c r="N707" s="73"/>
      <c r="O707" s="73"/>
      <c r="P707" s="73"/>
      <c r="Q707" s="73"/>
      <c r="R707" s="73"/>
      <c r="S707" s="73"/>
      <c r="T707" s="73"/>
      <c r="U707" s="73"/>
      <c r="V707" s="73"/>
      <c r="W707" s="73"/>
      <c r="X707" s="73"/>
      <c r="Y707" s="73"/>
      <c r="Z707" s="73"/>
      <c r="AA707" s="73"/>
      <c r="AB707" s="73"/>
      <c r="AC707" s="73"/>
      <c r="AD707" s="73"/>
      <c r="AE707" s="73"/>
      <c r="AF707" s="73"/>
      <c r="AG707" s="73"/>
      <c r="AH707" s="73"/>
      <c r="AI707" s="73"/>
      <c r="AJ707" s="73"/>
      <c r="AK707" s="73"/>
    </row>
    <row r="708" spans="1:37" ht="15.75" customHeight="1" x14ac:dyDescent="0.3">
      <c r="A708" s="73"/>
      <c r="B708" s="73"/>
      <c r="C708" s="73"/>
      <c r="D708" s="73"/>
      <c r="E708" s="73"/>
      <c r="F708" s="73"/>
      <c r="G708" s="73"/>
      <c r="H708" s="73"/>
      <c r="I708" s="73"/>
      <c r="J708" s="73"/>
      <c r="K708" s="73"/>
      <c r="L708" s="73"/>
      <c r="M708" s="73"/>
      <c r="N708" s="73"/>
      <c r="O708" s="73"/>
      <c r="P708" s="73"/>
      <c r="Q708" s="73"/>
      <c r="R708" s="73"/>
      <c r="S708" s="73"/>
      <c r="T708" s="73"/>
      <c r="U708" s="73"/>
      <c r="V708" s="73"/>
      <c r="W708" s="73"/>
      <c r="X708" s="73"/>
      <c r="Y708" s="73"/>
      <c r="Z708" s="73"/>
      <c r="AA708" s="73"/>
      <c r="AB708" s="73"/>
      <c r="AC708" s="73"/>
      <c r="AD708" s="73"/>
      <c r="AE708" s="73"/>
      <c r="AF708" s="73"/>
      <c r="AG708" s="73"/>
      <c r="AH708" s="73"/>
      <c r="AI708" s="73"/>
      <c r="AJ708" s="73"/>
      <c r="AK708" s="73"/>
    </row>
    <row r="709" spans="1:37" ht="15.75" customHeight="1" x14ac:dyDescent="0.3">
      <c r="A709" s="73"/>
      <c r="B709" s="73"/>
      <c r="C709" s="73"/>
      <c r="D709" s="73"/>
      <c r="E709" s="73"/>
      <c r="F709" s="73"/>
      <c r="G709" s="73"/>
      <c r="H709" s="73"/>
      <c r="I709" s="73"/>
      <c r="J709" s="73"/>
      <c r="K709" s="73"/>
      <c r="L709" s="73"/>
      <c r="M709" s="73"/>
      <c r="N709" s="73"/>
      <c r="O709" s="73"/>
      <c r="P709" s="73"/>
      <c r="Q709" s="73"/>
      <c r="R709" s="73"/>
      <c r="S709" s="73"/>
      <c r="T709" s="73"/>
      <c r="U709" s="73"/>
      <c r="V709" s="73"/>
      <c r="W709" s="73"/>
      <c r="X709" s="73"/>
      <c r="Y709" s="73"/>
      <c r="Z709" s="73"/>
      <c r="AA709" s="73"/>
      <c r="AB709" s="73"/>
      <c r="AC709" s="73"/>
      <c r="AD709" s="73"/>
      <c r="AE709" s="73"/>
      <c r="AF709" s="73"/>
      <c r="AG709" s="73"/>
      <c r="AH709" s="73"/>
      <c r="AI709" s="73"/>
      <c r="AJ709" s="73"/>
      <c r="AK709" s="73"/>
    </row>
    <row r="710" spans="1:37" ht="15.75" customHeight="1" x14ac:dyDescent="0.3">
      <c r="A710" s="73"/>
      <c r="B710" s="73"/>
      <c r="C710" s="73"/>
      <c r="D710" s="73"/>
      <c r="E710" s="73"/>
      <c r="F710" s="73"/>
      <c r="G710" s="73"/>
      <c r="H710" s="73"/>
      <c r="I710" s="73"/>
      <c r="J710" s="73"/>
      <c r="K710" s="73"/>
      <c r="L710" s="73"/>
      <c r="M710" s="73"/>
      <c r="N710" s="73"/>
      <c r="O710" s="73"/>
      <c r="P710" s="73"/>
      <c r="Q710" s="73"/>
      <c r="R710" s="73"/>
      <c r="S710" s="73"/>
      <c r="T710" s="73"/>
      <c r="U710" s="73"/>
      <c r="V710" s="73"/>
      <c r="W710" s="73"/>
      <c r="X710" s="73"/>
      <c r="Y710" s="73"/>
      <c r="Z710" s="73"/>
      <c r="AA710" s="73"/>
      <c r="AB710" s="73"/>
      <c r="AC710" s="73"/>
      <c r="AD710" s="73"/>
      <c r="AE710" s="73"/>
      <c r="AF710" s="73"/>
      <c r="AG710" s="73"/>
      <c r="AH710" s="73"/>
      <c r="AI710" s="73"/>
      <c r="AJ710" s="73"/>
      <c r="AK710" s="73"/>
    </row>
    <row r="711" spans="1:37" ht="15.75" customHeight="1" x14ac:dyDescent="0.3">
      <c r="A711" s="73"/>
      <c r="B711" s="73"/>
      <c r="C711" s="73"/>
      <c r="D711" s="73"/>
      <c r="E711" s="73"/>
      <c r="F711" s="73"/>
      <c r="G711" s="73"/>
      <c r="H711" s="73"/>
      <c r="I711" s="73"/>
      <c r="J711" s="73"/>
      <c r="K711" s="73"/>
      <c r="L711" s="73"/>
      <c r="M711" s="73"/>
      <c r="N711" s="73"/>
      <c r="O711" s="73"/>
      <c r="P711" s="73"/>
      <c r="Q711" s="73"/>
      <c r="R711" s="73"/>
      <c r="S711" s="73"/>
      <c r="T711" s="73"/>
      <c r="U711" s="73"/>
      <c r="V711" s="73"/>
      <c r="W711" s="73"/>
      <c r="X711" s="73"/>
      <c r="Y711" s="73"/>
      <c r="Z711" s="73"/>
      <c r="AA711" s="73"/>
      <c r="AB711" s="73"/>
      <c r="AC711" s="73"/>
      <c r="AD711" s="73"/>
      <c r="AE711" s="73"/>
      <c r="AF711" s="73"/>
      <c r="AG711" s="73"/>
      <c r="AH711" s="73"/>
      <c r="AI711" s="73"/>
      <c r="AJ711" s="73"/>
      <c r="AK711" s="73"/>
    </row>
    <row r="712" spans="1:37" ht="15.75" customHeight="1" x14ac:dyDescent="0.3">
      <c r="A712" s="73"/>
      <c r="B712" s="73"/>
      <c r="C712" s="73"/>
      <c r="D712" s="73"/>
      <c r="E712" s="73"/>
      <c r="F712" s="73"/>
      <c r="G712" s="73"/>
      <c r="H712" s="73"/>
      <c r="I712" s="73"/>
      <c r="J712" s="73"/>
      <c r="K712" s="73"/>
      <c r="L712" s="73"/>
      <c r="M712" s="73"/>
      <c r="N712" s="73"/>
      <c r="O712" s="73"/>
      <c r="P712" s="73"/>
      <c r="Q712" s="73"/>
      <c r="R712" s="73"/>
      <c r="S712" s="73"/>
      <c r="T712" s="73"/>
      <c r="U712" s="73"/>
      <c r="V712" s="73"/>
      <c r="W712" s="73"/>
      <c r="X712" s="73"/>
      <c r="Y712" s="73"/>
      <c r="Z712" s="73"/>
      <c r="AA712" s="73"/>
      <c r="AB712" s="73"/>
      <c r="AC712" s="73"/>
      <c r="AD712" s="73"/>
      <c r="AE712" s="73"/>
      <c r="AF712" s="73"/>
      <c r="AG712" s="73"/>
      <c r="AH712" s="73"/>
      <c r="AI712" s="73"/>
      <c r="AJ712" s="73"/>
      <c r="AK712" s="73"/>
    </row>
    <row r="713" spans="1:37" ht="15.75" customHeight="1" x14ac:dyDescent="0.3">
      <c r="A713" s="73"/>
      <c r="B713" s="73"/>
      <c r="C713" s="73"/>
      <c r="D713" s="73"/>
      <c r="E713" s="73"/>
      <c r="F713" s="73"/>
      <c r="G713" s="73"/>
      <c r="H713" s="73"/>
      <c r="I713" s="73"/>
      <c r="J713" s="73"/>
      <c r="K713" s="73"/>
      <c r="L713" s="73"/>
      <c r="M713" s="73"/>
      <c r="N713" s="73"/>
      <c r="O713" s="73"/>
      <c r="P713" s="73"/>
      <c r="Q713" s="73"/>
      <c r="R713" s="73"/>
      <c r="S713" s="73"/>
      <c r="T713" s="73"/>
      <c r="U713" s="73"/>
      <c r="V713" s="73"/>
      <c r="W713" s="73"/>
      <c r="X713" s="73"/>
      <c r="Y713" s="73"/>
      <c r="Z713" s="73"/>
      <c r="AA713" s="73"/>
      <c r="AB713" s="73"/>
      <c r="AC713" s="73"/>
      <c r="AD713" s="73"/>
      <c r="AE713" s="73"/>
      <c r="AF713" s="73"/>
      <c r="AG713" s="73"/>
      <c r="AH713" s="73"/>
      <c r="AI713" s="73"/>
      <c r="AJ713" s="73"/>
      <c r="AK713" s="73"/>
    </row>
    <row r="714" spans="1:37" ht="15.75" customHeight="1" x14ac:dyDescent="0.3">
      <c r="A714" s="73"/>
      <c r="B714" s="73"/>
      <c r="C714" s="73"/>
      <c r="D714" s="73"/>
      <c r="E714" s="73"/>
      <c r="F714" s="73"/>
      <c r="G714" s="73"/>
      <c r="H714" s="73"/>
      <c r="I714" s="73"/>
      <c r="J714" s="73"/>
      <c r="K714" s="73"/>
      <c r="L714" s="73"/>
      <c r="M714" s="73"/>
      <c r="N714" s="73"/>
      <c r="O714" s="73"/>
      <c r="P714" s="73"/>
      <c r="Q714" s="73"/>
      <c r="R714" s="73"/>
      <c r="S714" s="73"/>
      <c r="T714" s="73"/>
      <c r="U714" s="73"/>
      <c r="V714" s="73"/>
      <c r="W714" s="73"/>
      <c r="X714" s="73"/>
      <c r="Y714" s="73"/>
      <c r="Z714" s="73"/>
      <c r="AA714" s="73"/>
      <c r="AB714" s="73"/>
      <c r="AC714" s="73"/>
      <c r="AD714" s="73"/>
      <c r="AE714" s="73"/>
      <c r="AF714" s="73"/>
      <c r="AG714" s="73"/>
      <c r="AH714" s="73"/>
      <c r="AI714" s="73"/>
      <c r="AJ714" s="73"/>
      <c r="AK714" s="73"/>
    </row>
    <row r="715" spans="1:37" ht="15.75" customHeight="1" x14ac:dyDescent="0.3">
      <c r="A715" s="73"/>
      <c r="B715" s="73"/>
      <c r="C715" s="73"/>
      <c r="D715" s="73"/>
      <c r="E715" s="73"/>
      <c r="F715" s="73"/>
      <c r="G715" s="73"/>
      <c r="H715" s="73"/>
      <c r="I715" s="73"/>
      <c r="J715" s="73"/>
      <c r="K715" s="73"/>
      <c r="L715" s="73"/>
      <c r="M715" s="73"/>
      <c r="N715" s="73"/>
      <c r="O715" s="73"/>
      <c r="P715" s="73"/>
      <c r="Q715" s="73"/>
      <c r="R715" s="73"/>
      <c r="S715" s="73"/>
      <c r="T715" s="73"/>
      <c r="U715" s="73"/>
      <c r="V715" s="73"/>
      <c r="W715" s="73"/>
      <c r="X715" s="73"/>
      <c r="Y715" s="73"/>
      <c r="Z715" s="73"/>
      <c r="AA715" s="73"/>
      <c r="AB715" s="73"/>
      <c r="AC715" s="73"/>
      <c r="AD715" s="73"/>
      <c r="AE715" s="73"/>
      <c r="AF715" s="73"/>
      <c r="AG715" s="73"/>
      <c r="AH715" s="73"/>
      <c r="AI715" s="73"/>
      <c r="AJ715" s="73"/>
      <c r="AK715" s="73"/>
    </row>
    <row r="716" spans="1:37" ht="15.75" customHeight="1" x14ac:dyDescent="0.3">
      <c r="A716" s="73"/>
      <c r="B716" s="73"/>
      <c r="C716" s="73"/>
      <c r="D716" s="73"/>
      <c r="E716" s="73"/>
      <c r="F716" s="73"/>
      <c r="G716" s="73"/>
      <c r="H716" s="73"/>
      <c r="I716" s="73"/>
      <c r="J716" s="73"/>
      <c r="K716" s="73"/>
      <c r="L716" s="73"/>
      <c r="M716" s="73"/>
      <c r="N716" s="73"/>
      <c r="O716" s="73"/>
      <c r="P716" s="73"/>
      <c r="Q716" s="73"/>
      <c r="R716" s="73"/>
      <c r="S716" s="73"/>
      <c r="T716" s="73"/>
      <c r="U716" s="73"/>
      <c r="V716" s="73"/>
      <c r="W716" s="73"/>
      <c r="X716" s="73"/>
      <c r="Y716" s="73"/>
      <c r="Z716" s="73"/>
      <c r="AA716" s="73"/>
      <c r="AB716" s="73"/>
      <c r="AC716" s="73"/>
      <c r="AD716" s="73"/>
      <c r="AE716" s="73"/>
      <c r="AF716" s="73"/>
      <c r="AG716" s="73"/>
      <c r="AH716" s="73"/>
      <c r="AI716" s="73"/>
      <c r="AJ716" s="73"/>
      <c r="AK716" s="73"/>
    </row>
    <row r="717" spans="1:37" ht="15.75" customHeight="1" x14ac:dyDescent="0.3">
      <c r="A717" s="73"/>
      <c r="B717" s="73"/>
      <c r="C717" s="73"/>
      <c r="D717" s="73"/>
      <c r="E717" s="73"/>
      <c r="F717" s="73"/>
      <c r="G717" s="73"/>
      <c r="H717" s="73"/>
      <c r="I717" s="73"/>
      <c r="J717" s="73"/>
      <c r="K717" s="73"/>
      <c r="L717" s="73"/>
      <c r="M717" s="73"/>
      <c r="N717" s="73"/>
      <c r="O717" s="73"/>
      <c r="P717" s="73"/>
      <c r="Q717" s="73"/>
      <c r="R717" s="73"/>
      <c r="S717" s="73"/>
      <c r="T717" s="73"/>
      <c r="U717" s="73"/>
      <c r="V717" s="73"/>
      <c r="W717" s="73"/>
      <c r="X717" s="73"/>
      <c r="Y717" s="73"/>
      <c r="Z717" s="73"/>
      <c r="AA717" s="73"/>
      <c r="AB717" s="73"/>
      <c r="AC717" s="73"/>
      <c r="AD717" s="73"/>
      <c r="AE717" s="73"/>
      <c r="AF717" s="73"/>
      <c r="AG717" s="73"/>
      <c r="AH717" s="73"/>
      <c r="AI717" s="73"/>
      <c r="AJ717" s="73"/>
      <c r="AK717" s="73"/>
    </row>
    <row r="718" spans="1:37" ht="15.75" customHeight="1" x14ac:dyDescent="0.3">
      <c r="A718" s="73"/>
      <c r="B718" s="73"/>
      <c r="C718" s="73"/>
      <c r="D718" s="73"/>
      <c r="E718" s="73"/>
      <c r="F718" s="73"/>
      <c r="G718" s="73"/>
      <c r="H718" s="73"/>
      <c r="I718" s="73"/>
      <c r="J718" s="73"/>
      <c r="K718" s="73"/>
      <c r="L718" s="73"/>
      <c r="M718" s="73"/>
      <c r="N718" s="73"/>
      <c r="O718" s="73"/>
      <c r="P718" s="73"/>
      <c r="Q718" s="73"/>
      <c r="R718" s="73"/>
      <c r="S718" s="73"/>
      <c r="T718" s="73"/>
      <c r="U718" s="73"/>
      <c r="V718" s="73"/>
      <c r="W718" s="73"/>
      <c r="X718" s="73"/>
      <c r="Y718" s="73"/>
      <c r="Z718" s="73"/>
      <c r="AA718" s="73"/>
      <c r="AB718" s="73"/>
      <c r="AC718" s="73"/>
      <c r="AD718" s="73"/>
      <c r="AE718" s="73"/>
      <c r="AF718" s="73"/>
      <c r="AG718" s="73"/>
      <c r="AH718" s="73"/>
      <c r="AI718" s="73"/>
      <c r="AJ718" s="73"/>
      <c r="AK718" s="73"/>
    </row>
    <row r="719" spans="1:37" ht="15.75" customHeight="1" x14ac:dyDescent="0.3">
      <c r="A719" s="73"/>
      <c r="B719" s="73"/>
      <c r="C719" s="73"/>
      <c r="D719" s="73"/>
      <c r="E719" s="73"/>
      <c r="F719" s="73"/>
      <c r="G719" s="73"/>
      <c r="H719" s="73"/>
      <c r="I719" s="73"/>
      <c r="J719" s="73"/>
      <c r="K719" s="73"/>
      <c r="L719" s="73"/>
      <c r="M719" s="73"/>
      <c r="N719" s="73"/>
      <c r="O719" s="73"/>
      <c r="P719" s="73"/>
      <c r="Q719" s="73"/>
      <c r="R719" s="73"/>
      <c r="S719" s="73"/>
      <c r="T719" s="73"/>
      <c r="U719" s="73"/>
      <c r="V719" s="73"/>
      <c r="W719" s="73"/>
      <c r="X719" s="73"/>
      <c r="Y719" s="73"/>
      <c r="Z719" s="73"/>
      <c r="AA719" s="73"/>
      <c r="AB719" s="73"/>
      <c r="AC719" s="73"/>
      <c r="AD719" s="73"/>
      <c r="AE719" s="73"/>
      <c r="AF719" s="73"/>
      <c r="AG719" s="73"/>
      <c r="AH719" s="73"/>
      <c r="AI719" s="73"/>
      <c r="AJ719" s="73"/>
      <c r="AK719" s="73"/>
    </row>
    <row r="720" spans="1:37" ht="15.75" customHeight="1" x14ac:dyDescent="0.3">
      <c r="A720" s="73"/>
      <c r="B720" s="73"/>
      <c r="C720" s="73"/>
      <c r="D720" s="73"/>
      <c r="E720" s="73"/>
      <c r="F720" s="73"/>
      <c r="G720" s="73"/>
      <c r="H720" s="73"/>
      <c r="I720" s="73"/>
      <c r="J720" s="73"/>
      <c r="K720" s="73"/>
      <c r="L720" s="73"/>
      <c r="M720" s="73"/>
      <c r="N720" s="73"/>
      <c r="O720" s="73"/>
      <c r="P720" s="73"/>
      <c r="Q720" s="73"/>
      <c r="R720" s="73"/>
      <c r="S720" s="73"/>
      <c r="T720" s="73"/>
      <c r="U720" s="73"/>
      <c r="V720" s="73"/>
      <c r="W720" s="73"/>
      <c r="X720" s="73"/>
      <c r="Y720" s="73"/>
      <c r="Z720" s="73"/>
      <c r="AA720" s="73"/>
      <c r="AB720" s="73"/>
      <c r="AC720" s="73"/>
      <c r="AD720" s="73"/>
      <c r="AE720" s="73"/>
      <c r="AF720" s="73"/>
      <c r="AG720" s="73"/>
      <c r="AH720" s="73"/>
      <c r="AI720" s="73"/>
      <c r="AJ720" s="73"/>
      <c r="AK720" s="73"/>
    </row>
    <row r="721" spans="1:37" ht="15.75" customHeight="1" x14ac:dyDescent="0.3">
      <c r="A721" s="73"/>
      <c r="B721" s="73"/>
      <c r="C721" s="73"/>
      <c r="D721" s="73"/>
      <c r="E721" s="73"/>
      <c r="F721" s="73"/>
      <c r="G721" s="73"/>
      <c r="H721" s="73"/>
      <c r="I721" s="73"/>
      <c r="J721" s="73"/>
      <c r="K721" s="73"/>
      <c r="L721" s="73"/>
      <c r="M721" s="73"/>
      <c r="N721" s="73"/>
      <c r="O721" s="73"/>
      <c r="P721" s="73"/>
      <c r="Q721" s="73"/>
      <c r="R721" s="73"/>
      <c r="S721" s="73"/>
      <c r="T721" s="73"/>
      <c r="U721" s="73"/>
      <c r="V721" s="73"/>
      <c r="W721" s="73"/>
      <c r="X721" s="73"/>
      <c r="Y721" s="73"/>
      <c r="Z721" s="73"/>
      <c r="AA721" s="73"/>
      <c r="AB721" s="73"/>
      <c r="AC721" s="73"/>
      <c r="AD721" s="73"/>
      <c r="AE721" s="73"/>
      <c r="AF721" s="73"/>
      <c r="AG721" s="73"/>
      <c r="AH721" s="73"/>
      <c r="AI721" s="73"/>
      <c r="AJ721" s="73"/>
      <c r="AK721" s="73"/>
    </row>
    <row r="722" spans="1:37" ht="15.75" customHeight="1" x14ac:dyDescent="0.3">
      <c r="A722" s="73"/>
      <c r="B722" s="73"/>
      <c r="C722" s="73"/>
      <c r="D722" s="73"/>
      <c r="E722" s="73"/>
      <c r="F722" s="73"/>
      <c r="G722" s="73"/>
      <c r="H722" s="73"/>
      <c r="I722" s="73"/>
      <c r="J722" s="73"/>
      <c r="K722" s="73"/>
      <c r="L722" s="73"/>
      <c r="M722" s="73"/>
      <c r="N722" s="73"/>
      <c r="O722" s="73"/>
      <c r="P722" s="73"/>
      <c r="Q722" s="73"/>
      <c r="R722" s="73"/>
      <c r="S722" s="73"/>
      <c r="T722" s="73"/>
      <c r="U722" s="73"/>
      <c r="V722" s="73"/>
      <c r="W722" s="73"/>
      <c r="X722" s="73"/>
      <c r="Y722" s="73"/>
      <c r="Z722" s="73"/>
      <c r="AA722" s="73"/>
      <c r="AB722" s="73"/>
      <c r="AC722" s="73"/>
      <c r="AD722" s="73"/>
      <c r="AE722" s="73"/>
      <c r="AF722" s="73"/>
      <c r="AG722" s="73"/>
      <c r="AH722" s="73"/>
      <c r="AI722" s="73"/>
      <c r="AJ722" s="73"/>
      <c r="AK722" s="73"/>
    </row>
    <row r="723" spans="1:37" ht="15.75" customHeight="1" x14ac:dyDescent="0.3">
      <c r="A723" s="73"/>
      <c r="B723" s="73"/>
      <c r="C723" s="73"/>
      <c r="D723" s="73"/>
      <c r="E723" s="73"/>
      <c r="F723" s="73"/>
      <c r="G723" s="73"/>
      <c r="H723" s="73"/>
      <c r="I723" s="73"/>
      <c r="J723" s="73"/>
      <c r="K723" s="73"/>
      <c r="L723" s="73"/>
      <c r="M723" s="73"/>
      <c r="N723" s="73"/>
      <c r="O723" s="73"/>
      <c r="P723" s="73"/>
      <c r="Q723" s="73"/>
      <c r="R723" s="73"/>
      <c r="S723" s="73"/>
      <c r="T723" s="73"/>
      <c r="U723" s="73"/>
      <c r="V723" s="73"/>
      <c r="W723" s="73"/>
      <c r="X723" s="73"/>
      <c r="Y723" s="73"/>
      <c r="Z723" s="73"/>
      <c r="AA723" s="73"/>
      <c r="AB723" s="73"/>
      <c r="AC723" s="73"/>
      <c r="AD723" s="73"/>
      <c r="AE723" s="73"/>
      <c r="AF723" s="73"/>
      <c r="AG723" s="73"/>
      <c r="AH723" s="73"/>
      <c r="AI723" s="73"/>
      <c r="AJ723" s="73"/>
      <c r="AK723" s="73"/>
    </row>
    <row r="724" spans="1:37" ht="15.75" customHeight="1" x14ac:dyDescent="0.3">
      <c r="A724" s="73"/>
      <c r="B724" s="73"/>
      <c r="C724" s="73"/>
      <c r="D724" s="73"/>
      <c r="E724" s="73"/>
      <c r="F724" s="73"/>
      <c r="G724" s="73"/>
      <c r="H724" s="73"/>
      <c r="I724" s="73"/>
      <c r="J724" s="73"/>
      <c r="K724" s="73"/>
      <c r="L724" s="73"/>
      <c r="M724" s="73"/>
      <c r="N724" s="73"/>
      <c r="O724" s="73"/>
      <c r="P724" s="73"/>
      <c r="Q724" s="73"/>
      <c r="R724" s="73"/>
      <c r="S724" s="73"/>
      <c r="T724" s="73"/>
      <c r="U724" s="73"/>
      <c r="V724" s="73"/>
      <c r="W724" s="73"/>
      <c r="X724" s="73"/>
      <c r="Y724" s="73"/>
      <c r="Z724" s="73"/>
      <c r="AA724" s="73"/>
      <c r="AB724" s="73"/>
      <c r="AC724" s="73"/>
      <c r="AD724" s="73"/>
      <c r="AE724" s="73"/>
      <c r="AF724" s="73"/>
      <c r="AG724" s="73"/>
      <c r="AH724" s="73"/>
      <c r="AI724" s="73"/>
      <c r="AJ724" s="73"/>
      <c r="AK724" s="73"/>
    </row>
    <row r="725" spans="1:37" ht="15.75" customHeight="1" x14ac:dyDescent="0.3">
      <c r="A725" s="73"/>
      <c r="B725" s="73"/>
      <c r="C725" s="73"/>
      <c r="D725" s="73"/>
      <c r="E725" s="73"/>
      <c r="F725" s="73"/>
      <c r="G725" s="73"/>
      <c r="H725" s="73"/>
      <c r="I725" s="73"/>
      <c r="J725" s="73"/>
      <c r="K725" s="73"/>
      <c r="L725" s="73"/>
      <c r="M725" s="73"/>
      <c r="N725" s="73"/>
      <c r="O725" s="73"/>
      <c r="P725" s="73"/>
      <c r="Q725" s="73"/>
      <c r="R725" s="73"/>
      <c r="S725" s="73"/>
      <c r="T725" s="73"/>
      <c r="U725" s="73"/>
      <c r="V725" s="73"/>
      <c r="W725" s="73"/>
      <c r="X725" s="73"/>
      <c r="Y725" s="73"/>
      <c r="Z725" s="73"/>
      <c r="AA725" s="73"/>
      <c r="AB725" s="73"/>
      <c r="AC725" s="73"/>
      <c r="AD725" s="73"/>
      <c r="AE725" s="73"/>
      <c r="AF725" s="73"/>
      <c r="AG725" s="73"/>
      <c r="AH725" s="73"/>
      <c r="AI725" s="73"/>
      <c r="AJ725" s="73"/>
      <c r="AK725" s="73"/>
    </row>
    <row r="726" spans="1:37" ht="15.75" customHeight="1" x14ac:dyDescent="0.3">
      <c r="A726" s="73"/>
      <c r="B726" s="73"/>
      <c r="C726" s="73"/>
      <c r="D726" s="73"/>
      <c r="E726" s="73"/>
      <c r="F726" s="73"/>
      <c r="G726" s="73"/>
      <c r="H726" s="73"/>
      <c r="I726" s="73"/>
      <c r="J726" s="73"/>
      <c r="K726" s="73"/>
      <c r="L726" s="73"/>
      <c r="M726" s="73"/>
      <c r="N726" s="73"/>
      <c r="O726" s="73"/>
      <c r="P726" s="73"/>
      <c r="Q726" s="73"/>
      <c r="R726" s="73"/>
      <c r="S726" s="73"/>
      <c r="T726" s="73"/>
      <c r="U726" s="73"/>
      <c r="V726" s="73"/>
      <c r="W726" s="73"/>
      <c r="X726" s="73"/>
      <c r="Y726" s="73"/>
      <c r="Z726" s="73"/>
      <c r="AA726" s="73"/>
      <c r="AB726" s="73"/>
      <c r="AC726" s="73"/>
      <c r="AD726" s="73"/>
      <c r="AE726" s="73"/>
      <c r="AF726" s="73"/>
      <c r="AG726" s="73"/>
      <c r="AH726" s="73"/>
      <c r="AI726" s="73"/>
      <c r="AJ726" s="73"/>
      <c r="AK726" s="73"/>
    </row>
    <row r="727" spans="1:37" ht="15.75" customHeight="1" x14ac:dyDescent="0.3">
      <c r="A727" s="73"/>
      <c r="B727" s="73"/>
      <c r="C727" s="73"/>
      <c r="D727" s="73"/>
      <c r="E727" s="73"/>
      <c r="F727" s="73"/>
      <c r="G727" s="73"/>
      <c r="H727" s="73"/>
      <c r="I727" s="73"/>
      <c r="J727" s="73"/>
      <c r="K727" s="73"/>
      <c r="L727" s="73"/>
      <c r="M727" s="73"/>
      <c r="N727" s="73"/>
      <c r="O727" s="73"/>
      <c r="P727" s="73"/>
      <c r="Q727" s="73"/>
      <c r="R727" s="73"/>
      <c r="S727" s="73"/>
      <c r="T727" s="73"/>
      <c r="U727" s="73"/>
      <c r="V727" s="73"/>
      <c r="W727" s="73"/>
      <c r="X727" s="73"/>
      <c r="Y727" s="73"/>
      <c r="Z727" s="73"/>
      <c r="AA727" s="73"/>
      <c r="AB727" s="73"/>
      <c r="AC727" s="73"/>
      <c r="AD727" s="73"/>
      <c r="AE727" s="73"/>
      <c r="AF727" s="73"/>
      <c r="AG727" s="73"/>
      <c r="AH727" s="73"/>
      <c r="AI727" s="73"/>
      <c r="AJ727" s="73"/>
      <c r="AK727" s="73"/>
    </row>
    <row r="728" spans="1:37" ht="15.75" customHeight="1" x14ac:dyDescent="0.3">
      <c r="A728" s="73"/>
      <c r="B728" s="73"/>
      <c r="C728" s="73"/>
      <c r="D728" s="73"/>
      <c r="E728" s="73"/>
      <c r="F728" s="73"/>
      <c r="G728" s="73"/>
      <c r="H728" s="73"/>
      <c r="I728" s="73"/>
      <c r="J728" s="73"/>
      <c r="K728" s="73"/>
      <c r="L728" s="73"/>
      <c r="M728" s="73"/>
      <c r="N728" s="73"/>
      <c r="O728" s="73"/>
      <c r="P728" s="73"/>
      <c r="Q728" s="73"/>
      <c r="R728" s="73"/>
      <c r="S728" s="73"/>
      <c r="T728" s="73"/>
      <c r="U728" s="73"/>
      <c r="V728" s="73"/>
      <c r="W728" s="73"/>
      <c r="X728" s="73"/>
      <c r="Y728" s="73"/>
      <c r="Z728" s="73"/>
      <c r="AA728" s="73"/>
      <c r="AB728" s="73"/>
      <c r="AC728" s="73"/>
      <c r="AD728" s="73"/>
      <c r="AE728" s="73"/>
      <c r="AF728" s="73"/>
      <c r="AG728" s="73"/>
      <c r="AH728" s="73"/>
      <c r="AI728" s="73"/>
      <c r="AJ728" s="73"/>
      <c r="AK728" s="73"/>
    </row>
    <row r="729" spans="1:37" ht="15.75" customHeight="1" x14ac:dyDescent="0.3">
      <c r="A729" s="73"/>
      <c r="B729" s="73"/>
      <c r="C729" s="73"/>
      <c r="D729" s="73"/>
      <c r="E729" s="73"/>
      <c r="F729" s="73"/>
      <c r="G729" s="73"/>
      <c r="H729" s="73"/>
      <c r="I729" s="73"/>
      <c r="J729" s="73"/>
      <c r="K729" s="73"/>
      <c r="L729" s="73"/>
      <c r="M729" s="73"/>
      <c r="N729" s="73"/>
      <c r="O729" s="73"/>
      <c r="P729" s="73"/>
      <c r="Q729" s="73"/>
      <c r="R729" s="73"/>
      <c r="S729" s="73"/>
      <c r="T729" s="73"/>
      <c r="U729" s="73"/>
      <c r="V729" s="73"/>
      <c r="W729" s="73"/>
      <c r="X729" s="73"/>
      <c r="Y729" s="73"/>
      <c r="Z729" s="73"/>
      <c r="AA729" s="73"/>
      <c r="AB729" s="73"/>
      <c r="AC729" s="73"/>
      <c r="AD729" s="73"/>
      <c r="AE729" s="73"/>
      <c r="AF729" s="73"/>
      <c r="AG729" s="73"/>
      <c r="AH729" s="73"/>
      <c r="AI729" s="73"/>
      <c r="AJ729" s="73"/>
      <c r="AK729" s="73"/>
    </row>
    <row r="730" spans="1:37" ht="15.75" customHeight="1" x14ac:dyDescent="0.3">
      <c r="A730" s="73"/>
      <c r="B730" s="73"/>
      <c r="C730" s="73"/>
      <c r="D730" s="73"/>
      <c r="E730" s="73"/>
      <c r="F730" s="73"/>
      <c r="G730" s="73"/>
      <c r="H730" s="73"/>
      <c r="I730" s="73"/>
      <c r="J730" s="73"/>
      <c r="K730" s="73"/>
      <c r="L730" s="73"/>
      <c r="M730" s="73"/>
      <c r="N730" s="73"/>
      <c r="O730" s="73"/>
      <c r="P730" s="73"/>
      <c r="Q730" s="73"/>
      <c r="R730" s="73"/>
      <c r="S730" s="73"/>
      <c r="T730" s="73"/>
      <c r="U730" s="73"/>
      <c r="V730" s="73"/>
      <c r="W730" s="73"/>
      <c r="X730" s="73"/>
      <c r="Y730" s="73"/>
      <c r="Z730" s="73"/>
      <c r="AA730" s="73"/>
      <c r="AB730" s="73"/>
      <c r="AC730" s="73"/>
      <c r="AD730" s="73"/>
      <c r="AE730" s="73"/>
      <c r="AF730" s="73"/>
      <c r="AG730" s="73"/>
      <c r="AH730" s="73"/>
      <c r="AI730" s="73"/>
      <c r="AJ730" s="73"/>
      <c r="AK730" s="73"/>
    </row>
    <row r="731" spans="1:37" ht="15.75" customHeight="1" x14ac:dyDescent="0.3">
      <c r="A731" s="73"/>
      <c r="B731" s="73"/>
      <c r="C731" s="73"/>
      <c r="D731" s="73"/>
      <c r="E731" s="73"/>
      <c r="F731" s="73"/>
      <c r="G731" s="73"/>
      <c r="H731" s="73"/>
      <c r="I731" s="73"/>
      <c r="J731" s="73"/>
      <c r="K731" s="73"/>
      <c r="L731" s="73"/>
      <c r="M731" s="73"/>
      <c r="N731" s="73"/>
      <c r="O731" s="73"/>
      <c r="P731" s="73"/>
      <c r="Q731" s="73"/>
      <c r="R731" s="73"/>
      <c r="S731" s="73"/>
      <c r="T731" s="73"/>
      <c r="U731" s="73"/>
      <c r="V731" s="73"/>
      <c r="W731" s="73"/>
      <c r="X731" s="73"/>
      <c r="Y731" s="73"/>
      <c r="Z731" s="73"/>
      <c r="AA731" s="73"/>
      <c r="AB731" s="73"/>
      <c r="AC731" s="73"/>
      <c r="AD731" s="73"/>
      <c r="AE731" s="73"/>
      <c r="AF731" s="73"/>
      <c r="AG731" s="73"/>
      <c r="AH731" s="73"/>
      <c r="AI731" s="73"/>
      <c r="AJ731" s="73"/>
      <c r="AK731" s="73"/>
    </row>
    <row r="732" spans="1:37" ht="15.75" customHeight="1" x14ac:dyDescent="0.3">
      <c r="A732" s="73"/>
      <c r="B732" s="73"/>
      <c r="C732" s="73"/>
      <c r="D732" s="73"/>
      <c r="E732" s="73"/>
      <c r="F732" s="73"/>
      <c r="G732" s="73"/>
      <c r="H732" s="73"/>
      <c r="I732" s="73"/>
      <c r="J732" s="73"/>
      <c r="K732" s="73"/>
      <c r="L732" s="73"/>
      <c r="M732" s="73"/>
      <c r="N732" s="73"/>
      <c r="O732" s="73"/>
      <c r="P732" s="73"/>
      <c r="Q732" s="73"/>
      <c r="R732" s="73"/>
      <c r="S732" s="73"/>
      <c r="T732" s="73"/>
      <c r="U732" s="73"/>
      <c r="V732" s="73"/>
      <c r="W732" s="73"/>
      <c r="X732" s="73"/>
      <c r="Y732" s="73"/>
      <c r="Z732" s="73"/>
      <c r="AA732" s="73"/>
      <c r="AB732" s="73"/>
      <c r="AC732" s="73"/>
      <c r="AD732" s="73"/>
      <c r="AE732" s="73"/>
      <c r="AF732" s="73"/>
      <c r="AG732" s="73"/>
      <c r="AH732" s="73"/>
      <c r="AI732" s="73"/>
      <c r="AJ732" s="73"/>
      <c r="AK732" s="73"/>
    </row>
    <row r="733" spans="1:37" ht="15.75" customHeight="1" x14ac:dyDescent="0.3">
      <c r="A733" s="73"/>
      <c r="B733" s="73"/>
      <c r="C733" s="73"/>
      <c r="D733" s="73"/>
      <c r="E733" s="73"/>
      <c r="F733" s="73"/>
      <c r="G733" s="73"/>
      <c r="H733" s="73"/>
      <c r="I733" s="73"/>
      <c r="J733" s="73"/>
      <c r="K733" s="73"/>
      <c r="L733" s="73"/>
      <c r="M733" s="73"/>
      <c r="N733" s="73"/>
      <c r="O733" s="73"/>
      <c r="P733" s="73"/>
      <c r="Q733" s="73"/>
      <c r="R733" s="73"/>
      <c r="S733" s="73"/>
      <c r="T733" s="73"/>
      <c r="U733" s="73"/>
      <c r="V733" s="73"/>
      <c r="W733" s="73"/>
      <c r="X733" s="73"/>
      <c r="Y733" s="73"/>
      <c r="Z733" s="73"/>
      <c r="AA733" s="73"/>
      <c r="AB733" s="73"/>
      <c r="AC733" s="73"/>
      <c r="AD733" s="73"/>
      <c r="AE733" s="73"/>
      <c r="AF733" s="73"/>
      <c r="AG733" s="73"/>
      <c r="AH733" s="73"/>
      <c r="AI733" s="73"/>
      <c r="AJ733" s="73"/>
      <c r="AK733" s="73"/>
    </row>
    <row r="734" spans="1:37" ht="15.75" customHeight="1" x14ac:dyDescent="0.3">
      <c r="A734" s="73"/>
      <c r="B734" s="73"/>
      <c r="C734" s="73"/>
      <c r="D734" s="73"/>
      <c r="E734" s="73"/>
      <c r="F734" s="73"/>
      <c r="G734" s="73"/>
      <c r="H734" s="73"/>
      <c r="I734" s="73"/>
      <c r="J734" s="73"/>
      <c r="K734" s="73"/>
      <c r="L734" s="73"/>
      <c r="M734" s="73"/>
      <c r="N734" s="73"/>
      <c r="O734" s="73"/>
      <c r="P734" s="73"/>
      <c r="Q734" s="73"/>
      <c r="R734" s="73"/>
      <c r="S734" s="73"/>
      <c r="T734" s="73"/>
      <c r="U734" s="73"/>
      <c r="V734" s="73"/>
      <c r="W734" s="73"/>
      <c r="X734" s="73"/>
      <c r="Y734" s="73"/>
      <c r="Z734" s="73"/>
      <c r="AA734" s="73"/>
      <c r="AB734" s="73"/>
      <c r="AC734" s="73"/>
      <c r="AD734" s="73"/>
      <c r="AE734" s="73"/>
      <c r="AF734" s="73"/>
      <c r="AG734" s="73"/>
      <c r="AH734" s="73"/>
      <c r="AI734" s="73"/>
      <c r="AJ734" s="73"/>
      <c r="AK734" s="73"/>
    </row>
    <row r="735" spans="1:37" ht="15.75" customHeight="1" x14ac:dyDescent="0.3">
      <c r="A735" s="73"/>
      <c r="B735" s="73"/>
      <c r="C735" s="73"/>
      <c r="D735" s="73"/>
      <c r="E735" s="73"/>
      <c r="F735" s="73"/>
      <c r="G735" s="73"/>
      <c r="H735" s="73"/>
      <c r="I735" s="73"/>
      <c r="J735" s="73"/>
      <c r="K735" s="73"/>
      <c r="L735" s="73"/>
      <c r="M735" s="73"/>
      <c r="N735" s="73"/>
      <c r="O735" s="73"/>
      <c r="P735" s="73"/>
      <c r="Q735" s="73"/>
      <c r="R735" s="73"/>
      <c r="S735" s="73"/>
      <c r="T735" s="73"/>
      <c r="U735" s="73"/>
      <c r="V735" s="73"/>
      <c r="W735" s="73"/>
      <c r="X735" s="73"/>
      <c r="Y735" s="73"/>
      <c r="Z735" s="73"/>
      <c r="AA735" s="73"/>
      <c r="AB735" s="73"/>
      <c r="AC735" s="73"/>
      <c r="AD735" s="73"/>
      <c r="AE735" s="73"/>
      <c r="AF735" s="73"/>
      <c r="AG735" s="73"/>
      <c r="AH735" s="73"/>
      <c r="AI735" s="73"/>
      <c r="AJ735" s="73"/>
      <c r="AK735" s="73"/>
    </row>
    <row r="736" spans="1:37" ht="15.75" customHeight="1" x14ac:dyDescent="0.3">
      <c r="A736" s="73"/>
      <c r="B736" s="73"/>
      <c r="C736" s="73"/>
      <c r="D736" s="73"/>
      <c r="E736" s="73"/>
      <c r="F736" s="73"/>
      <c r="G736" s="73"/>
      <c r="H736" s="73"/>
      <c r="I736" s="73"/>
      <c r="J736" s="73"/>
      <c r="K736" s="73"/>
      <c r="L736" s="73"/>
      <c r="M736" s="73"/>
      <c r="N736" s="73"/>
      <c r="O736" s="73"/>
      <c r="P736" s="73"/>
      <c r="Q736" s="73"/>
      <c r="R736" s="73"/>
      <c r="S736" s="73"/>
      <c r="T736" s="73"/>
      <c r="U736" s="73"/>
      <c r="V736" s="73"/>
      <c r="W736" s="73"/>
      <c r="X736" s="73"/>
      <c r="Y736" s="73"/>
      <c r="Z736" s="73"/>
      <c r="AA736" s="73"/>
      <c r="AB736" s="73"/>
      <c r="AC736" s="73"/>
      <c r="AD736" s="73"/>
      <c r="AE736" s="73"/>
      <c r="AF736" s="73"/>
      <c r="AG736" s="73"/>
      <c r="AH736" s="73"/>
      <c r="AI736" s="73"/>
      <c r="AJ736" s="73"/>
      <c r="AK736" s="73"/>
    </row>
    <row r="737" spans="1:37" ht="15.75" customHeight="1" x14ac:dyDescent="0.3">
      <c r="A737" s="73"/>
      <c r="B737" s="73"/>
      <c r="C737" s="73"/>
      <c r="D737" s="73"/>
      <c r="E737" s="73"/>
      <c r="F737" s="73"/>
      <c r="G737" s="73"/>
      <c r="H737" s="73"/>
      <c r="I737" s="73"/>
      <c r="J737" s="73"/>
      <c r="K737" s="73"/>
      <c r="L737" s="73"/>
      <c r="M737" s="73"/>
      <c r="N737" s="73"/>
      <c r="O737" s="73"/>
      <c r="P737" s="73"/>
      <c r="Q737" s="73"/>
      <c r="R737" s="73"/>
      <c r="S737" s="73"/>
      <c r="T737" s="73"/>
      <c r="U737" s="73"/>
      <c r="V737" s="73"/>
      <c r="W737" s="73"/>
      <c r="X737" s="73"/>
      <c r="Y737" s="73"/>
      <c r="Z737" s="73"/>
      <c r="AA737" s="73"/>
      <c r="AB737" s="73"/>
      <c r="AC737" s="73"/>
      <c r="AD737" s="73"/>
      <c r="AE737" s="73"/>
      <c r="AF737" s="73"/>
      <c r="AG737" s="73"/>
      <c r="AH737" s="73"/>
      <c r="AI737" s="73"/>
      <c r="AJ737" s="73"/>
      <c r="AK737" s="73"/>
    </row>
    <row r="738" spans="1:37" ht="15.75" customHeight="1" x14ac:dyDescent="0.3">
      <c r="A738" s="73"/>
      <c r="B738" s="73"/>
      <c r="C738" s="73"/>
      <c r="D738" s="73"/>
      <c r="E738" s="73"/>
      <c r="F738" s="73"/>
      <c r="G738" s="73"/>
      <c r="H738" s="73"/>
      <c r="I738" s="73"/>
      <c r="J738" s="73"/>
      <c r="K738" s="73"/>
      <c r="L738" s="73"/>
      <c r="M738" s="73"/>
      <c r="N738" s="73"/>
      <c r="O738" s="73"/>
      <c r="P738" s="73"/>
      <c r="Q738" s="73"/>
      <c r="R738" s="73"/>
      <c r="S738" s="73"/>
      <c r="T738" s="73"/>
      <c r="U738" s="73"/>
      <c r="V738" s="73"/>
      <c r="W738" s="73"/>
      <c r="X738" s="73"/>
      <c r="Y738" s="73"/>
      <c r="Z738" s="73"/>
      <c r="AA738" s="73"/>
      <c r="AB738" s="73"/>
      <c r="AC738" s="73"/>
      <c r="AD738" s="73"/>
      <c r="AE738" s="73"/>
      <c r="AF738" s="73"/>
      <c r="AG738" s="73"/>
      <c r="AH738" s="73"/>
      <c r="AI738" s="73"/>
      <c r="AJ738" s="73"/>
      <c r="AK738" s="73"/>
    </row>
    <row r="739" spans="1:37" ht="15.75" customHeight="1" x14ac:dyDescent="0.3">
      <c r="A739" s="73"/>
      <c r="B739" s="73"/>
      <c r="C739" s="73"/>
      <c r="D739" s="73"/>
      <c r="E739" s="73"/>
      <c r="F739" s="73"/>
      <c r="G739" s="73"/>
      <c r="H739" s="73"/>
      <c r="I739" s="73"/>
      <c r="J739" s="73"/>
      <c r="K739" s="73"/>
      <c r="L739" s="73"/>
      <c r="M739" s="73"/>
      <c r="N739" s="73"/>
      <c r="O739" s="73"/>
      <c r="P739" s="73"/>
      <c r="Q739" s="73"/>
      <c r="R739" s="73"/>
      <c r="S739" s="73"/>
      <c r="T739" s="73"/>
      <c r="U739" s="73"/>
      <c r="V739" s="73"/>
      <c r="W739" s="73"/>
      <c r="X739" s="73"/>
      <c r="Y739" s="73"/>
      <c r="Z739" s="73"/>
      <c r="AA739" s="73"/>
      <c r="AB739" s="73"/>
      <c r="AC739" s="73"/>
      <c r="AD739" s="73"/>
      <c r="AE739" s="73"/>
      <c r="AF739" s="73"/>
      <c r="AG739" s="73"/>
      <c r="AH739" s="73"/>
      <c r="AI739" s="73"/>
      <c r="AJ739" s="73"/>
      <c r="AK739" s="73"/>
    </row>
    <row r="740" spans="1:37" ht="15.75" customHeight="1" x14ac:dyDescent="0.3">
      <c r="A740" s="73"/>
      <c r="B740" s="73"/>
      <c r="C740" s="73"/>
      <c r="D740" s="73"/>
      <c r="E740" s="73"/>
      <c r="F740" s="73"/>
      <c r="G740" s="73"/>
      <c r="H740" s="73"/>
      <c r="I740" s="73"/>
      <c r="J740" s="73"/>
      <c r="K740" s="73"/>
      <c r="L740" s="73"/>
      <c r="M740" s="73"/>
      <c r="N740" s="73"/>
      <c r="O740" s="73"/>
      <c r="P740" s="73"/>
      <c r="Q740" s="73"/>
      <c r="R740" s="73"/>
      <c r="S740" s="73"/>
      <c r="T740" s="73"/>
      <c r="U740" s="73"/>
      <c r="V740" s="73"/>
      <c r="W740" s="73"/>
      <c r="X740" s="73"/>
      <c r="Y740" s="73"/>
      <c r="Z740" s="73"/>
      <c r="AA740" s="73"/>
      <c r="AB740" s="73"/>
      <c r="AC740" s="73"/>
      <c r="AD740" s="73"/>
      <c r="AE740" s="73"/>
      <c r="AF740" s="73"/>
      <c r="AG740" s="73"/>
      <c r="AH740" s="73"/>
      <c r="AI740" s="73"/>
      <c r="AJ740" s="73"/>
      <c r="AK740" s="73"/>
    </row>
    <row r="741" spans="1:37" ht="15.75" customHeight="1" x14ac:dyDescent="0.3">
      <c r="A741" s="73"/>
      <c r="B741" s="73"/>
      <c r="C741" s="73"/>
      <c r="D741" s="73"/>
      <c r="E741" s="73"/>
      <c r="F741" s="73"/>
      <c r="G741" s="73"/>
      <c r="H741" s="73"/>
      <c r="I741" s="73"/>
      <c r="J741" s="73"/>
      <c r="K741" s="73"/>
      <c r="L741" s="73"/>
      <c r="M741" s="73"/>
      <c r="N741" s="73"/>
      <c r="O741" s="73"/>
      <c r="P741" s="73"/>
      <c r="Q741" s="73"/>
      <c r="R741" s="73"/>
      <c r="S741" s="73"/>
      <c r="T741" s="73"/>
      <c r="U741" s="73"/>
      <c r="V741" s="73"/>
      <c r="W741" s="73"/>
      <c r="X741" s="73"/>
      <c r="Y741" s="73"/>
      <c r="Z741" s="73"/>
      <c r="AA741" s="73"/>
      <c r="AB741" s="73"/>
      <c r="AC741" s="73"/>
      <c r="AD741" s="73"/>
      <c r="AE741" s="73"/>
      <c r="AF741" s="73"/>
      <c r="AG741" s="73"/>
      <c r="AH741" s="73"/>
      <c r="AI741" s="73"/>
      <c r="AJ741" s="73"/>
      <c r="AK741" s="73"/>
    </row>
    <row r="742" spans="1:37" ht="15.75" customHeight="1" x14ac:dyDescent="0.3">
      <c r="A742" s="73"/>
      <c r="B742" s="73"/>
      <c r="C742" s="73"/>
      <c r="D742" s="73"/>
      <c r="E742" s="73"/>
      <c r="F742" s="73"/>
      <c r="G742" s="73"/>
      <c r="H742" s="73"/>
      <c r="I742" s="73"/>
      <c r="J742" s="73"/>
      <c r="K742" s="73"/>
      <c r="L742" s="73"/>
      <c r="M742" s="73"/>
      <c r="N742" s="73"/>
      <c r="O742" s="73"/>
      <c r="P742" s="73"/>
      <c r="Q742" s="73"/>
      <c r="R742" s="73"/>
      <c r="S742" s="73"/>
      <c r="T742" s="73"/>
      <c r="U742" s="73"/>
      <c r="V742" s="73"/>
      <c r="W742" s="73"/>
      <c r="X742" s="73"/>
      <c r="Y742" s="73"/>
      <c r="Z742" s="73"/>
      <c r="AA742" s="73"/>
      <c r="AB742" s="73"/>
      <c r="AC742" s="73"/>
      <c r="AD742" s="73"/>
      <c r="AE742" s="73"/>
      <c r="AF742" s="73"/>
      <c r="AG742" s="73"/>
      <c r="AH742" s="73"/>
      <c r="AI742" s="73"/>
      <c r="AJ742" s="73"/>
      <c r="AK742" s="73"/>
    </row>
    <row r="743" spans="1:37" ht="15.75" customHeight="1" x14ac:dyDescent="0.3">
      <c r="A743" s="73"/>
      <c r="B743" s="73"/>
      <c r="C743" s="73"/>
      <c r="D743" s="73"/>
      <c r="E743" s="73"/>
      <c r="F743" s="73"/>
      <c r="G743" s="73"/>
      <c r="H743" s="73"/>
      <c r="I743" s="73"/>
      <c r="J743" s="73"/>
      <c r="K743" s="73"/>
      <c r="L743" s="73"/>
      <c r="M743" s="73"/>
      <c r="N743" s="73"/>
      <c r="O743" s="73"/>
      <c r="P743" s="73"/>
      <c r="Q743" s="73"/>
      <c r="R743" s="73"/>
      <c r="S743" s="73"/>
      <c r="T743" s="73"/>
      <c r="U743" s="73"/>
      <c r="V743" s="73"/>
      <c r="W743" s="73"/>
      <c r="X743" s="73"/>
      <c r="Y743" s="73"/>
      <c r="Z743" s="73"/>
      <c r="AA743" s="73"/>
      <c r="AB743" s="73"/>
      <c r="AC743" s="73"/>
      <c r="AD743" s="73"/>
      <c r="AE743" s="73"/>
      <c r="AF743" s="73"/>
      <c r="AG743" s="73"/>
      <c r="AH743" s="73"/>
      <c r="AI743" s="73"/>
      <c r="AJ743" s="73"/>
      <c r="AK743" s="73"/>
    </row>
    <row r="744" spans="1:37" ht="15.75" customHeight="1" x14ac:dyDescent="0.3">
      <c r="A744" s="73"/>
      <c r="B744" s="73"/>
      <c r="C744" s="73"/>
      <c r="D744" s="73"/>
      <c r="E744" s="73"/>
      <c r="F744" s="73"/>
      <c r="G744" s="73"/>
      <c r="H744" s="73"/>
      <c r="I744" s="73"/>
      <c r="J744" s="73"/>
      <c r="K744" s="73"/>
      <c r="L744" s="73"/>
      <c r="M744" s="73"/>
      <c r="N744" s="73"/>
      <c r="O744" s="73"/>
      <c r="P744" s="73"/>
      <c r="Q744" s="73"/>
      <c r="R744" s="73"/>
      <c r="S744" s="73"/>
      <c r="T744" s="73"/>
      <c r="U744" s="73"/>
      <c r="V744" s="73"/>
      <c r="W744" s="73"/>
      <c r="X744" s="73"/>
      <c r="Y744" s="73"/>
      <c r="Z744" s="73"/>
      <c r="AA744" s="73"/>
      <c r="AB744" s="73"/>
      <c r="AC744" s="73"/>
      <c r="AD744" s="73"/>
      <c r="AE744" s="73"/>
      <c r="AF744" s="73"/>
      <c r="AG744" s="73"/>
      <c r="AH744" s="73"/>
      <c r="AI744" s="73"/>
      <c r="AJ744" s="73"/>
      <c r="AK744" s="73"/>
    </row>
    <row r="745" spans="1:37" ht="15.75" customHeight="1" x14ac:dyDescent="0.3">
      <c r="A745" s="73"/>
      <c r="B745" s="73"/>
      <c r="C745" s="73"/>
      <c r="D745" s="73"/>
      <c r="E745" s="73"/>
      <c r="F745" s="73"/>
      <c r="G745" s="73"/>
      <c r="H745" s="73"/>
      <c r="I745" s="73"/>
      <c r="J745" s="73"/>
      <c r="K745" s="73"/>
      <c r="L745" s="73"/>
      <c r="M745" s="73"/>
      <c r="N745" s="73"/>
      <c r="O745" s="73"/>
      <c r="P745" s="73"/>
      <c r="Q745" s="73"/>
      <c r="R745" s="73"/>
      <c r="S745" s="73"/>
      <c r="T745" s="73"/>
      <c r="U745" s="73"/>
      <c r="V745" s="73"/>
      <c r="W745" s="73"/>
      <c r="X745" s="73"/>
      <c r="Y745" s="73"/>
      <c r="Z745" s="73"/>
      <c r="AA745" s="73"/>
      <c r="AB745" s="73"/>
      <c r="AC745" s="73"/>
      <c r="AD745" s="73"/>
      <c r="AE745" s="73"/>
      <c r="AF745" s="73"/>
      <c r="AG745" s="73"/>
      <c r="AH745" s="73"/>
      <c r="AI745" s="73"/>
      <c r="AJ745" s="73"/>
      <c r="AK745" s="73"/>
    </row>
    <row r="746" spans="1:37" ht="15.75" customHeight="1" x14ac:dyDescent="0.3">
      <c r="A746" s="73"/>
      <c r="B746" s="73"/>
      <c r="C746" s="73"/>
      <c r="D746" s="73"/>
      <c r="E746" s="73"/>
      <c r="F746" s="73"/>
      <c r="G746" s="73"/>
      <c r="H746" s="73"/>
      <c r="I746" s="73"/>
      <c r="J746" s="73"/>
      <c r="K746" s="73"/>
      <c r="L746" s="73"/>
      <c r="M746" s="73"/>
      <c r="N746" s="73"/>
      <c r="O746" s="73"/>
      <c r="P746" s="73"/>
      <c r="Q746" s="73"/>
      <c r="R746" s="73"/>
      <c r="S746" s="73"/>
      <c r="T746" s="73"/>
      <c r="U746" s="73"/>
      <c r="V746" s="73"/>
      <c r="W746" s="73"/>
      <c r="X746" s="73"/>
      <c r="Y746" s="73"/>
      <c r="Z746" s="73"/>
      <c r="AA746" s="73"/>
      <c r="AB746" s="73"/>
      <c r="AC746" s="73"/>
      <c r="AD746" s="73"/>
      <c r="AE746" s="73"/>
      <c r="AF746" s="73"/>
      <c r="AG746" s="73"/>
      <c r="AH746" s="73"/>
      <c r="AI746" s="73"/>
      <c r="AJ746" s="73"/>
      <c r="AK746" s="73"/>
    </row>
    <row r="747" spans="1:37" ht="15.75" customHeight="1" x14ac:dyDescent="0.3">
      <c r="A747" s="73"/>
      <c r="B747" s="73"/>
      <c r="C747" s="73"/>
      <c r="D747" s="73"/>
      <c r="E747" s="73"/>
      <c r="F747" s="73"/>
      <c r="G747" s="73"/>
      <c r="H747" s="73"/>
      <c r="I747" s="73"/>
      <c r="J747" s="73"/>
      <c r="K747" s="73"/>
      <c r="L747" s="73"/>
      <c r="M747" s="73"/>
      <c r="N747" s="73"/>
      <c r="O747" s="73"/>
      <c r="P747" s="73"/>
      <c r="Q747" s="73"/>
      <c r="R747" s="73"/>
      <c r="S747" s="73"/>
      <c r="T747" s="73"/>
      <c r="U747" s="73"/>
      <c r="V747" s="73"/>
      <c r="W747" s="73"/>
      <c r="X747" s="73"/>
      <c r="Y747" s="73"/>
      <c r="Z747" s="73"/>
      <c r="AA747" s="73"/>
      <c r="AB747" s="73"/>
      <c r="AC747" s="73"/>
      <c r="AD747" s="73"/>
      <c r="AE747" s="73"/>
      <c r="AF747" s="73"/>
      <c r="AG747" s="73"/>
      <c r="AH747" s="73"/>
      <c r="AI747" s="73"/>
      <c r="AJ747" s="73"/>
      <c r="AK747" s="73"/>
    </row>
    <row r="748" spans="1:37" ht="15.75" customHeight="1" x14ac:dyDescent="0.3">
      <c r="A748" s="73"/>
      <c r="B748" s="73"/>
      <c r="C748" s="73"/>
      <c r="D748" s="73"/>
      <c r="E748" s="73"/>
      <c r="F748" s="73"/>
      <c r="G748" s="73"/>
      <c r="H748" s="73"/>
      <c r="I748" s="73"/>
      <c r="J748" s="73"/>
      <c r="K748" s="73"/>
      <c r="L748" s="73"/>
      <c r="M748" s="73"/>
      <c r="N748" s="73"/>
      <c r="O748" s="73"/>
      <c r="P748" s="73"/>
      <c r="Q748" s="73"/>
      <c r="R748" s="73"/>
      <c r="S748" s="73"/>
      <c r="T748" s="73"/>
      <c r="U748" s="73"/>
      <c r="V748" s="73"/>
      <c r="W748" s="73"/>
      <c r="X748" s="73"/>
      <c r="Y748" s="73"/>
      <c r="Z748" s="73"/>
      <c r="AA748" s="73"/>
      <c r="AB748" s="73"/>
      <c r="AC748" s="73"/>
      <c r="AD748" s="73"/>
      <c r="AE748" s="73"/>
      <c r="AF748" s="73"/>
      <c r="AG748" s="73"/>
      <c r="AH748" s="73"/>
      <c r="AI748" s="73"/>
      <c r="AJ748" s="73"/>
      <c r="AK748" s="73"/>
    </row>
    <row r="749" spans="1:37" ht="15.75" customHeight="1" x14ac:dyDescent="0.3">
      <c r="A749" s="73"/>
      <c r="B749" s="73"/>
      <c r="C749" s="73"/>
      <c r="D749" s="73"/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73"/>
      <c r="V749" s="73"/>
      <c r="W749" s="73"/>
      <c r="X749" s="73"/>
      <c r="Y749" s="73"/>
      <c r="Z749" s="73"/>
      <c r="AA749" s="73"/>
      <c r="AB749" s="73"/>
      <c r="AC749" s="73"/>
      <c r="AD749" s="73"/>
      <c r="AE749" s="73"/>
      <c r="AF749" s="73"/>
      <c r="AG749" s="73"/>
      <c r="AH749" s="73"/>
      <c r="AI749" s="73"/>
      <c r="AJ749" s="73"/>
      <c r="AK749" s="73"/>
    </row>
    <row r="750" spans="1:37" ht="15.75" customHeight="1" x14ac:dyDescent="0.3">
      <c r="A750" s="73"/>
      <c r="B750" s="73"/>
      <c r="C750" s="73"/>
      <c r="D750" s="73"/>
      <c r="E750" s="73"/>
      <c r="F750" s="73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73"/>
      <c r="U750" s="73"/>
      <c r="V750" s="73"/>
      <c r="W750" s="73"/>
      <c r="X750" s="73"/>
      <c r="Y750" s="73"/>
      <c r="Z750" s="73"/>
      <c r="AA750" s="73"/>
      <c r="AB750" s="73"/>
      <c r="AC750" s="73"/>
      <c r="AD750" s="73"/>
      <c r="AE750" s="73"/>
      <c r="AF750" s="73"/>
      <c r="AG750" s="73"/>
      <c r="AH750" s="73"/>
      <c r="AI750" s="73"/>
      <c r="AJ750" s="73"/>
      <c r="AK750" s="73"/>
    </row>
    <row r="751" spans="1:37" ht="15.75" customHeight="1" x14ac:dyDescent="0.3">
      <c r="A751" s="73"/>
      <c r="B751" s="73"/>
      <c r="C751" s="73"/>
      <c r="D751" s="73"/>
      <c r="E751" s="73"/>
      <c r="F751" s="73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73"/>
      <c r="U751" s="73"/>
      <c r="V751" s="73"/>
      <c r="W751" s="73"/>
      <c r="X751" s="73"/>
      <c r="Y751" s="73"/>
      <c r="Z751" s="73"/>
      <c r="AA751" s="73"/>
      <c r="AB751" s="73"/>
      <c r="AC751" s="73"/>
      <c r="AD751" s="73"/>
      <c r="AE751" s="73"/>
      <c r="AF751" s="73"/>
      <c r="AG751" s="73"/>
      <c r="AH751" s="73"/>
      <c r="AI751" s="73"/>
      <c r="AJ751" s="73"/>
      <c r="AK751" s="73"/>
    </row>
    <row r="752" spans="1:37" ht="15.75" customHeight="1" x14ac:dyDescent="0.3">
      <c r="A752" s="73"/>
      <c r="B752" s="73"/>
      <c r="C752" s="73"/>
      <c r="D752" s="73"/>
      <c r="E752" s="73"/>
      <c r="F752" s="73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73"/>
      <c r="U752" s="73"/>
      <c r="V752" s="73"/>
      <c r="W752" s="73"/>
      <c r="X752" s="73"/>
      <c r="Y752" s="73"/>
      <c r="Z752" s="73"/>
      <c r="AA752" s="73"/>
      <c r="AB752" s="73"/>
      <c r="AC752" s="73"/>
      <c r="AD752" s="73"/>
      <c r="AE752" s="73"/>
      <c r="AF752" s="73"/>
      <c r="AG752" s="73"/>
      <c r="AH752" s="73"/>
      <c r="AI752" s="73"/>
      <c r="AJ752" s="73"/>
      <c r="AK752" s="73"/>
    </row>
    <row r="753" spans="1:37" ht="15.75" customHeight="1" x14ac:dyDescent="0.3">
      <c r="A753" s="73"/>
      <c r="B753" s="73"/>
      <c r="C753" s="73"/>
      <c r="D753" s="73"/>
      <c r="E753" s="73"/>
      <c r="F753" s="73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73"/>
      <c r="U753" s="73"/>
      <c r="V753" s="73"/>
      <c r="W753" s="73"/>
      <c r="X753" s="73"/>
      <c r="Y753" s="73"/>
      <c r="Z753" s="73"/>
      <c r="AA753" s="73"/>
      <c r="AB753" s="73"/>
      <c r="AC753" s="73"/>
      <c r="AD753" s="73"/>
      <c r="AE753" s="73"/>
      <c r="AF753" s="73"/>
      <c r="AG753" s="73"/>
      <c r="AH753" s="73"/>
      <c r="AI753" s="73"/>
      <c r="AJ753" s="73"/>
      <c r="AK753" s="73"/>
    </row>
    <row r="754" spans="1:37" ht="15.75" customHeight="1" x14ac:dyDescent="0.3">
      <c r="A754" s="73"/>
      <c r="B754" s="73"/>
      <c r="C754" s="73"/>
      <c r="D754" s="73"/>
      <c r="E754" s="73"/>
      <c r="F754" s="73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73"/>
      <c r="U754" s="73"/>
      <c r="V754" s="73"/>
      <c r="W754" s="73"/>
      <c r="X754" s="73"/>
      <c r="Y754" s="73"/>
      <c r="Z754" s="73"/>
      <c r="AA754" s="73"/>
      <c r="AB754" s="73"/>
      <c r="AC754" s="73"/>
      <c r="AD754" s="73"/>
      <c r="AE754" s="73"/>
      <c r="AF754" s="73"/>
      <c r="AG754" s="73"/>
      <c r="AH754" s="73"/>
      <c r="AI754" s="73"/>
      <c r="AJ754" s="73"/>
      <c r="AK754" s="73"/>
    </row>
    <row r="755" spans="1:37" ht="15.75" customHeight="1" x14ac:dyDescent="0.3">
      <c r="A755" s="73"/>
      <c r="B755" s="73"/>
      <c r="C755" s="73"/>
      <c r="D755" s="73"/>
      <c r="E755" s="73"/>
      <c r="F755" s="73"/>
      <c r="G755" s="73"/>
      <c r="H755" s="73"/>
      <c r="I755" s="73"/>
      <c r="J755" s="73"/>
      <c r="K755" s="73"/>
      <c r="L755" s="73"/>
      <c r="M755" s="73"/>
      <c r="N755" s="73"/>
      <c r="O755" s="73"/>
      <c r="P755" s="73"/>
      <c r="Q755" s="73"/>
      <c r="R755" s="73"/>
      <c r="S755" s="73"/>
      <c r="T755" s="73"/>
      <c r="U755" s="73"/>
      <c r="V755" s="73"/>
      <c r="W755" s="73"/>
      <c r="X755" s="73"/>
      <c r="Y755" s="73"/>
      <c r="Z755" s="73"/>
      <c r="AA755" s="73"/>
      <c r="AB755" s="73"/>
      <c r="AC755" s="73"/>
      <c r="AD755" s="73"/>
      <c r="AE755" s="73"/>
      <c r="AF755" s="73"/>
      <c r="AG755" s="73"/>
      <c r="AH755" s="73"/>
      <c r="AI755" s="73"/>
      <c r="AJ755" s="73"/>
      <c r="AK755" s="73"/>
    </row>
    <row r="756" spans="1:37" ht="15.75" customHeight="1" x14ac:dyDescent="0.3">
      <c r="A756" s="73"/>
      <c r="B756" s="73"/>
      <c r="C756" s="73"/>
      <c r="D756" s="73"/>
      <c r="E756" s="73"/>
      <c r="F756" s="73"/>
      <c r="G756" s="73"/>
      <c r="H756" s="73"/>
      <c r="I756" s="73"/>
      <c r="J756" s="73"/>
      <c r="K756" s="73"/>
      <c r="L756" s="73"/>
      <c r="M756" s="73"/>
      <c r="N756" s="73"/>
      <c r="O756" s="73"/>
      <c r="P756" s="73"/>
      <c r="Q756" s="73"/>
      <c r="R756" s="73"/>
      <c r="S756" s="73"/>
      <c r="T756" s="73"/>
      <c r="U756" s="73"/>
      <c r="V756" s="73"/>
      <c r="W756" s="73"/>
      <c r="X756" s="73"/>
      <c r="Y756" s="73"/>
      <c r="Z756" s="73"/>
      <c r="AA756" s="73"/>
      <c r="AB756" s="73"/>
      <c r="AC756" s="73"/>
      <c r="AD756" s="73"/>
      <c r="AE756" s="73"/>
      <c r="AF756" s="73"/>
      <c r="AG756" s="73"/>
      <c r="AH756" s="73"/>
      <c r="AI756" s="73"/>
      <c r="AJ756" s="73"/>
      <c r="AK756" s="73"/>
    </row>
    <row r="757" spans="1:37" ht="15.75" customHeight="1" x14ac:dyDescent="0.3">
      <c r="A757" s="73"/>
      <c r="B757" s="73"/>
      <c r="C757" s="73"/>
      <c r="D757" s="73"/>
      <c r="E757" s="73"/>
      <c r="F757" s="73"/>
      <c r="G757" s="73"/>
      <c r="H757" s="73"/>
      <c r="I757" s="73"/>
      <c r="J757" s="73"/>
      <c r="K757" s="73"/>
      <c r="L757" s="73"/>
      <c r="M757" s="73"/>
      <c r="N757" s="73"/>
      <c r="O757" s="73"/>
      <c r="P757" s="73"/>
      <c r="Q757" s="73"/>
      <c r="R757" s="73"/>
      <c r="S757" s="73"/>
      <c r="T757" s="73"/>
      <c r="U757" s="73"/>
      <c r="V757" s="73"/>
      <c r="W757" s="73"/>
      <c r="X757" s="73"/>
      <c r="Y757" s="73"/>
      <c r="Z757" s="73"/>
      <c r="AA757" s="73"/>
      <c r="AB757" s="73"/>
      <c r="AC757" s="73"/>
      <c r="AD757" s="73"/>
      <c r="AE757" s="73"/>
      <c r="AF757" s="73"/>
      <c r="AG757" s="73"/>
      <c r="AH757" s="73"/>
      <c r="AI757" s="73"/>
      <c r="AJ757" s="73"/>
      <c r="AK757" s="73"/>
    </row>
    <row r="758" spans="1:37" ht="15.75" customHeight="1" x14ac:dyDescent="0.3">
      <c r="A758" s="73"/>
      <c r="B758" s="73"/>
      <c r="C758" s="73"/>
      <c r="D758" s="73"/>
      <c r="E758" s="73"/>
      <c r="F758" s="73"/>
      <c r="G758" s="73"/>
      <c r="H758" s="73"/>
      <c r="I758" s="73"/>
      <c r="J758" s="73"/>
      <c r="K758" s="73"/>
      <c r="L758" s="73"/>
      <c r="M758" s="73"/>
      <c r="N758" s="73"/>
      <c r="O758" s="73"/>
      <c r="P758" s="73"/>
      <c r="Q758" s="73"/>
      <c r="R758" s="73"/>
      <c r="S758" s="73"/>
      <c r="T758" s="73"/>
      <c r="U758" s="73"/>
      <c r="V758" s="73"/>
      <c r="W758" s="73"/>
      <c r="X758" s="73"/>
      <c r="Y758" s="73"/>
      <c r="Z758" s="73"/>
      <c r="AA758" s="73"/>
      <c r="AB758" s="73"/>
      <c r="AC758" s="73"/>
      <c r="AD758" s="73"/>
      <c r="AE758" s="73"/>
      <c r="AF758" s="73"/>
      <c r="AG758" s="73"/>
      <c r="AH758" s="73"/>
      <c r="AI758" s="73"/>
      <c r="AJ758" s="73"/>
      <c r="AK758" s="73"/>
    </row>
    <row r="759" spans="1:37" ht="15.75" customHeight="1" x14ac:dyDescent="0.3">
      <c r="A759" s="73"/>
      <c r="B759" s="73"/>
      <c r="C759" s="73"/>
      <c r="D759" s="73"/>
      <c r="E759" s="73"/>
      <c r="F759" s="73"/>
      <c r="G759" s="73"/>
      <c r="H759" s="73"/>
      <c r="I759" s="73"/>
      <c r="J759" s="73"/>
      <c r="K759" s="73"/>
      <c r="L759" s="73"/>
      <c r="M759" s="73"/>
      <c r="N759" s="73"/>
      <c r="O759" s="73"/>
      <c r="P759" s="73"/>
      <c r="Q759" s="73"/>
      <c r="R759" s="73"/>
      <c r="S759" s="73"/>
      <c r="T759" s="73"/>
      <c r="U759" s="73"/>
      <c r="V759" s="73"/>
      <c r="W759" s="73"/>
      <c r="X759" s="73"/>
      <c r="Y759" s="73"/>
      <c r="Z759" s="73"/>
      <c r="AA759" s="73"/>
      <c r="AB759" s="73"/>
      <c r="AC759" s="73"/>
      <c r="AD759" s="73"/>
      <c r="AE759" s="73"/>
      <c r="AF759" s="73"/>
      <c r="AG759" s="73"/>
      <c r="AH759" s="73"/>
      <c r="AI759" s="73"/>
      <c r="AJ759" s="73"/>
      <c r="AK759" s="73"/>
    </row>
    <row r="760" spans="1:37" ht="15.75" customHeight="1" x14ac:dyDescent="0.3">
      <c r="A760" s="73"/>
      <c r="B760" s="73"/>
      <c r="C760" s="73"/>
      <c r="D760" s="73"/>
      <c r="E760" s="73"/>
      <c r="F760" s="73"/>
      <c r="G760" s="73"/>
      <c r="H760" s="73"/>
      <c r="I760" s="73"/>
      <c r="J760" s="73"/>
      <c r="K760" s="73"/>
      <c r="L760" s="73"/>
      <c r="M760" s="73"/>
      <c r="N760" s="73"/>
      <c r="O760" s="73"/>
      <c r="P760" s="73"/>
      <c r="Q760" s="73"/>
      <c r="R760" s="73"/>
      <c r="S760" s="73"/>
      <c r="T760" s="73"/>
      <c r="U760" s="73"/>
      <c r="V760" s="73"/>
      <c r="W760" s="73"/>
      <c r="X760" s="73"/>
      <c r="Y760" s="73"/>
      <c r="Z760" s="73"/>
      <c r="AA760" s="73"/>
      <c r="AB760" s="73"/>
      <c r="AC760" s="73"/>
      <c r="AD760" s="73"/>
      <c r="AE760" s="73"/>
      <c r="AF760" s="73"/>
      <c r="AG760" s="73"/>
      <c r="AH760" s="73"/>
      <c r="AI760" s="73"/>
      <c r="AJ760" s="73"/>
      <c r="AK760" s="73"/>
    </row>
    <row r="761" spans="1:37" ht="15.75" customHeight="1" x14ac:dyDescent="0.3">
      <c r="A761" s="73"/>
      <c r="B761" s="73"/>
      <c r="C761" s="73"/>
      <c r="D761" s="73"/>
      <c r="E761" s="73"/>
      <c r="F761" s="73"/>
      <c r="G761" s="73"/>
      <c r="H761" s="73"/>
      <c r="I761" s="73"/>
      <c r="J761" s="73"/>
      <c r="K761" s="73"/>
      <c r="L761" s="73"/>
      <c r="M761" s="73"/>
      <c r="N761" s="73"/>
      <c r="O761" s="73"/>
      <c r="P761" s="73"/>
      <c r="Q761" s="73"/>
      <c r="R761" s="73"/>
      <c r="S761" s="73"/>
      <c r="T761" s="73"/>
      <c r="U761" s="73"/>
      <c r="V761" s="73"/>
      <c r="W761" s="73"/>
      <c r="X761" s="73"/>
      <c r="Y761" s="73"/>
      <c r="Z761" s="73"/>
      <c r="AA761" s="73"/>
      <c r="AB761" s="73"/>
      <c r="AC761" s="73"/>
      <c r="AD761" s="73"/>
      <c r="AE761" s="73"/>
      <c r="AF761" s="73"/>
      <c r="AG761" s="73"/>
      <c r="AH761" s="73"/>
      <c r="AI761" s="73"/>
      <c r="AJ761" s="73"/>
      <c r="AK761" s="73"/>
    </row>
    <row r="762" spans="1:37" ht="15.75" customHeight="1" x14ac:dyDescent="0.3">
      <c r="A762" s="73"/>
      <c r="B762" s="73"/>
      <c r="C762" s="73"/>
      <c r="D762" s="73"/>
      <c r="E762" s="73"/>
      <c r="F762" s="73"/>
      <c r="G762" s="73"/>
      <c r="H762" s="73"/>
      <c r="I762" s="73"/>
      <c r="J762" s="73"/>
      <c r="K762" s="73"/>
      <c r="L762" s="73"/>
      <c r="M762" s="73"/>
      <c r="N762" s="73"/>
      <c r="O762" s="73"/>
      <c r="P762" s="73"/>
      <c r="Q762" s="73"/>
      <c r="R762" s="73"/>
      <c r="S762" s="73"/>
      <c r="T762" s="73"/>
      <c r="U762" s="73"/>
      <c r="V762" s="73"/>
      <c r="W762" s="73"/>
      <c r="X762" s="73"/>
      <c r="Y762" s="73"/>
      <c r="Z762" s="73"/>
      <c r="AA762" s="73"/>
      <c r="AB762" s="73"/>
      <c r="AC762" s="73"/>
      <c r="AD762" s="73"/>
      <c r="AE762" s="73"/>
      <c r="AF762" s="73"/>
      <c r="AG762" s="73"/>
      <c r="AH762" s="73"/>
      <c r="AI762" s="73"/>
      <c r="AJ762" s="73"/>
      <c r="AK762" s="73"/>
    </row>
    <row r="763" spans="1:37" ht="15.75" customHeight="1" x14ac:dyDescent="0.3">
      <c r="A763" s="73"/>
      <c r="B763" s="73"/>
      <c r="C763" s="73"/>
      <c r="D763" s="73"/>
      <c r="E763" s="73"/>
      <c r="F763" s="73"/>
      <c r="G763" s="73"/>
      <c r="H763" s="73"/>
      <c r="I763" s="73"/>
      <c r="J763" s="73"/>
      <c r="K763" s="73"/>
      <c r="L763" s="73"/>
      <c r="M763" s="73"/>
      <c r="N763" s="73"/>
      <c r="O763" s="73"/>
      <c r="P763" s="73"/>
      <c r="Q763" s="73"/>
      <c r="R763" s="73"/>
      <c r="S763" s="73"/>
      <c r="T763" s="73"/>
      <c r="U763" s="73"/>
      <c r="V763" s="73"/>
      <c r="W763" s="73"/>
      <c r="X763" s="73"/>
      <c r="Y763" s="73"/>
      <c r="Z763" s="73"/>
      <c r="AA763" s="73"/>
      <c r="AB763" s="73"/>
      <c r="AC763" s="73"/>
      <c r="AD763" s="73"/>
      <c r="AE763" s="73"/>
      <c r="AF763" s="73"/>
      <c r="AG763" s="73"/>
      <c r="AH763" s="73"/>
      <c r="AI763" s="73"/>
      <c r="AJ763" s="73"/>
      <c r="AK763" s="73"/>
    </row>
    <row r="764" spans="1:37" ht="15.75" customHeight="1" x14ac:dyDescent="0.3">
      <c r="A764" s="73"/>
      <c r="B764" s="73"/>
      <c r="C764" s="73"/>
      <c r="D764" s="73"/>
      <c r="E764" s="73"/>
      <c r="F764" s="73"/>
      <c r="G764" s="73"/>
      <c r="H764" s="73"/>
      <c r="I764" s="73"/>
      <c r="J764" s="73"/>
      <c r="K764" s="73"/>
      <c r="L764" s="73"/>
      <c r="M764" s="73"/>
      <c r="N764" s="73"/>
      <c r="O764" s="73"/>
      <c r="P764" s="73"/>
      <c r="Q764" s="73"/>
      <c r="R764" s="73"/>
      <c r="S764" s="73"/>
      <c r="T764" s="73"/>
      <c r="U764" s="73"/>
      <c r="V764" s="73"/>
      <c r="W764" s="73"/>
      <c r="X764" s="73"/>
      <c r="Y764" s="73"/>
      <c r="Z764" s="73"/>
      <c r="AA764" s="73"/>
      <c r="AB764" s="73"/>
      <c r="AC764" s="73"/>
      <c r="AD764" s="73"/>
      <c r="AE764" s="73"/>
      <c r="AF764" s="73"/>
      <c r="AG764" s="73"/>
      <c r="AH764" s="73"/>
      <c r="AI764" s="73"/>
      <c r="AJ764" s="73"/>
      <c r="AK764" s="73"/>
    </row>
    <row r="765" spans="1:37" ht="15.75" customHeight="1" x14ac:dyDescent="0.3">
      <c r="A765" s="73"/>
      <c r="B765" s="73"/>
      <c r="C765" s="73"/>
      <c r="D765" s="73"/>
      <c r="E765" s="73"/>
      <c r="F765" s="73"/>
      <c r="G765" s="73"/>
      <c r="H765" s="73"/>
      <c r="I765" s="73"/>
      <c r="J765" s="73"/>
      <c r="K765" s="73"/>
      <c r="L765" s="73"/>
      <c r="M765" s="73"/>
      <c r="N765" s="73"/>
      <c r="O765" s="73"/>
      <c r="P765" s="73"/>
      <c r="Q765" s="73"/>
      <c r="R765" s="73"/>
      <c r="S765" s="73"/>
      <c r="T765" s="73"/>
      <c r="U765" s="73"/>
      <c r="V765" s="73"/>
      <c r="W765" s="73"/>
      <c r="X765" s="73"/>
      <c r="Y765" s="73"/>
      <c r="Z765" s="73"/>
      <c r="AA765" s="73"/>
      <c r="AB765" s="73"/>
      <c r="AC765" s="73"/>
      <c r="AD765" s="73"/>
      <c r="AE765" s="73"/>
      <c r="AF765" s="73"/>
      <c r="AG765" s="73"/>
      <c r="AH765" s="73"/>
      <c r="AI765" s="73"/>
      <c r="AJ765" s="73"/>
      <c r="AK765" s="73"/>
    </row>
    <row r="766" spans="1:37" ht="15.75" customHeight="1" x14ac:dyDescent="0.3">
      <c r="A766" s="73"/>
      <c r="B766" s="73"/>
      <c r="C766" s="73"/>
      <c r="D766" s="73"/>
      <c r="E766" s="73"/>
      <c r="F766" s="73"/>
      <c r="G766" s="73"/>
      <c r="H766" s="73"/>
      <c r="I766" s="73"/>
      <c r="J766" s="73"/>
      <c r="K766" s="73"/>
      <c r="L766" s="73"/>
      <c r="M766" s="73"/>
      <c r="N766" s="73"/>
      <c r="O766" s="73"/>
      <c r="P766" s="73"/>
      <c r="Q766" s="73"/>
      <c r="R766" s="73"/>
      <c r="S766" s="73"/>
      <c r="T766" s="73"/>
      <c r="U766" s="73"/>
      <c r="V766" s="73"/>
      <c r="W766" s="73"/>
      <c r="X766" s="73"/>
      <c r="Y766" s="73"/>
      <c r="Z766" s="73"/>
      <c r="AA766" s="73"/>
      <c r="AB766" s="73"/>
      <c r="AC766" s="73"/>
      <c r="AD766" s="73"/>
      <c r="AE766" s="73"/>
      <c r="AF766" s="73"/>
      <c r="AG766" s="73"/>
      <c r="AH766" s="73"/>
      <c r="AI766" s="73"/>
      <c r="AJ766" s="73"/>
      <c r="AK766" s="73"/>
    </row>
    <row r="767" spans="1:37" ht="15.75" customHeight="1" x14ac:dyDescent="0.3">
      <c r="A767" s="73"/>
      <c r="B767" s="73"/>
      <c r="C767" s="73"/>
      <c r="D767" s="73"/>
      <c r="E767" s="73"/>
      <c r="F767" s="73"/>
      <c r="G767" s="73"/>
      <c r="H767" s="73"/>
      <c r="I767" s="73"/>
      <c r="J767" s="73"/>
      <c r="K767" s="73"/>
      <c r="L767" s="73"/>
      <c r="M767" s="73"/>
      <c r="N767" s="73"/>
      <c r="O767" s="73"/>
      <c r="P767" s="73"/>
      <c r="Q767" s="73"/>
      <c r="R767" s="73"/>
      <c r="S767" s="73"/>
      <c r="T767" s="73"/>
      <c r="U767" s="73"/>
      <c r="V767" s="73"/>
      <c r="W767" s="73"/>
      <c r="X767" s="73"/>
      <c r="Y767" s="73"/>
      <c r="Z767" s="73"/>
      <c r="AA767" s="73"/>
      <c r="AB767" s="73"/>
      <c r="AC767" s="73"/>
      <c r="AD767" s="73"/>
      <c r="AE767" s="73"/>
      <c r="AF767" s="73"/>
      <c r="AG767" s="73"/>
      <c r="AH767" s="73"/>
      <c r="AI767" s="73"/>
      <c r="AJ767" s="73"/>
      <c r="AK767" s="73"/>
    </row>
    <row r="768" spans="1:37" ht="15.75" customHeight="1" x14ac:dyDescent="0.3">
      <c r="A768" s="73"/>
      <c r="B768" s="73"/>
      <c r="C768" s="73"/>
      <c r="D768" s="73"/>
      <c r="E768" s="73"/>
      <c r="F768" s="73"/>
      <c r="G768" s="73"/>
      <c r="H768" s="73"/>
      <c r="I768" s="73"/>
      <c r="J768" s="73"/>
      <c r="K768" s="73"/>
      <c r="L768" s="73"/>
      <c r="M768" s="73"/>
      <c r="N768" s="73"/>
      <c r="O768" s="73"/>
      <c r="P768" s="73"/>
      <c r="Q768" s="73"/>
      <c r="R768" s="73"/>
      <c r="S768" s="73"/>
      <c r="T768" s="73"/>
      <c r="U768" s="73"/>
      <c r="V768" s="73"/>
      <c r="W768" s="73"/>
      <c r="X768" s="73"/>
      <c r="Y768" s="73"/>
      <c r="Z768" s="73"/>
      <c r="AA768" s="73"/>
      <c r="AB768" s="73"/>
      <c r="AC768" s="73"/>
      <c r="AD768" s="73"/>
      <c r="AE768" s="73"/>
      <c r="AF768" s="73"/>
      <c r="AG768" s="73"/>
      <c r="AH768" s="73"/>
      <c r="AI768" s="73"/>
      <c r="AJ768" s="73"/>
      <c r="AK768" s="73"/>
    </row>
    <row r="769" spans="1:37" ht="15.75" customHeight="1" x14ac:dyDescent="0.3">
      <c r="A769" s="73"/>
      <c r="B769" s="73"/>
      <c r="C769" s="73"/>
      <c r="D769" s="73"/>
      <c r="E769" s="73"/>
      <c r="F769" s="73"/>
      <c r="G769" s="73"/>
      <c r="H769" s="73"/>
      <c r="I769" s="73"/>
      <c r="J769" s="73"/>
      <c r="K769" s="73"/>
      <c r="L769" s="73"/>
      <c r="M769" s="73"/>
      <c r="N769" s="73"/>
      <c r="O769" s="73"/>
      <c r="P769" s="73"/>
      <c r="Q769" s="73"/>
      <c r="R769" s="73"/>
      <c r="S769" s="73"/>
      <c r="T769" s="73"/>
      <c r="U769" s="73"/>
      <c r="V769" s="73"/>
      <c r="W769" s="73"/>
      <c r="X769" s="73"/>
      <c r="Y769" s="73"/>
      <c r="Z769" s="73"/>
      <c r="AA769" s="73"/>
      <c r="AB769" s="73"/>
      <c r="AC769" s="73"/>
      <c r="AD769" s="73"/>
      <c r="AE769" s="73"/>
      <c r="AF769" s="73"/>
      <c r="AG769" s="73"/>
      <c r="AH769" s="73"/>
      <c r="AI769" s="73"/>
      <c r="AJ769" s="73"/>
      <c r="AK769" s="73"/>
    </row>
    <row r="770" spans="1:37" ht="15.75" customHeight="1" x14ac:dyDescent="0.3">
      <c r="A770" s="73"/>
      <c r="B770" s="73"/>
      <c r="C770" s="73"/>
      <c r="D770" s="73"/>
      <c r="E770" s="73"/>
      <c r="F770" s="73"/>
      <c r="G770" s="73"/>
      <c r="H770" s="73"/>
      <c r="I770" s="73"/>
      <c r="J770" s="73"/>
      <c r="K770" s="73"/>
      <c r="L770" s="73"/>
      <c r="M770" s="73"/>
      <c r="N770" s="73"/>
      <c r="O770" s="73"/>
      <c r="P770" s="73"/>
      <c r="Q770" s="73"/>
      <c r="R770" s="73"/>
      <c r="S770" s="73"/>
      <c r="T770" s="73"/>
      <c r="U770" s="73"/>
      <c r="V770" s="73"/>
      <c r="W770" s="73"/>
      <c r="X770" s="73"/>
      <c r="Y770" s="73"/>
      <c r="Z770" s="73"/>
      <c r="AA770" s="73"/>
      <c r="AB770" s="73"/>
      <c r="AC770" s="73"/>
      <c r="AD770" s="73"/>
      <c r="AE770" s="73"/>
      <c r="AF770" s="73"/>
      <c r="AG770" s="73"/>
      <c r="AH770" s="73"/>
      <c r="AI770" s="73"/>
      <c r="AJ770" s="73"/>
      <c r="AK770" s="73"/>
    </row>
    <row r="771" spans="1:37" ht="15.75" customHeight="1" x14ac:dyDescent="0.3">
      <c r="A771" s="73"/>
      <c r="B771" s="73"/>
      <c r="C771" s="73"/>
      <c r="D771" s="73"/>
      <c r="E771" s="73"/>
      <c r="F771" s="73"/>
      <c r="G771" s="73"/>
      <c r="H771" s="73"/>
      <c r="I771" s="73"/>
      <c r="J771" s="73"/>
      <c r="K771" s="73"/>
      <c r="L771" s="73"/>
      <c r="M771" s="73"/>
      <c r="N771" s="73"/>
      <c r="O771" s="73"/>
      <c r="P771" s="73"/>
      <c r="Q771" s="73"/>
      <c r="R771" s="73"/>
      <c r="S771" s="73"/>
      <c r="T771" s="73"/>
      <c r="U771" s="73"/>
      <c r="V771" s="73"/>
      <c r="W771" s="73"/>
      <c r="X771" s="73"/>
      <c r="Y771" s="73"/>
      <c r="Z771" s="73"/>
      <c r="AA771" s="73"/>
      <c r="AB771" s="73"/>
      <c r="AC771" s="73"/>
      <c r="AD771" s="73"/>
      <c r="AE771" s="73"/>
      <c r="AF771" s="73"/>
      <c r="AG771" s="73"/>
      <c r="AH771" s="73"/>
      <c r="AI771" s="73"/>
      <c r="AJ771" s="73"/>
      <c r="AK771" s="73"/>
    </row>
    <row r="772" spans="1:37" ht="15.75" customHeight="1" x14ac:dyDescent="0.3">
      <c r="A772" s="73"/>
      <c r="B772" s="73"/>
      <c r="C772" s="73"/>
      <c r="D772" s="73"/>
      <c r="E772" s="73"/>
      <c r="F772" s="73"/>
      <c r="G772" s="73"/>
      <c r="H772" s="73"/>
      <c r="I772" s="73"/>
      <c r="J772" s="73"/>
      <c r="K772" s="73"/>
      <c r="L772" s="73"/>
      <c r="M772" s="73"/>
      <c r="N772" s="73"/>
      <c r="O772" s="73"/>
      <c r="P772" s="73"/>
      <c r="Q772" s="73"/>
      <c r="R772" s="73"/>
      <c r="S772" s="73"/>
      <c r="T772" s="73"/>
      <c r="U772" s="73"/>
      <c r="V772" s="73"/>
      <c r="W772" s="73"/>
      <c r="X772" s="73"/>
      <c r="Y772" s="73"/>
      <c r="Z772" s="73"/>
      <c r="AA772" s="73"/>
      <c r="AB772" s="73"/>
      <c r="AC772" s="73"/>
      <c r="AD772" s="73"/>
      <c r="AE772" s="73"/>
      <c r="AF772" s="73"/>
      <c r="AG772" s="73"/>
      <c r="AH772" s="73"/>
      <c r="AI772" s="73"/>
      <c r="AJ772" s="73"/>
      <c r="AK772" s="73"/>
    </row>
    <row r="773" spans="1:37" ht="15.75" customHeight="1" x14ac:dyDescent="0.3">
      <c r="A773" s="73"/>
      <c r="B773" s="73"/>
      <c r="C773" s="73"/>
      <c r="D773" s="73"/>
      <c r="E773" s="73"/>
      <c r="F773" s="73"/>
      <c r="G773" s="73"/>
      <c r="H773" s="73"/>
      <c r="I773" s="73"/>
      <c r="J773" s="73"/>
      <c r="K773" s="73"/>
      <c r="L773" s="73"/>
      <c r="M773" s="73"/>
      <c r="N773" s="73"/>
      <c r="O773" s="73"/>
      <c r="P773" s="73"/>
      <c r="Q773" s="73"/>
      <c r="R773" s="73"/>
      <c r="S773" s="73"/>
      <c r="T773" s="73"/>
      <c r="U773" s="73"/>
      <c r="V773" s="73"/>
      <c r="W773" s="73"/>
      <c r="X773" s="73"/>
      <c r="Y773" s="73"/>
      <c r="Z773" s="73"/>
      <c r="AA773" s="73"/>
      <c r="AB773" s="73"/>
      <c r="AC773" s="73"/>
      <c r="AD773" s="73"/>
      <c r="AE773" s="73"/>
      <c r="AF773" s="73"/>
      <c r="AG773" s="73"/>
      <c r="AH773" s="73"/>
      <c r="AI773" s="73"/>
      <c r="AJ773" s="73"/>
      <c r="AK773" s="73"/>
    </row>
    <row r="774" spans="1:37" ht="15.75" customHeight="1" x14ac:dyDescent="0.3">
      <c r="A774" s="73"/>
      <c r="B774" s="73"/>
      <c r="C774" s="73"/>
      <c r="D774" s="73"/>
      <c r="E774" s="73"/>
      <c r="F774" s="73"/>
      <c r="G774" s="73"/>
      <c r="H774" s="73"/>
      <c r="I774" s="73"/>
      <c r="J774" s="73"/>
      <c r="K774" s="73"/>
      <c r="L774" s="73"/>
      <c r="M774" s="73"/>
      <c r="N774" s="73"/>
      <c r="O774" s="73"/>
      <c r="P774" s="73"/>
      <c r="Q774" s="73"/>
      <c r="R774" s="73"/>
      <c r="S774" s="73"/>
      <c r="T774" s="73"/>
      <c r="U774" s="73"/>
      <c r="V774" s="73"/>
      <c r="W774" s="73"/>
      <c r="X774" s="73"/>
      <c r="Y774" s="73"/>
      <c r="Z774" s="73"/>
      <c r="AA774" s="73"/>
      <c r="AB774" s="73"/>
      <c r="AC774" s="73"/>
      <c r="AD774" s="73"/>
      <c r="AE774" s="73"/>
      <c r="AF774" s="73"/>
      <c r="AG774" s="73"/>
      <c r="AH774" s="73"/>
      <c r="AI774" s="73"/>
      <c r="AJ774" s="73"/>
      <c r="AK774" s="73"/>
    </row>
    <row r="775" spans="1:37" ht="15.75" customHeight="1" x14ac:dyDescent="0.3">
      <c r="A775" s="73"/>
      <c r="B775" s="73"/>
      <c r="C775" s="73"/>
      <c r="D775" s="73"/>
      <c r="E775" s="73"/>
      <c r="F775" s="73"/>
      <c r="G775" s="73"/>
      <c r="H775" s="73"/>
      <c r="I775" s="73"/>
      <c r="J775" s="73"/>
      <c r="K775" s="73"/>
      <c r="L775" s="73"/>
      <c r="M775" s="73"/>
      <c r="N775" s="73"/>
      <c r="O775" s="73"/>
      <c r="P775" s="73"/>
      <c r="Q775" s="73"/>
      <c r="R775" s="73"/>
      <c r="S775" s="73"/>
      <c r="T775" s="73"/>
      <c r="U775" s="73"/>
      <c r="V775" s="73"/>
      <c r="W775" s="73"/>
      <c r="X775" s="73"/>
      <c r="Y775" s="73"/>
      <c r="Z775" s="73"/>
      <c r="AA775" s="73"/>
      <c r="AB775" s="73"/>
      <c r="AC775" s="73"/>
      <c r="AD775" s="73"/>
      <c r="AE775" s="73"/>
      <c r="AF775" s="73"/>
      <c r="AG775" s="73"/>
      <c r="AH775" s="73"/>
      <c r="AI775" s="73"/>
      <c r="AJ775" s="73"/>
      <c r="AK775" s="73"/>
    </row>
    <row r="776" spans="1:37" ht="15.75" customHeight="1" x14ac:dyDescent="0.3">
      <c r="A776" s="73"/>
      <c r="B776" s="73"/>
      <c r="C776" s="73"/>
      <c r="D776" s="73"/>
      <c r="E776" s="73"/>
      <c r="F776" s="73"/>
      <c r="G776" s="73"/>
      <c r="H776" s="73"/>
      <c r="I776" s="73"/>
      <c r="J776" s="73"/>
      <c r="K776" s="73"/>
      <c r="L776" s="73"/>
      <c r="M776" s="73"/>
      <c r="N776" s="73"/>
      <c r="O776" s="73"/>
      <c r="P776" s="73"/>
      <c r="Q776" s="73"/>
      <c r="R776" s="73"/>
      <c r="S776" s="73"/>
      <c r="T776" s="73"/>
      <c r="U776" s="73"/>
      <c r="V776" s="73"/>
      <c r="W776" s="73"/>
      <c r="X776" s="73"/>
      <c r="Y776" s="73"/>
      <c r="Z776" s="73"/>
      <c r="AA776" s="73"/>
      <c r="AB776" s="73"/>
      <c r="AC776" s="73"/>
      <c r="AD776" s="73"/>
      <c r="AE776" s="73"/>
      <c r="AF776" s="73"/>
      <c r="AG776" s="73"/>
      <c r="AH776" s="73"/>
      <c r="AI776" s="73"/>
      <c r="AJ776" s="73"/>
      <c r="AK776" s="73"/>
    </row>
    <row r="777" spans="1:37" ht="15.75" customHeight="1" x14ac:dyDescent="0.3">
      <c r="A777" s="73"/>
      <c r="B777" s="73"/>
      <c r="C777" s="73"/>
      <c r="D777" s="73"/>
      <c r="E777" s="73"/>
      <c r="F777" s="73"/>
      <c r="G777" s="73"/>
      <c r="H777" s="73"/>
      <c r="I777" s="73"/>
      <c r="J777" s="73"/>
      <c r="K777" s="73"/>
      <c r="L777" s="73"/>
      <c r="M777" s="73"/>
      <c r="N777" s="73"/>
      <c r="O777" s="73"/>
      <c r="P777" s="73"/>
      <c r="Q777" s="73"/>
      <c r="R777" s="73"/>
      <c r="S777" s="73"/>
      <c r="T777" s="73"/>
      <c r="U777" s="73"/>
      <c r="V777" s="73"/>
      <c r="W777" s="73"/>
      <c r="X777" s="73"/>
      <c r="Y777" s="73"/>
      <c r="Z777" s="73"/>
      <c r="AA777" s="73"/>
      <c r="AB777" s="73"/>
      <c r="AC777" s="73"/>
      <c r="AD777" s="73"/>
      <c r="AE777" s="73"/>
      <c r="AF777" s="73"/>
      <c r="AG777" s="73"/>
      <c r="AH777" s="73"/>
      <c r="AI777" s="73"/>
      <c r="AJ777" s="73"/>
      <c r="AK777" s="73"/>
    </row>
    <row r="778" spans="1:37" ht="15.75" customHeight="1" x14ac:dyDescent="0.3">
      <c r="A778" s="73"/>
      <c r="B778" s="73"/>
      <c r="C778" s="73"/>
      <c r="D778" s="73"/>
      <c r="E778" s="73"/>
      <c r="F778" s="73"/>
      <c r="G778" s="73"/>
      <c r="H778" s="73"/>
      <c r="I778" s="73"/>
      <c r="J778" s="73"/>
      <c r="K778" s="73"/>
      <c r="L778" s="73"/>
      <c r="M778" s="73"/>
      <c r="N778" s="73"/>
      <c r="O778" s="73"/>
      <c r="P778" s="73"/>
      <c r="Q778" s="73"/>
      <c r="R778" s="73"/>
      <c r="S778" s="73"/>
      <c r="T778" s="73"/>
      <c r="U778" s="73"/>
      <c r="V778" s="73"/>
      <c r="W778" s="73"/>
      <c r="X778" s="73"/>
      <c r="Y778" s="73"/>
      <c r="Z778" s="73"/>
      <c r="AA778" s="73"/>
      <c r="AB778" s="73"/>
      <c r="AC778" s="73"/>
      <c r="AD778" s="73"/>
      <c r="AE778" s="73"/>
      <c r="AF778" s="73"/>
      <c r="AG778" s="73"/>
      <c r="AH778" s="73"/>
      <c r="AI778" s="73"/>
      <c r="AJ778" s="73"/>
      <c r="AK778" s="73"/>
    </row>
    <row r="779" spans="1:37" ht="15.75" customHeight="1" x14ac:dyDescent="0.3">
      <c r="A779" s="73"/>
      <c r="B779" s="73"/>
      <c r="C779" s="73"/>
      <c r="D779" s="73"/>
      <c r="E779" s="73"/>
      <c r="F779" s="73"/>
      <c r="G779" s="73"/>
      <c r="H779" s="73"/>
      <c r="I779" s="73"/>
      <c r="J779" s="73"/>
      <c r="K779" s="73"/>
      <c r="L779" s="73"/>
      <c r="M779" s="73"/>
      <c r="N779" s="73"/>
      <c r="O779" s="73"/>
      <c r="P779" s="73"/>
      <c r="Q779" s="73"/>
      <c r="R779" s="73"/>
      <c r="S779" s="73"/>
      <c r="T779" s="73"/>
      <c r="U779" s="73"/>
      <c r="V779" s="73"/>
      <c r="W779" s="73"/>
      <c r="X779" s="73"/>
      <c r="Y779" s="73"/>
      <c r="Z779" s="73"/>
      <c r="AA779" s="73"/>
      <c r="AB779" s="73"/>
      <c r="AC779" s="73"/>
      <c r="AD779" s="73"/>
      <c r="AE779" s="73"/>
      <c r="AF779" s="73"/>
      <c r="AG779" s="73"/>
      <c r="AH779" s="73"/>
      <c r="AI779" s="73"/>
      <c r="AJ779" s="73"/>
      <c r="AK779" s="73"/>
    </row>
    <row r="780" spans="1:37" ht="15.75" customHeight="1" x14ac:dyDescent="0.3">
      <c r="A780" s="73"/>
      <c r="B780" s="73"/>
      <c r="C780" s="73"/>
      <c r="D780" s="73"/>
      <c r="E780" s="73"/>
      <c r="F780" s="73"/>
      <c r="G780" s="73"/>
      <c r="H780" s="73"/>
      <c r="I780" s="73"/>
      <c r="J780" s="73"/>
      <c r="K780" s="73"/>
      <c r="L780" s="73"/>
      <c r="M780" s="73"/>
      <c r="N780" s="73"/>
      <c r="O780" s="73"/>
      <c r="P780" s="73"/>
      <c r="Q780" s="73"/>
      <c r="R780" s="73"/>
      <c r="S780" s="73"/>
      <c r="T780" s="73"/>
      <c r="U780" s="73"/>
      <c r="V780" s="73"/>
      <c r="W780" s="73"/>
      <c r="X780" s="73"/>
      <c r="Y780" s="73"/>
      <c r="Z780" s="73"/>
      <c r="AA780" s="73"/>
      <c r="AB780" s="73"/>
      <c r="AC780" s="73"/>
      <c r="AD780" s="73"/>
      <c r="AE780" s="73"/>
      <c r="AF780" s="73"/>
      <c r="AG780" s="73"/>
      <c r="AH780" s="73"/>
      <c r="AI780" s="73"/>
      <c r="AJ780" s="73"/>
      <c r="AK780" s="73"/>
    </row>
    <row r="781" spans="1:37" ht="15.75" customHeight="1" x14ac:dyDescent="0.3">
      <c r="A781" s="73"/>
      <c r="B781" s="73"/>
      <c r="C781" s="73"/>
      <c r="D781" s="73"/>
      <c r="E781" s="73"/>
      <c r="F781" s="73"/>
      <c r="G781" s="73"/>
      <c r="H781" s="73"/>
      <c r="I781" s="73"/>
      <c r="J781" s="73"/>
      <c r="K781" s="73"/>
      <c r="L781" s="73"/>
      <c r="M781" s="73"/>
      <c r="N781" s="73"/>
      <c r="O781" s="73"/>
      <c r="P781" s="73"/>
      <c r="Q781" s="73"/>
      <c r="R781" s="73"/>
      <c r="S781" s="73"/>
      <c r="T781" s="73"/>
      <c r="U781" s="73"/>
      <c r="V781" s="73"/>
      <c r="W781" s="73"/>
      <c r="X781" s="73"/>
      <c r="Y781" s="73"/>
      <c r="Z781" s="73"/>
      <c r="AA781" s="73"/>
      <c r="AB781" s="73"/>
      <c r="AC781" s="73"/>
      <c r="AD781" s="73"/>
      <c r="AE781" s="73"/>
      <c r="AF781" s="73"/>
      <c r="AG781" s="73"/>
      <c r="AH781" s="73"/>
      <c r="AI781" s="73"/>
      <c r="AJ781" s="73"/>
      <c r="AK781" s="73"/>
    </row>
    <row r="782" spans="1:37" ht="15.75" customHeight="1" x14ac:dyDescent="0.3">
      <c r="A782" s="73"/>
      <c r="B782" s="73"/>
      <c r="C782" s="73"/>
      <c r="D782" s="73"/>
      <c r="E782" s="73"/>
      <c r="F782" s="73"/>
      <c r="G782" s="73"/>
      <c r="H782" s="73"/>
      <c r="I782" s="73"/>
      <c r="J782" s="73"/>
      <c r="K782" s="73"/>
      <c r="L782" s="73"/>
      <c r="M782" s="73"/>
      <c r="N782" s="73"/>
      <c r="O782" s="73"/>
      <c r="P782" s="73"/>
      <c r="Q782" s="73"/>
      <c r="R782" s="73"/>
      <c r="S782" s="73"/>
      <c r="T782" s="73"/>
      <c r="U782" s="73"/>
      <c r="V782" s="73"/>
      <c r="W782" s="73"/>
      <c r="X782" s="73"/>
      <c r="Y782" s="73"/>
      <c r="Z782" s="73"/>
      <c r="AA782" s="73"/>
      <c r="AB782" s="73"/>
      <c r="AC782" s="73"/>
      <c r="AD782" s="73"/>
      <c r="AE782" s="73"/>
      <c r="AF782" s="73"/>
      <c r="AG782" s="73"/>
      <c r="AH782" s="73"/>
      <c r="AI782" s="73"/>
      <c r="AJ782" s="73"/>
      <c r="AK782" s="73"/>
    </row>
    <row r="783" spans="1:37" ht="15.75" customHeight="1" x14ac:dyDescent="0.3">
      <c r="A783" s="73"/>
      <c r="B783" s="73"/>
      <c r="C783" s="73"/>
      <c r="D783" s="73"/>
      <c r="E783" s="73"/>
      <c r="F783" s="73"/>
      <c r="G783" s="73"/>
      <c r="H783" s="73"/>
      <c r="I783" s="73"/>
      <c r="J783" s="73"/>
      <c r="K783" s="73"/>
      <c r="L783" s="73"/>
      <c r="M783" s="73"/>
      <c r="N783" s="73"/>
      <c r="O783" s="73"/>
      <c r="P783" s="73"/>
      <c r="Q783" s="73"/>
      <c r="R783" s="73"/>
      <c r="S783" s="73"/>
      <c r="T783" s="73"/>
      <c r="U783" s="73"/>
      <c r="V783" s="73"/>
      <c r="W783" s="73"/>
      <c r="X783" s="73"/>
      <c r="Y783" s="73"/>
      <c r="Z783" s="73"/>
      <c r="AA783" s="73"/>
      <c r="AB783" s="73"/>
      <c r="AC783" s="73"/>
      <c r="AD783" s="73"/>
      <c r="AE783" s="73"/>
      <c r="AF783" s="73"/>
      <c r="AG783" s="73"/>
      <c r="AH783" s="73"/>
      <c r="AI783" s="73"/>
      <c r="AJ783" s="73"/>
      <c r="AK783" s="73"/>
    </row>
    <row r="784" spans="1:37" ht="15.75" customHeight="1" x14ac:dyDescent="0.3">
      <c r="A784" s="73"/>
      <c r="B784" s="73"/>
      <c r="C784" s="73"/>
      <c r="D784" s="73"/>
      <c r="E784" s="73"/>
      <c r="F784" s="73"/>
      <c r="G784" s="73"/>
      <c r="H784" s="73"/>
      <c r="I784" s="73"/>
      <c r="J784" s="73"/>
      <c r="K784" s="73"/>
      <c r="L784" s="73"/>
      <c r="M784" s="73"/>
      <c r="N784" s="73"/>
      <c r="O784" s="73"/>
      <c r="P784" s="73"/>
      <c r="Q784" s="73"/>
      <c r="R784" s="73"/>
      <c r="S784" s="73"/>
      <c r="T784" s="73"/>
      <c r="U784" s="73"/>
      <c r="V784" s="73"/>
      <c r="W784" s="73"/>
      <c r="X784" s="73"/>
      <c r="Y784" s="73"/>
      <c r="Z784" s="73"/>
      <c r="AA784" s="73"/>
      <c r="AB784" s="73"/>
      <c r="AC784" s="73"/>
      <c r="AD784" s="73"/>
      <c r="AE784" s="73"/>
      <c r="AF784" s="73"/>
      <c r="AG784" s="73"/>
      <c r="AH784" s="73"/>
      <c r="AI784" s="73"/>
      <c r="AJ784" s="73"/>
      <c r="AK784" s="73"/>
    </row>
    <row r="785" spans="1:37" ht="15.75" customHeight="1" x14ac:dyDescent="0.3">
      <c r="A785" s="73"/>
      <c r="B785" s="73"/>
      <c r="C785" s="73"/>
      <c r="D785" s="73"/>
      <c r="E785" s="73"/>
      <c r="F785" s="73"/>
      <c r="G785" s="73"/>
      <c r="H785" s="73"/>
      <c r="I785" s="73"/>
      <c r="J785" s="73"/>
      <c r="K785" s="73"/>
      <c r="L785" s="73"/>
      <c r="M785" s="73"/>
      <c r="N785" s="73"/>
      <c r="O785" s="73"/>
      <c r="P785" s="73"/>
      <c r="Q785" s="73"/>
      <c r="R785" s="73"/>
      <c r="S785" s="73"/>
      <c r="T785" s="73"/>
      <c r="U785" s="73"/>
      <c r="V785" s="73"/>
      <c r="W785" s="73"/>
      <c r="X785" s="73"/>
      <c r="Y785" s="73"/>
      <c r="Z785" s="73"/>
      <c r="AA785" s="73"/>
      <c r="AB785" s="73"/>
      <c r="AC785" s="73"/>
      <c r="AD785" s="73"/>
      <c r="AE785" s="73"/>
      <c r="AF785" s="73"/>
      <c r="AG785" s="73"/>
      <c r="AH785" s="73"/>
      <c r="AI785" s="73"/>
      <c r="AJ785" s="73"/>
      <c r="AK785" s="73"/>
    </row>
    <row r="786" spans="1:37" ht="15.75" customHeight="1" x14ac:dyDescent="0.3">
      <c r="A786" s="73"/>
      <c r="B786" s="73"/>
      <c r="C786" s="73"/>
      <c r="D786" s="73"/>
      <c r="E786" s="73"/>
      <c r="F786" s="73"/>
      <c r="G786" s="73"/>
      <c r="H786" s="73"/>
      <c r="I786" s="73"/>
      <c r="J786" s="73"/>
      <c r="K786" s="73"/>
      <c r="L786" s="73"/>
      <c r="M786" s="73"/>
      <c r="N786" s="73"/>
      <c r="O786" s="73"/>
      <c r="P786" s="73"/>
      <c r="Q786" s="73"/>
      <c r="R786" s="73"/>
      <c r="S786" s="73"/>
      <c r="T786" s="73"/>
      <c r="U786" s="73"/>
      <c r="V786" s="73"/>
      <c r="W786" s="73"/>
      <c r="X786" s="73"/>
      <c r="Y786" s="73"/>
      <c r="Z786" s="73"/>
      <c r="AA786" s="73"/>
      <c r="AB786" s="73"/>
      <c r="AC786" s="73"/>
      <c r="AD786" s="73"/>
      <c r="AE786" s="73"/>
      <c r="AF786" s="73"/>
      <c r="AG786" s="73"/>
      <c r="AH786" s="73"/>
      <c r="AI786" s="73"/>
      <c r="AJ786" s="73"/>
      <c r="AK786" s="73"/>
    </row>
    <row r="787" spans="1:37" ht="15.75" customHeight="1" x14ac:dyDescent="0.3">
      <c r="A787" s="73"/>
      <c r="B787" s="73"/>
      <c r="C787" s="73"/>
      <c r="D787" s="73"/>
      <c r="E787" s="73"/>
      <c r="F787" s="73"/>
      <c r="G787" s="73"/>
      <c r="H787" s="73"/>
      <c r="I787" s="73"/>
      <c r="J787" s="73"/>
      <c r="K787" s="73"/>
      <c r="L787" s="73"/>
      <c r="M787" s="73"/>
      <c r="N787" s="73"/>
      <c r="O787" s="73"/>
      <c r="P787" s="73"/>
      <c r="Q787" s="73"/>
      <c r="R787" s="73"/>
      <c r="S787" s="73"/>
      <c r="T787" s="73"/>
      <c r="U787" s="73"/>
      <c r="V787" s="73"/>
      <c r="W787" s="73"/>
      <c r="X787" s="73"/>
      <c r="Y787" s="73"/>
      <c r="Z787" s="73"/>
      <c r="AA787" s="73"/>
      <c r="AB787" s="73"/>
      <c r="AC787" s="73"/>
      <c r="AD787" s="73"/>
      <c r="AE787" s="73"/>
      <c r="AF787" s="73"/>
      <c r="AG787" s="73"/>
      <c r="AH787" s="73"/>
      <c r="AI787" s="73"/>
      <c r="AJ787" s="73"/>
      <c r="AK787" s="73"/>
    </row>
    <row r="788" spans="1:37" ht="15.75" customHeight="1" x14ac:dyDescent="0.3">
      <c r="A788" s="73"/>
      <c r="B788" s="73"/>
      <c r="C788" s="73"/>
      <c r="D788" s="73"/>
      <c r="E788" s="73"/>
      <c r="F788" s="73"/>
      <c r="G788" s="73"/>
      <c r="H788" s="73"/>
      <c r="I788" s="73"/>
      <c r="J788" s="73"/>
      <c r="K788" s="73"/>
      <c r="L788" s="73"/>
      <c r="M788" s="73"/>
      <c r="N788" s="73"/>
      <c r="O788" s="73"/>
      <c r="P788" s="73"/>
      <c r="Q788" s="73"/>
      <c r="R788" s="73"/>
      <c r="S788" s="73"/>
      <c r="T788" s="73"/>
      <c r="U788" s="73"/>
      <c r="V788" s="73"/>
      <c r="W788" s="73"/>
      <c r="X788" s="73"/>
      <c r="Y788" s="73"/>
      <c r="Z788" s="73"/>
      <c r="AA788" s="73"/>
      <c r="AB788" s="73"/>
      <c r="AC788" s="73"/>
      <c r="AD788" s="73"/>
      <c r="AE788" s="73"/>
      <c r="AF788" s="73"/>
      <c r="AG788" s="73"/>
      <c r="AH788" s="73"/>
      <c r="AI788" s="73"/>
      <c r="AJ788" s="73"/>
      <c r="AK788" s="73"/>
    </row>
    <row r="789" spans="1:37" ht="15.75" customHeight="1" x14ac:dyDescent="0.3">
      <c r="A789" s="73"/>
      <c r="B789" s="73"/>
      <c r="C789" s="73"/>
      <c r="D789" s="73"/>
      <c r="E789" s="73"/>
      <c r="F789" s="73"/>
      <c r="G789" s="73"/>
      <c r="H789" s="73"/>
      <c r="I789" s="73"/>
      <c r="J789" s="73"/>
      <c r="K789" s="73"/>
      <c r="L789" s="73"/>
      <c r="M789" s="73"/>
      <c r="N789" s="73"/>
      <c r="O789" s="73"/>
      <c r="P789" s="73"/>
      <c r="Q789" s="73"/>
      <c r="R789" s="73"/>
      <c r="S789" s="73"/>
      <c r="T789" s="73"/>
      <c r="U789" s="73"/>
      <c r="V789" s="73"/>
      <c r="W789" s="73"/>
      <c r="X789" s="73"/>
      <c r="Y789" s="73"/>
      <c r="Z789" s="73"/>
      <c r="AA789" s="73"/>
      <c r="AB789" s="73"/>
      <c r="AC789" s="73"/>
      <c r="AD789" s="73"/>
      <c r="AE789" s="73"/>
      <c r="AF789" s="73"/>
      <c r="AG789" s="73"/>
      <c r="AH789" s="73"/>
      <c r="AI789" s="73"/>
      <c r="AJ789" s="73"/>
      <c r="AK789" s="73"/>
    </row>
    <row r="790" spans="1:37" ht="15.75" customHeight="1" x14ac:dyDescent="0.3">
      <c r="A790" s="73"/>
      <c r="B790" s="73"/>
      <c r="C790" s="73"/>
      <c r="D790" s="73"/>
      <c r="E790" s="73"/>
      <c r="F790" s="73"/>
      <c r="G790" s="73"/>
      <c r="H790" s="73"/>
      <c r="I790" s="73"/>
      <c r="J790" s="73"/>
      <c r="K790" s="73"/>
      <c r="L790" s="73"/>
      <c r="M790" s="73"/>
      <c r="N790" s="73"/>
      <c r="O790" s="73"/>
      <c r="P790" s="73"/>
      <c r="Q790" s="73"/>
      <c r="R790" s="73"/>
      <c r="S790" s="73"/>
      <c r="T790" s="73"/>
      <c r="U790" s="73"/>
      <c r="V790" s="73"/>
      <c r="W790" s="73"/>
      <c r="X790" s="73"/>
      <c r="Y790" s="73"/>
      <c r="Z790" s="73"/>
      <c r="AA790" s="73"/>
      <c r="AB790" s="73"/>
      <c r="AC790" s="73"/>
      <c r="AD790" s="73"/>
      <c r="AE790" s="73"/>
      <c r="AF790" s="73"/>
      <c r="AG790" s="73"/>
      <c r="AH790" s="73"/>
      <c r="AI790" s="73"/>
      <c r="AJ790" s="73"/>
      <c r="AK790" s="73"/>
    </row>
    <row r="791" spans="1:37" ht="15.75" customHeight="1" x14ac:dyDescent="0.3">
      <c r="A791" s="73"/>
      <c r="B791" s="73"/>
      <c r="C791" s="73"/>
      <c r="D791" s="73"/>
      <c r="E791" s="73"/>
      <c r="F791" s="73"/>
      <c r="G791" s="73"/>
      <c r="H791" s="73"/>
      <c r="I791" s="73"/>
      <c r="J791" s="73"/>
      <c r="K791" s="73"/>
      <c r="L791" s="73"/>
      <c r="M791" s="73"/>
      <c r="N791" s="73"/>
      <c r="O791" s="73"/>
      <c r="P791" s="73"/>
      <c r="Q791" s="73"/>
      <c r="R791" s="73"/>
      <c r="S791" s="73"/>
      <c r="T791" s="73"/>
      <c r="U791" s="73"/>
      <c r="V791" s="73"/>
      <c r="W791" s="73"/>
      <c r="X791" s="73"/>
      <c r="Y791" s="73"/>
      <c r="Z791" s="73"/>
      <c r="AA791" s="73"/>
      <c r="AB791" s="73"/>
      <c r="AC791" s="73"/>
      <c r="AD791" s="73"/>
      <c r="AE791" s="73"/>
      <c r="AF791" s="73"/>
      <c r="AG791" s="73"/>
      <c r="AH791" s="73"/>
      <c r="AI791" s="73"/>
      <c r="AJ791" s="73"/>
      <c r="AK791" s="73"/>
    </row>
    <row r="792" spans="1:37" ht="15.75" customHeight="1" x14ac:dyDescent="0.3">
      <c r="A792" s="73"/>
      <c r="B792" s="73"/>
      <c r="C792" s="73"/>
      <c r="D792" s="73"/>
      <c r="E792" s="73"/>
      <c r="F792" s="73"/>
      <c r="G792" s="73"/>
      <c r="H792" s="73"/>
      <c r="I792" s="73"/>
      <c r="J792" s="73"/>
      <c r="K792" s="73"/>
      <c r="L792" s="73"/>
      <c r="M792" s="73"/>
      <c r="N792" s="73"/>
      <c r="O792" s="73"/>
      <c r="P792" s="73"/>
      <c r="Q792" s="73"/>
      <c r="R792" s="73"/>
      <c r="S792" s="73"/>
      <c r="T792" s="73"/>
      <c r="U792" s="73"/>
      <c r="V792" s="73"/>
      <c r="W792" s="73"/>
      <c r="X792" s="73"/>
      <c r="Y792" s="73"/>
      <c r="Z792" s="73"/>
      <c r="AA792" s="73"/>
      <c r="AB792" s="73"/>
      <c r="AC792" s="73"/>
      <c r="AD792" s="73"/>
      <c r="AE792" s="73"/>
      <c r="AF792" s="73"/>
      <c r="AG792" s="73"/>
      <c r="AH792" s="73"/>
      <c r="AI792" s="73"/>
      <c r="AJ792" s="73"/>
      <c r="AK792" s="73"/>
    </row>
    <row r="793" spans="1:37" ht="15.75" customHeight="1" x14ac:dyDescent="0.3">
      <c r="A793" s="73"/>
      <c r="B793" s="73"/>
      <c r="C793" s="73"/>
      <c r="D793" s="73"/>
      <c r="E793" s="73"/>
      <c r="F793" s="73"/>
      <c r="G793" s="73"/>
      <c r="H793" s="73"/>
      <c r="I793" s="73"/>
      <c r="J793" s="73"/>
      <c r="K793" s="73"/>
      <c r="L793" s="73"/>
      <c r="M793" s="73"/>
      <c r="N793" s="73"/>
      <c r="O793" s="73"/>
      <c r="P793" s="73"/>
      <c r="Q793" s="73"/>
      <c r="R793" s="73"/>
      <c r="S793" s="73"/>
      <c r="T793" s="73"/>
      <c r="U793" s="73"/>
      <c r="V793" s="73"/>
      <c r="W793" s="73"/>
      <c r="X793" s="73"/>
      <c r="Y793" s="73"/>
      <c r="Z793" s="73"/>
      <c r="AA793" s="73"/>
      <c r="AB793" s="73"/>
      <c r="AC793" s="73"/>
      <c r="AD793" s="73"/>
      <c r="AE793" s="73"/>
      <c r="AF793" s="73"/>
      <c r="AG793" s="73"/>
      <c r="AH793" s="73"/>
      <c r="AI793" s="73"/>
      <c r="AJ793" s="73"/>
      <c r="AK793" s="73"/>
    </row>
    <row r="794" spans="1:37" ht="15.75" customHeight="1" x14ac:dyDescent="0.3">
      <c r="A794" s="73"/>
      <c r="B794" s="73"/>
      <c r="C794" s="73"/>
      <c r="D794" s="73"/>
      <c r="E794" s="73"/>
      <c r="F794" s="73"/>
      <c r="G794" s="73"/>
      <c r="H794" s="73"/>
      <c r="I794" s="73"/>
      <c r="J794" s="73"/>
      <c r="K794" s="73"/>
      <c r="L794" s="73"/>
      <c r="M794" s="73"/>
      <c r="N794" s="73"/>
      <c r="O794" s="73"/>
      <c r="P794" s="73"/>
      <c r="Q794" s="73"/>
      <c r="R794" s="73"/>
      <c r="S794" s="73"/>
      <c r="T794" s="73"/>
      <c r="U794" s="73"/>
      <c r="V794" s="73"/>
      <c r="W794" s="73"/>
      <c r="X794" s="73"/>
      <c r="Y794" s="73"/>
      <c r="Z794" s="73"/>
      <c r="AA794" s="73"/>
      <c r="AB794" s="73"/>
      <c r="AC794" s="73"/>
      <c r="AD794" s="73"/>
      <c r="AE794" s="73"/>
      <c r="AF794" s="73"/>
      <c r="AG794" s="73"/>
      <c r="AH794" s="73"/>
      <c r="AI794" s="73"/>
      <c r="AJ794" s="73"/>
      <c r="AK794" s="73"/>
    </row>
    <row r="795" spans="1:37" ht="15.75" customHeight="1" x14ac:dyDescent="0.3">
      <c r="A795" s="73"/>
      <c r="B795" s="73"/>
      <c r="C795" s="73"/>
      <c r="D795" s="73"/>
      <c r="E795" s="73"/>
      <c r="F795" s="73"/>
      <c r="G795" s="73"/>
      <c r="H795" s="73"/>
      <c r="I795" s="73"/>
      <c r="J795" s="73"/>
      <c r="K795" s="73"/>
      <c r="L795" s="73"/>
      <c r="M795" s="73"/>
      <c r="N795" s="73"/>
      <c r="O795" s="73"/>
      <c r="P795" s="73"/>
      <c r="Q795" s="73"/>
      <c r="R795" s="73"/>
      <c r="S795" s="73"/>
      <c r="T795" s="73"/>
      <c r="U795" s="73"/>
      <c r="V795" s="73"/>
      <c r="W795" s="73"/>
      <c r="X795" s="73"/>
      <c r="Y795" s="73"/>
      <c r="Z795" s="73"/>
      <c r="AA795" s="73"/>
      <c r="AB795" s="73"/>
      <c r="AC795" s="73"/>
      <c r="AD795" s="73"/>
      <c r="AE795" s="73"/>
      <c r="AF795" s="73"/>
      <c r="AG795" s="73"/>
      <c r="AH795" s="73"/>
      <c r="AI795" s="73"/>
      <c r="AJ795" s="73"/>
      <c r="AK795" s="73"/>
    </row>
    <row r="796" spans="1:37" ht="15.75" customHeight="1" x14ac:dyDescent="0.3">
      <c r="A796" s="73"/>
      <c r="B796" s="73"/>
      <c r="C796" s="73"/>
      <c r="D796" s="73"/>
      <c r="E796" s="73"/>
      <c r="F796" s="73"/>
      <c r="G796" s="73"/>
      <c r="H796" s="73"/>
      <c r="I796" s="73"/>
      <c r="J796" s="73"/>
      <c r="K796" s="73"/>
      <c r="L796" s="73"/>
      <c r="M796" s="73"/>
      <c r="N796" s="73"/>
      <c r="O796" s="73"/>
      <c r="P796" s="73"/>
      <c r="Q796" s="73"/>
      <c r="R796" s="73"/>
      <c r="S796" s="73"/>
      <c r="T796" s="73"/>
      <c r="U796" s="73"/>
      <c r="V796" s="73"/>
      <c r="W796" s="73"/>
      <c r="X796" s="73"/>
      <c r="Y796" s="73"/>
      <c r="Z796" s="73"/>
      <c r="AA796" s="73"/>
      <c r="AB796" s="73"/>
      <c r="AC796" s="73"/>
      <c r="AD796" s="73"/>
      <c r="AE796" s="73"/>
      <c r="AF796" s="73"/>
      <c r="AG796" s="73"/>
      <c r="AH796" s="73"/>
      <c r="AI796" s="73"/>
      <c r="AJ796" s="73"/>
      <c r="AK796" s="73"/>
    </row>
    <row r="797" spans="1:37" ht="15.75" customHeight="1" x14ac:dyDescent="0.3">
      <c r="A797" s="73"/>
      <c r="B797" s="73"/>
      <c r="C797" s="73"/>
      <c r="D797" s="73"/>
      <c r="E797" s="73"/>
      <c r="F797" s="73"/>
      <c r="G797" s="73"/>
      <c r="H797" s="73"/>
      <c r="I797" s="73"/>
      <c r="J797" s="73"/>
      <c r="K797" s="73"/>
      <c r="L797" s="73"/>
      <c r="M797" s="73"/>
      <c r="N797" s="73"/>
      <c r="O797" s="73"/>
      <c r="P797" s="73"/>
      <c r="Q797" s="73"/>
      <c r="R797" s="73"/>
      <c r="S797" s="73"/>
      <c r="T797" s="73"/>
      <c r="U797" s="73"/>
      <c r="V797" s="73"/>
      <c r="W797" s="73"/>
      <c r="X797" s="73"/>
      <c r="Y797" s="73"/>
      <c r="Z797" s="73"/>
      <c r="AA797" s="73"/>
      <c r="AB797" s="73"/>
      <c r="AC797" s="73"/>
      <c r="AD797" s="73"/>
      <c r="AE797" s="73"/>
      <c r="AF797" s="73"/>
      <c r="AG797" s="73"/>
      <c r="AH797" s="73"/>
      <c r="AI797" s="73"/>
      <c r="AJ797" s="73"/>
      <c r="AK797" s="73"/>
    </row>
    <row r="798" spans="1:37" ht="15.75" customHeight="1" x14ac:dyDescent="0.3">
      <c r="A798" s="73"/>
      <c r="B798" s="73"/>
      <c r="C798" s="73"/>
      <c r="D798" s="73"/>
      <c r="E798" s="73"/>
      <c r="F798" s="73"/>
      <c r="G798" s="73"/>
      <c r="H798" s="73"/>
      <c r="I798" s="73"/>
      <c r="J798" s="73"/>
      <c r="K798" s="73"/>
      <c r="L798" s="73"/>
      <c r="M798" s="73"/>
      <c r="N798" s="73"/>
      <c r="O798" s="73"/>
      <c r="P798" s="73"/>
      <c r="Q798" s="73"/>
      <c r="R798" s="73"/>
      <c r="S798" s="73"/>
      <c r="T798" s="73"/>
      <c r="U798" s="73"/>
      <c r="V798" s="73"/>
      <c r="W798" s="73"/>
      <c r="X798" s="73"/>
      <c r="Y798" s="73"/>
      <c r="Z798" s="73"/>
      <c r="AA798" s="73"/>
      <c r="AB798" s="73"/>
      <c r="AC798" s="73"/>
      <c r="AD798" s="73"/>
      <c r="AE798" s="73"/>
      <c r="AF798" s="73"/>
      <c r="AG798" s="73"/>
      <c r="AH798" s="73"/>
      <c r="AI798" s="73"/>
      <c r="AJ798" s="73"/>
      <c r="AK798" s="73"/>
    </row>
    <row r="799" spans="1:37" ht="15.75" customHeight="1" x14ac:dyDescent="0.3">
      <c r="A799" s="73"/>
      <c r="B799" s="73"/>
      <c r="C799" s="73"/>
      <c r="D799" s="73"/>
      <c r="E799" s="73"/>
      <c r="F799" s="73"/>
      <c r="G799" s="73"/>
      <c r="H799" s="73"/>
      <c r="I799" s="73"/>
      <c r="J799" s="73"/>
      <c r="K799" s="73"/>
      <c r="L799" s="73"/>
      <c r="M799" s="73"/>
      <c r="N799" s="73"/>
      <c r="O799" s="73"/>
      <c r="P799" s="73"/>
      <c r="Q799" s="73"/>
      <c r="R799" s="73"/>
      <c r="S799" s="73"/>
      <c r="T799" s="73"/>
      <c r="U799" s="73"/>
      <c r="V799" s="73"/>
      <c r="W799" s="73"/>
      <c r="X799" s="73"/>
      <c r="Y799" s="73"/>
      <c r="Z799" s="73"/>
      <c r="AA799" s="73"/>
      <c r="AB799" s="73"/>
      <c r="AC799" s="73"/>
      <c r="AD799" s="73"/>
      <c r="AE799" s="73"/>
      <c r="AF799" s="73"/>
      <c r="AG799" s="73"/>
      <c r="AH799" s="73"/>
      <c r="AI799" s="73"/>
      <c r="AJ799" s="73"/>
      <c r="AK799" s="73"/>
    </row>
    <row r="800" spans="1:37" ht="15.75" customHeight="1" x14ac:dyDescent="0.3">
      <c r="A800" s="73"/>
      <c r="B800" s="73"/>
      <c r="C800" s="73"/>
      <c r="D800" s="73"/>
      <c r="E800" s="73"/>
      <c r="F800" s="73"/>
      <c r="G800" s="73"/>
      <c r="H800" s="73"/>
      <c r="I800" s="73"/>
      <c r="J800" s="73"/>
      <c r="K800" s="73"/>
      <c r="L800" s="73"/>
      <c r="M800" s="73"/>
      <c r="N800" s="73"/>
      <c r="O800" s="73"/>
      <c r="P800" s="73"/>
      <c r="Q800" s="73"/>
      <c r="R800" s="73"/>
      <c r="S800" s="73"/>
      <c r="T800" s="73"/>
      <c r="U800" s="73"/>
      <c r="V800" s="73"/>
      <c r="W800" s="73"/>
      <c r="X800" s="73"/>
      <c r="Y800" s="73"/>
      <c r="Z800" s="73"/>
      <c r="AA800" s="73"/>
      <c r="AB800" s="73"/>
      <c r="AC800" s="73"/>
      <c r="AD800" s="73"/>
      <c r="AE800" s="73"/>
      <c r="AF800" s="73"/>
      <c r="AG800" s="73"/>
      <c r="AH800" s="73"/>
      <c r="AI800" s="73"/>
      <c r="AJ800" s="73"/>
      <c r="AK800" s="73"/>
    </row>
    <row r="801" spans="1:37" ht="15.75" customHeight="1" x14ac:dyDescent="0.3">
      <c r="A801" s="73"/>
      <c r="B801" s="73"/>
      <c r="C801" s="73"/>
      <c r="D801" s="73"/>
      <c r="E801" s="73"/>
      <c r="F801" s="73"/>
      <c r="G801" s="73"/>
      <c r="H801" s="73"/>
      <c r="I801" s="73"/>
      <c r="J801" s="73"/>
      <c r="K801" s="73"/>
      <c r="L801" s="73"/>
      <c r="M801" s="73"/>
      <c r="N801" s="73"/>
      <c r="O801" s="73"/>
      <c r="P801" s="73"/>
      <c r="Q801" s="73"/>
      <c r="R801" s="73"/>
      <c r="S801" s="73"/>
      <c r="T801" s="73"/>
      <c r="U801" s="73"/>
      <c r="V801" s="73"/>
      <c r="W801" s="73"/>
      <c r="X801" s="73"/>
      <c r="Y801" s="73"/>
      <c r="Z801" s="73"/>
      <c r="AA801" s="73"/>
      <c r="AB801" s="73"/>
      <c r="AC801" s="73"/>
      <c r="AD801" s="73"/>
      <c r="AE801" s="73"/>
      <c r="AF801" s="73"/>
      <c r="AG801" s="73"/>
      <c r="AH801" s="73"/>
      <c r="AI801" s="73"/>
      <c r="AJ801" s="73"/>
      <c r="AK801" s="73"/>
    </row>
    <row r="802" spans="1:37" ht="15.75" customHeight="1" x14ac:dyDescent="0.3">
      <c r="A802" s="73"/>
      <c r="B802" s="73"/>
      <c r="C802" s="73"/>
      <c r="D802" s="73"/>
      <c r="E802" s="73"/>
      <c r="F802" s="73"/>
      <c r="G802" s="73"/>
      <c r="H802" s="73"/>
      <c r="I802" s="73"/>
      <c r="J802" s="73"/>
      <c r="K802" s="73"/>
      <c r="L802" s="73"/>
      <c r="M802" s="73"/>
      <c r="N802" s="73"/>
      <c r="O802" s="73"/>
      <c r="P802" s="73"/>
      <c r="Q802" s="73"/>
      <c r="R802" s="73"/>
      <c r="S802" s="73"/>
      <c r="T802" s="73"/>
      <c r="U802" s="73"/>
      <c r="V802" s="73"/>
      <c r="W802" s="73"/>
      <c r="X802" s="73"/>
      <c r="Y802" s="73"/>
      <c r="Z802" s="73"/>
      <c r="AA802" s="73"/>
      <c r="AB802" s="73"/>
      <c r="AC802" s="73"/>
      <c r="AD802" s="73"/>
      <c r="AE802" s="73"/>
      <c r="AF802" s="73"/>
      <c r="AG802" s="73"/>
      <c r="AH802" s="73"/>
      <c r="AI802" s="73"/>
      <c r="AJ802" s="73"/>
      <c r="AK802" s="73"/>
    </row>
    <row r="803" spans="1:37" ht="15.75" customHeight="1" x14ac:dyDescent="0.3">
      <c r="A803" s="73"/>
      <c r="B803" s="73"/>
      <c r="C803" s="73"/>
      <c r="D803" s="73"/>
      <c r="E803" s="73"/>
      <c r="F803" s="73"/>
      <c r="G803" s="73"/>
      <c r="H803" s="73"/>
      <c r="I803" s="73"/>
      <c r="J803" s="73"/>
      <c r="K803" s="73"/>
      <c r="L803" s="73"/>
      <c r="M803" s="73"/>
      <c r="N803" s="73"/>
      <c r="O803" s="73"/>
      <c r="P803" s="73"/>
      <c r="Q803" s="73"/>
      <c r="R803" s="73"/>
      <c r="S803" s="73"/>
      <c r="T803" s="73"/>
      <c r="U803" s="73"/>
      <c r="V803" s="73"/>
      <c r="W803" s="73"/>
      <c r="X803" s="73"/>
      <c r="Y803" s="73"/>
      <c r="Z803" s="73"/>
      <c r="AA803" s="73"/>
      <c r="AB803" s="73"/>
      <c r="AC803" s="73"/>
      <c r="AD803" s="73"/>
      <c r="AE803" s="73"/>
      <c r="AF803" s="73"/>
      <c r="AG803" s="73"/>
      <c r="AH803" s="73"/>
      <c r="AI803" s="73"/>
      <c r="AJ803" s="73"/>
      <c r="AK803" s="73"/>
    </row>
    <row r="804" spans="1:37" ht="15.75" customHeight="1" x14ac:dyDescent="0.3">
      <c r="A804" s="73"/>
      <c r="B804" s="73"/>
      <c r="C804" s="73"/>
      <c r="D804" s="73"/>
      <c r="E804" s="73"/>
      <c r="F804" s="73"/>
      <c r="G804" s="73"/>
      <c r="H804" s="73"/>
      <c r="I804" s="73"/>
      <c r="J804" s="73"/>
      <c r="K804" s="73"/>
      <c r="L804" s="73"/>
      <c r="M804" s="73"/>
      <c r="N804" s="73"/>
      <c r="O804" s="73"/>
      <c r="P804" s="73"/>
      <c r="Q804" s="73"/>
      <c r="R804" s="73"/>
      <c r="S804" s="73"/>
      <c r="T804" s="73"/>
      <c r="U804" s="73"/>
      <c r="V804" s="73"/>
      <c r="W804" s="73"/>
      <c r="X804" s="73"/>
      <c r="Y804" s="73"/>
      <c r="Z804" s="73"/>
      <c r="AA804" s="73"/>
      <c r="AB804" s="73"/>
      <c r="AC804" s="73"/>
      <c r="AD804" s="73"/>
      <c r="AE804" s="73"/>
      <c r="AF804" s="73"/>
      <c r="AG804" s="73"/>
      <c r="AH804" s="73"/>
      <c r="AI804" s="73"/>
      <c r="AJ804" s="73"/>
      <c r="AK804" s="73"/>
    </row>
    <row r="805" spans="1:37" ht="15.75" customHeight="1" x14ac:dyDescent="0.3">
      <c r="A805" s="73"/>
      <c r="B805" s="73"/>
      <c r="C805" s="73"/>
      <c r="D805" s="73"/>
      <c r="E805" s="73"/>
      <c r="F805" s="73"/>
      <c r="G805" s="73"/>
      <c r="H805" s="73"/>
      <c r="I805" s="73"/>
      <c r="J805" s="73"/>
      <c r="K805" s="73"/>
      <c r="L805" s="73"/>
      <c r="M805" s="73"/>
      <c r="N805" s="73"/>
      <c r="O805" s="73"/>
      <c r="P805" s="73"/>
      <c r="Q805" s="73"/>
      <c r="R805" s="73"/>
      <c r="S805" s="73"/>
      <c r="T805" s="73"/>
      <c r="U805" s="73"/>
      <c r="V805" s="73"/>
      <c r="W805" s="73"/>
      <c r="X805" s="73"/>
      <c r="Y805" s="73"/>
      <c r="Z805" s="73"/>
      <c r="AA805" s="73"/>
      <c r="AB805" s="73"/>
      <c r="AC805" s="73"/>
      <c r="AD805" s="73"/>
      <c r="AE805" s="73"/>
      <c r="AF805" s="73"/>
      <c r="AG805" s="73"/>
      <c r="AH805" s="73"/>
      <c r="AI805" s="73"/>
      <c r="AJ805" s="73"/>
      <c r="AK805" s="73"/>
    </row>
    <row r="806" spans="1:37" ht="15.75" customHeight="1" x14ac:dyDescent="0.3">
      <c r="A806" s="73"/>
      <c r="B806" s="73"/>
      <c r="C806" s="73"/>
      <c r="D806" s="73"/>
      <c r="E806" s="73"/>
      <c r="F806" s="73"/>
      <c r="G806" s="73"/>
      <c r="H806" s="73"/>
      <c r="I806" s="73"/>
      <c r="J806" s="73"/>
      <c r="K806" s="73"/>
      <c r="L806" s="73"/>
      <c r="M806" s="73"/>
      <c r="N806" s="73"/>
      <c r="O806" s="73"/>
      <c r="P806" s="73"/>
      <c r="Q806" s="73"/>
      <c r="R806" s="73"/>
      <c r="S806" s="73"/>
      <c r="T806" s="73"/>
      <c r="U806" s="73"/>
      <c r="V806" s="73"/>
      <c r="W806" s="73"/>
      <c r="X806" s="73"/>
      <c r="Y806" s="73"/>
      <c r="Z806" s="73"/>
      <c r="AA806" s="73"/>
      <c r="AB806" s="73"/>
      <c r="AC806" s="73"/>
      <c r="AD806" s="73"/>
      <c r="AE806" s="73"/>
      <c r="AF806" s="73"/>
      <c r="AG806" s="73"/>
      <c r="AH806" s="73"/>
      <c r="AI806" s="73"/>
      <c r="AJ806" s="73"/>
      <c r="AK806" s="73"/>
    </row>
    <row r="807" spans="1:37" ht="15.75" customHeight="1" x14ac:dyDescent="0.3">
      <c r="A807" s="73"/>
      <c r="B807" s="73"/>
      <c r="C807" s="73"/>
      <c r="D807" s="73"/>
      <c r="E807" s="73"/>
      <c r="F807" s="73"/>
      <c r="G807" s="73"/>
      <c r="H807" s="73"/>
      <c r="I807" s="73"/>
      <c r="J807" s="73"/>
      <c r="K807" s="73"/>
      <c r="L807" s="73"/>
      <c r="M807" s="73"/>
      <c r="N807" s="73"/>
      <c r="O807" s="73"/>
      <c r="P807" s="73"/>
      <c r="Q807" s="73"/>
      <c r="R807" s="73"/>
      <c r="S807" s="73"/>
      <c r="T807" s="73"/>
      <c r="U807" s="73"/>
      <c r="V807" s="73"/>
      <c r="W807" s="73"/>
      <c r="X807" s="73"/>
      <c r="Y807" s="73"/>
      <c r="Z807" s="73"/>
      <c r="AA807" s="73"/>
      <c r="AB807" s="73"/>
      <c r="AC807" s="73"/>
      <c r="AD807" s="73"/>
      <c r="AE807" s="73"/>
      <c r="AF807" s="73"/>
      <c r="AG807" s="73"/>
      <c r="AH807" s="73"/>
      <c r="AI807" s="73"/>
      <c r="AJ807" s="73"/>
      <c r="AK807" s="73"/>
    </row>
    <row r="808" spans="1:37" ht="15.75" customHeight="1" x14ac:dyDescent="0.3">
      <c r="A808" s="73"/>
      <c r="B808" s="73"/>
      <c r="C808" s="73"/>
      <c r="D808" s="73"/>
      <c r="E808" s="73"/>
      <c r="F808" s="73"/>
      <c r="G808" s="73"/>
      <c r="H808" s="73"/>
      <c r="I808" s="73"/>
      <c r="J808" s="73"/>
      <c r="K808" s="73"/>
      <c r="L808" s="73"/>
      <c r="M808" s="73"/>
      <c r="N808" s="73"/>
      <c r="O808" s="73"/>
      <c r="P808" s="73"/>
      <c r="Q808" s="73"/>
      <c r="R808" s="73"/>
      <c r="S808" s="73"/>
      <c r="T808" s="73"/>
      <c r="U808" s="73"/>
      <c r="V808" s="73"/>
      <c r="W808" s="73"/>
      <c r="X808" s="73"/>
      <c r="Y808" s="73"/>
      <c r="Z808" s="73"/>
      <c r="AA808" s="73"/>
      <c r="AB808" s="73"/>
      <c r="AC808" s="73"/>
      <c r="AD808" s="73"/>
      <c r="AE808" s="73"/>
      <c r="AF808" s="73"/>
      <c r="AG808" s="73"/>
      <c r="AH808" s="73"/>
      <c r="AI808" s="73"/>
      <c r="AJ808" s="73"/>
      <c r="AK808" s="73"/>
    </row>
    <row r="809" spans="1:37" ht="15.75" customHeight="1" x14ac:dyDescent="0.3">
      <c r="A809" s="73"/>
      <c r="B809" s="73"/>
      <c r="C809" s="73"/>
      <c r="D809" s="73"/>
      <c r="E809" s="73"/>
      <c r="F809" s="73"/>
      <c r="G809" s="73"/>
      <c r="H809" s="73"/>
      <c r="I809" s="73"/>
      <c r="J809" s="73"/>
      <c r="K809" s="73"/>
      <c r="L809" s="73"/>
      <c r="M809" s="73"/>
      <c r="N809" s="73"/>
      <c r="O809" s="73"/>
      <c r="P809" s="73"/>
      <c r="Q809" s="73"/>
      <c r="R809" s="73"/>
      <c r="S809" s="73"/>
      <c r="T809" s="73"/>
      <c r="U809" s="73"/>
      <c r="V809" s="73"/>
      <c r="W809" s="73"/>
      <c r="X809" s="73"/>
      <c r="Y809" s="73"/>
      <c r="Z809" s="73"/>
      <c r="AA809" s="73"/>
      <c r="AB809" s="73"/>
      <c r="AC809" s="73"/>
      <c r="AD809" s="73"/>
      <c r="AE809" s="73"/>
      <c r="AF809" s="73"/>
      <c r="AG809" s="73"/>
      <c r="AH809" s="73"/>
      <c r="AI809" s="73"/>
      <c r="AJ809" s="73"/>
      <c r="AK809" s="73"/>
    </row>
    <row r="810" spans="1:37" ht="15.75" customHeight="1" x14ac:dyDescent="0.3">
      <c r="A810" s="73"/>
      <c r="B810" s="73"/>
      <c r="C810" s="73"/>
      <c r="D810" s="73"/>
      <c r="E810" s="73"/>
      <c r="F810" s="73"/>
      <c r="G810" s="73"/>
      <c r="H810" s="73"/>
      <c r="I810" s="73"/>
      <c r="J810" s="73"/>
      <c r="K810" s="73"/>
      <c r="L810" s="73"/>
      <c r="M810" s="73"/>
      <c r="N810" s="73"/>
      <c r="O810" s="73"/>
      <c r="P810" s="73"/>
      <c r="Q810" s="73"/>
      <c r="R810" s="73"/>
      <c r="S810" s="73"/>
      <c r="T810" s="73"/>
      <c r="U810" s="73"/>
      <c r="V810" s="73"/>
      <c r="W810" s="73"/>
      <c r="X810" s="73"/>
      <c r="Y810" s="73"/>
      <c r="Z810" s="73"/>
      <c r="AA810" s="73"/>
      <c r="AB810" s="73"/>
      <c r="AC810" s="73"/>
      <c r="AD810" s="73"/>
      <c r="AE810" s="73"/>
      <c r="AF810" s="73"/>
      <c r="AG810" s="73"/>
      <c r="AH810" s="73"/>
      <c r="AI810" s="73"/>
      <c r="AJ810" s="73"/>
      <c r="AK810" s="73"/>
    </row>
    <row r="811" spans="1:37" ht="15.75" customHeight="1" x14ac:dyDescent="0.3">
      <c r="A811" s="73"/>
      <c r="B811" s="73"/>
      <c r="C811" s="73"/>
      <c r="D811" s="73"/>
      <c r="E811" s="73"/>
      <c r="F811" s="73"/>
      <c r="G811" s="73"/>
      <c r="H811" s="73"/>
      <c r="I811" s="73"/>
      <c r="J811" s="73"/>
      <c r="K811" s="73"/>
      <c r="L811" s="73"/>
      <c r="M811" s="73"/>
      <c r="N811" s="73"/>
      <c r="O811" s="73"/>
      <c r="P811" s="73"/>
      <c r="Q811" s="73"/>
      <c r="R811" s="73"/>
      <c r="S811" s="73"/>
      <c r="T811" s="73"/>
      <c r="U811" s="73"/>
      <c r="V811" s="73"/>
      <c r="W811" s="73"/>
      <c r="X811" s="73"/>
      <c r="Y811" s="73"/>
      <c r="Z811" s="73"/>
      <c r="AA811" s="73"/>
      <c r="AB811" s="73"/>
      <c r="AC811" s="73"/>
      <c r="AD811" s="73"/>
      <c r="AE811" s="73"/>
      <c r="AF811" s="73"/>
      <c r="AG811" s="73"/>
      <c r="AH811" s="73"/>
      <c r="AI811" s="73"/>
      <c r="AJ811" s="73"/>
      <c r="AK811" s="73"/>
    </row>
    <row r="812" spans="1:37" ht="15.75" customHeight="1" x14ac:dyDescent="0.3">
      <c r="A812" s="73"/>
      <c r="B812" s="73"/>
      <c r="C812" s="73"/>
      <c r="D812" s="73"/>
      <c r="E812" s="73"/>
      <c r="F812" s="73"/>
      <c r="G812" s="73"/>
      <c r="H812" s="73"/>
      <c r="I812" s="73"/>
      <c r="J812" s="73"/>
      <c r="K812" s="73"/>
      <c r="L812" s="73"/>
      <c r="M812" s="73"/>
      <c r="N812" s="73"/>
      <c r="O812" s="73"/>
      <c r="P812" s="73"/>
      <c r="Q812" s="73"/>
      <c r="R812" s="73"/>
      <c r="S812" s="73"/>
      <c r="T812" s="73"/>
      <c r="U812" s="73"/>
      <c r="V812" s="73"/>
      <c r="W812" s="73"/>
      <c r="X812" s="73"/>
      <c r="Y812" s="73"/>
      <c r="Z812" s="73"/>
      <c r="AA812" s="73"/>
      <c r="AB812" s="73"/>
      <c r="AC812" s="73"/>
      <c r="AD812" s="73"/>
      <c r="AE812" s="73"/>
      <c r="AF812" s="73"/>
      <c r="AG812" s="73"/>
      <c r="AH812" s="73"/>
      <c r="AI812" s="73"/>
      <c r="AJ812" s="73"/>
      <c r="AK812" s="73"/>
    </row>
    <row r="813" spans="1:37" ht="15.75" customHeight="1" x14ac:dyDescent="0.3">
      <c r="A813" s="73"/>
      <c r="B813" s="73"/>
      <c r="C813" s="73"/>
      <c r="D813" s="73"/>
      <c r="E813" s="73"/>
      <c r="F813" s="73"/>
      <c r="G813" s="73"/>
      <c r="H813" s="73"/>
      <c r="I813" s="73"/>
      <c r="J813" s="73"/>
      <c r="K813" s="73"/>
      <c r="L813" s="73"/>
      <c r="M813" s="73"/>
      <c r="N813" s="73"/>
      <c r="O813" s="73"/>
      <c r="P813" s="73"/>
      <c r="Q813" s="73"/>
      <c r="R813" s="73"/>
      <c r="S813" s="73"/>
      <c r="T813" s="73"/>
      <c r="U813" s="73"/>
      <c r="V813" s="73"/>
      <c r="W813" s="73"/>
      <c r="X813" s="73"/>
      <c r="Y813" s="73"/>
      <c r="Z813" s="73"/>
      <c r="AA813" s="73"/>
      <c r="AB813" s="73"/>
      <c r="AC813" s="73"/>
      <c r="AD813" s="73"/>
      <c r="AE813" s="73"/>
      <c r="AF813" s="73"/>
      <c r="AG813" s="73"/>
      <c r="AH813" s="73"/>
      <c r="AI813" s="73"/>
      <c r="AJ813" s="73"/>
      <c r="AK813" s="73"/>
    </row>
    <row r="814" spans="1:37" ht="15.75" customHeight="1" x14ac:dyDescent="0.3">
      <c r="A814" s="73"/>
      <c r="B814" s="73"/>
      <c r="C814" s="73"/>
      <c r="D814" s="73"/>
      <c r="E814" s="73"/>
      <c r="F814" s="73"/>
      <c r="G814" s="73"/>
      <c r="H814" s="73"/>
      <c r="I814" s="73"/>
      <c r="J814" s="73"/>
      <c r="K814" s="73"/>
      <c r="L814" s="73"/>
      <c r="M814" s="73"/>
      <c r="N814" s="73"/>
      <c r="O814" s="73"/>
      <c r="P814" s="73"/>
      <c r="Q814" s="73"/>
      <c r="R814" s="73"/>
      <c r="S814" s="73"/>
      <c r="T814" s="73"/>
      <c r="U814" s="73"/>
      <c r="V814" s="73"/>
      <c r="W814" s="73"/>
      <c r="X814" s="73"/>
      <c r="Y814" s="73"/>
      <c r="Z814" s="73"/>
      <c r="AA814" s="73"/>
      <c r="AB814" s="73"/>
      <c r="AC814" s="73"/>
      <c r="AD814" s="73"/>
      <c r="AE814" s="73"/>
      <c r="AF814" s="73"/>
      <c r="AG814" s="73"/>
      <c r="AH814" s="73"/>
      <c r="AI814" s="73"/>
      <c r="AJ814" s="73"/>
      <c r="AK814" s="73"/>
    </row>
    <row r="815" spans="1:37" ht="15.75" customHeight="1" x14ac:dyDescent="0.3">
      <c r="A815" s="73"/>
      <c r="B815" s="73"/>
      <c r="C815" s="73"/>
      <c r="D815" s="73"/>
      <c r="E815" s="73"/>
      <c r="F815" s="73"/>
      <c r="G815" s="73"/>
      <c r="H815" s="73"/>
      <c r="I815" s="73"/>
      <c r="J815" s="73"/>
      <c r="K815" s="73"/>
      <c r="L815" s="73"/>
      <c r="M815" s="73"/>
      <c r="N815" s="73"/>
      <c r="O815" s="73"/>
      <c r="P815" s="73"/>
      <c r="Q815" s="73"/>
      <c r="R815" s="73"/>
      <c r="S815" s="73"/>
      <c r="T815" s="73"/>
      <c r="U815" s="73"/>
      <c r="V815" s="73"/>
      <c r="W815" s="73"/>
      <c r="X815" s="73"/>
      <c r="Y815" s="73"/>
      <c r="Z815" s="73"/>
      <c r="AA815" s="73"/>
      <c r="AB815" s="73"/>
      <c r="AC815" s="73"/>
      <c r="AD815" s="73"/>
      <c r="AE815" s="73"/>
      <c r="AF815" s="73"/>
      <c r="AG815" s="73"/>
      <c r="AH815" s="73"/>
      <c r="AI815" s="73"/>
      <c r="AJ815" s="73"/>
      <c r="AK815" s="73"/>
    </row>
    <row r="816" spans="1:37" ht="15.75" customHeight="1" x14ac:dyDescent="0.3">
      <c r="A816" s="73"/>
      <c r="B816" s="73"/>
      <c r="C816" s="73"/>
      <c r="D816" s="73"/>
      <c r="E816" s="73"/>
      <c r="F816" s="73"/>
      <c r="G816" s="73"/>
      <c r="H816" s="73"/>
      <c r="I816" s="73"/>
      <c r="J816" s="73"/>
      <c r="K816" s="73"/>
      <c r="L816" s="73"/>
      <c r="M816" s="73"/>
      <c r="N816" s="73"/>
      <c r="O816" s="73"/>
      <c r="P816" s="73"/>
      <c r="Q816" s="73"/>
      <c r="R816" s="73"/>
      <c r="S816" s="73"/>
      <c r="T816" s="73"/>
      <c r="U816" s="73"/>
      <c r="V816" s="73"/>
      <c r="W816" s="73"/>
      <c r="X816" s="73"/>
      <c r="Y816" s="73"/>
      <c r="Z816" s="73"/>
      <c r="AA816" s="73"/>
      <c r="AB816" s="73"/>
      <c r="AC816" s="73"/>
      <c r="AD816" s="73"/>
      <c r="AE816" s="73"/>
      <c r="AF816" s="73"/>
      <c r="AG816" s="73"/>
      <c r="AH816" s="73"/>
      <c r="AI816" s="73"/>
      <c r="AJ816" s="73"/>
      <c r="AK816" s="73"/>
    </row>
    <row r="817" spans="1:37" ht="15.75" customHeight="1" x14ac:dyDescent="0.3">
      <c r="A817" s="73"/>
      <c r="B817" s="73"/>
      <c r="C817" s="73"/>
      <c r="D817" s="73"/>
      <c r="E817" s="73"/>
      <c r="F817" s="73"/>
      <c r="G817" s="73"/>
      <c r="H817" s="73"/>
      <c r="I817" s="73"/>
      <c r="J817" s="73"/>
      <c r="K817" s="73"/>
      <c r="L817" s="73"/>
      <c r="M817" s="73"/>
      <c r="N817" s="73"/>
      <c r="O817" s="73"/>
      <c r="P817" s="73"/>
      <c r="Q817" s="73"/>
      <c r="R817" s="73"/>
      <c r="S817" s="73"/>
      <c r="T817" s="73"/>
      <c r="U817" s="73"/>
      <c r="V817" s="73"/>
      <c r="W817" s="73"/>
      <c r="X817" s="73"/>
      <c r="Y817" s="73"/>
      <c r="Z817" s="73"/>
      <c r="AA817" s="73"/>
      <c r="AB817" s="73"/>
      <c r="AC817" s="73"/>
      <c r="AD817" s="73"/>
      <c r="AE817" s="73"/>
      <c r="AF817" s="73"/>
      <c r="AG817" s="73"/>
      <c r="AH817" s="73"/>
      <c r="AI817" s="73"/>
      <c r="AJ817" s="73"/>
      <c r="AK817" s="73"/>
    </row>
    <row r="818" spans="1:37" ht="15.75" customHeight="1" x14ac:dyDescent="0.3">
      <c r="A818" s="73"/>
      <c r="B818" s="73"/>
      <c r="C818" s="73"/>
      <c r="D818" s="73"/>
      <c r="E818" s="73"/>
      <c r="F818" s="73"/>
      <c r="G818" s="73"/>
      <c r="H818" s="73"/>
      <c r="I818" s="73"/>
      <c r="J818" s="73"/>
      <c r="K818" s="73"/>
      <c r="L818" s="73"/>
      <c r="M818" s="73"/>
      <c r="N818" s="73"/>
      <c r="O818" s="73"/>
      <c r="P818" s="73"/>
      <c r="Q818" s="73"/>
      <c r="R818" s="73"/>
      <c r="S818" s="73"/>
      <c r="T818" s="73"/>
      <c r="U818" s="73"/>
      <c r="V818" s="73"/>
      <c r="W818" s="73"/>
      <c r="X818" s="73"/>
      <c r="Y818" s="73"/>
      <c r="Z818" s="73"/>
      <c r="AA818" s="73"/>
      <c r="AB818" s="73"/>
      <c r="AC818" s="73"/>
      <c r="AD818" s="73"/>
      <c r="AE818" s="73"/>
      <c r="AF818" s="73"/>
      <c r="AG818" s="73"/>
      <c r="AH818" s="73"/>
      <c r="AI818" s="73"/>
      <c r="AJ818" s="73"/>
      <c r="AK818" s="73"/>
    </row>
    <row r="819" spans="1:37" ht="15.75" customHeight="1" x14ac:dyDescent="0.3">
      <c r="A819" s="73"/>
      <c r="B819" s="73"/>
      <c r="C819" s="73"/>
      <c r="D819" s="73"/>
      <c r="E819" s="73"/>
      <c r="F819" s="73"/>
      <c r="G819" s="73"/>
      <c r="H819" s="73"/>
      <c r="I819" s="73"/>
      <c r="J819" s="73"/>
      <c r="K819" s="73"/>
      <c r="L819" s="73"/>
      <c r="M819" s="73"/>
      <c r="N819" s="73"/>
      <c r="O819" s="73"/>
      <c r="P819" s="73"/>
      <c r="Q819" s="73"/>
      <c r="R819" s="73"/>
      <c r="S819" s="73"/>
      <c r="T819" s="73"/>
      <c r="U819" s="73"/>
      <c r="V819" s="73"/>
      <c r="W819" s="73"/>
      <c r="X819" s="73"/>
      <c r="Y819" s="73"/>
      <c r="Z819" s="73"/>
      <c r="AA819" s="73"/>
      <c r="AB819" s="73"/>
      <c r="AC819" s="73"/>
      <c r="AD819" s="73"/>
      <c r="AE819" s="73"/>
      <c r="AF819" s="73"/>
      <c r="AG819" s="73"/>
      <c r="AH819" s="73"/>
      <c r="AI819" s="73"/>
      <c r="AJ819" s="73"/>
      <c r="AK819" s="73"/>
    </row>
    <row r="820" spans="1:37" ht="15.75" customHeight="1" x14ac:dyDescent="0.3">
      <c r="A820" s="73"/>
      <c r="B820" s="73"/>
      <c r="C820" s="73"/>
      <c r="D820" s="73"/>
      <c r="E820" s="73"/>
      <c r="F820" s="73"/>
      <c r="G820" s="73"/>
      <c r="H820" s="73"/>
      <c r="I820" s="73"/>
      <c r="J820" s="73"/>
      <c r="K820" s="73"/>
      <c r="L820" s="73"/>
      <c r="M820" s="73"/>
      <c r="N820" s="73"/>
      <c r="O820" s="73"/>
      <c r="P820" s="73"/>
      <c r="Q820" s="73"/>
      <c r="R820" s="73"/>
      <c r="S820" s="73"/>
      <c r="T820" s="73"/>
      <c r="U820" s="73"/>
      <c r="V820" s="73"/>
      <c r="W820" s="73"/>
      <c r="X820" s="73"/>
      <c r="Y820" s="73"/>
      <c r="Z820" s="73"/>
      <c r="AA820" s="73"/>
      <c r="AB820" s="73"/>
      <c r="AC820" s="73"/>
      <c r="AD820" s="73"/>
      <c r="AE820" s="73"/>
      <c r="AF820" s="73"/>
      <c r="AG820" s="73"/>
      <c r="AH820" s="73"/>
      <c r="AI820" s="73"/>
      <c r="AJ820" s="73"/>
      <c r="AK820" s="73"/>
    </row>
    <row r="821" spans="1:37" ht="15.75" customHeight="1" x14ac:dyDescent="0.3">
      <c r="A821" s="73"/>
      <c r="B821" s="73"/>
      <c r="C821" s="73"/>
      <c r="D821" s="73"/>
      <c r="E821" s="73"/>
      <c r="F821" s="73"/>
      <c r="G821" s="73"/>
      <c r="H821" s="73"/>
      <c r="I821" s="73"/>
      <c r="J821" s="73"/>
      <c r="K821" s="73"/>
      <c r="L821" s="73"/>
      <c r="M821" s="73"/>
      <c r="N821" s="73"/>
      <c r="O821" s="73"/>
      <c r="P821" s="73"/>
      <c r="Q821" s="73"/>
      <c r="R821" s="73"/>
      <c r="S821" s="73"/>
      <c r="T821" s="73"/>
      <c r="U821" s="73"/>
      <c r="V821" s="73"/>
      <c r="W821" s="73"/>
      <c r="X821" s="73"/>
      <c r="Y821" s="73"/>
      <c r="Z821" s="73"/>
      <c r="AA821" s="73"/>
      <c r="AB821" s="73"/>
      <c r="AC821" s="73"/>
      <c r="AD821" s="73"/>
      <c r="AE821" s="73"/>
      <c r="AF821" s="73"/>
      <c r="AG821" s="73"/>
      <c r="AH821" s="73"/>
      <c r="AI821" s="73"/>
      <c r="AJ821" s="73"/>
      <c r="AK821" s="73"/>
    </row>
    <row r="822" spans="1:37" ht="15.75" customHeight="1" x14ac:dyDescent="0.3">
      <c r="A822" s="73"/>
      <c r="B822" s="73"/>
      <c r="C822" s="73"/>
      <c r="D822" s="73"/>
      <c r="E822" s="73"/>
      <c r="F822" s="73"/>
      <c r="G822" s="73"/>
      <c r="H822" s="73"/>
      <c r="I822" s="73"/>
      <c r="J822" s="73"/>
      <c r="K822" s="73"/>
      <c r="L822" s="73"/>
      <c r="M822" s="73"/>
      <c r="N822" s="73"/>
      <c r="O822" s="73"/>
      <c r="P822" s="73"/>
      <c r="Q822" s="73"/>
      <c r="R822" s="73"/>
      <c r="S822" s="73"/>
      <c r="T822" s="73"/>
      <c r="U822" s="73"/>
      <c r="V822" s="73"/>
      <c r="W822" s="73"/>
      <c r="X822" s="73"/>
      <c r="Y822" s="73"/>
      <c r="Z822" s="73"/>
      <c r="AA822" s="73"/>
      <c r="AB822" s="73"/>
      <c r="AC822" s="73"/>
      <c r="AD822" s="73"/>
      <c r="AE822" s="73"/>
      <c r="AF822" s="73"/>
      <c r="AG822" s="73"/>
      <c r="AH822" s="73"/>
      <c r="AI822" s="73"/>
      <c r="AJ822" s="73"/>
      <c r="AK822" s="73"/>
    </row>
    <row r="823" spans="1:37" ht="15.75" customHeight="1" x14ac:dyDescent="0.3">
      <c r="A823" s="73"/>
      <c r="B823" s="73"/>
      <c r="C823" s="73"/>
      <c r="D823" s="73"/>
      <c r="E823" s="73"/>
      <c r="F823" s="73"/>
      <c r="G823" s="73"/>
      <c r="H823" s="73"/>
      <c r="I823" s="73"/>
      <c r="J823" s="73"/>
      <c r="K823" s="73"/>
      <c r="L823" s="73"/>
      <c r="M823" s="73"/>
      <c r="N823" s="73"/>
      <c r="O823" s="73"/>
      <c r="P823" s="73"/>
      <c r="Q823" s="73"/>
      <c r="R823" s="73"/>
      <c r="S823" s="73"/>
      <c r="T823" s="73"/>
      <c r="U823" s="73"/>
      <c r="V823" s="73"/>
      <c r="W823" s="73"/>
      <c r="X823" s="73"/>
      <c r="Y823" s="73"/>
      <c r="Z823" s="73"/>
      <c r="AA823" s="73"/>
      <c r="AB823" s="73"/>
      <c r="AC823" s="73"/>
      <c r="AD823" s="73"/>
      <c r="AE823" s="73"/>
      <c r="AF823" s="73"/>
      <c r="AG823" s="73"/>
      <c r="AH823" s="73"/>
      <c r="AI823" s="73"/>
      <c r="AJ823" s="73"/>
      <c r="AK823" s="73"/>
    </row>
    <row r="824" spans="1:37" ht="15.75" customHeight="1" x14ac:dyDescent="0.3">
      <c r="A824" s="73"/>
      <c r="B824" s="73"/>
      <c r="C824" s="73"/>
      <c r="D824" s="73"/>
      <c r="E824" s="73"/>
      <c r="F824" s="73"/>
      <c r="G824" s="73"/>
      <c r="H824" s="73"/>
      <c r="I824" s="73"/>
      <c r="J824" s="73"/>
      <c r="K824" s="73"/>
      <c r="L824" s="73"/>
      <c r="M824" s="73"/>
      <c r="N824" s="73"/>
      <c r="O824" s="73"/>
      <c r="P824" s="73"/>
      <c r="Q824" s="73"/>
      <c r="R824" s="73"/>
      <c r="S824" s="73"/>
      <c r="T824" s="73"/>
      <c r="U824" s="73"/>
      <c r="V824" s="73"/>
      <c r="W824" s="73"/>
      <c r="X824" s="73"/>
      <c r="Y824" s="73"/>
      <c r="Z824" s="73"/>
      <c r="AA824" s="73"/>
      <c r="AB824" s="73"/>
      <c r="AC824" s="73"/>
      <c r="AD824" s="73"/>
      <c r="AE824" s="73"/>
      <c r="AF824" s="73"/>
      <c r="AG824" s="73"/>
      <c r="AH824" s="73"/>
      <c r="AI824" s="73"/>
      <c r="AJ824" s="73"/>
      <c r="AK824" s="73"/>
    </row>
    <row r="825" spans="1:37" ht="15.75" customHeight="1" x14ac:dyDescent="0.3">
      <c r="A825" s="73"/>
      <c r="B825" s="73"/>
      <c r="C825" s="73"/>
      <c r="D825" s="73"/>
      <c r="E825" s="73"/>
      <c r="F825" s="73"/>
      <c r="G825" s="73"/>
      <c r="H825" s="73"/>
      <c r="I825" s="73"/>
      <c r="J825" s="73"/>
      <c r="K825" s="73"/>
      <c r="L825" s="73"/>
      <c r="M825" s="73"/>
      <c r="N825" s="73"/>
      <c r="O825" s="73"/>
      <c r="P825" s="73"/>
      <c r="Q825" s="73"/>
      <c r="R825" s="73"/>
      <c r="S825" s="73"/>
      <c r="T825" s="73"/>
      <c r="U825" s="73"/>
      <c r="V825" s="73"/>
      <c r="W825" s="73"/>
      <c r="X825" s="73"/>
      <c r="Y825" s="73"/>
      <c r="Z825" s="73"/>
      <c r="AA825" s="73"/>
      <c r="AB825" s="73"/>
      <c r="AC825" s="73"/>
      <c r="AD825" s="73"/>
      <c r="AE825" s="73"/>
      <c r="AF825" s="73"/>
      <c r="AG825" s="73"/>
      <c r="AH825" s="73"/>
      <c r="AI825" s="73"/>
      <c r="AJ825" s="73"/>
      <c r="AK825" s="73"/>
    </row>
    <row r="826" spans="1:37" ht="15.75" customHeight="1" x14ac:dyDescent="0.3">
      <c r="A826" s="73"/>
      <c r="B826" s="73"/>
      <c r="C826" s="73"/>
      <c r="D826" s="73"/>
      <c r="E826" s="73"/>
      <c r="F826" s="73"/>
      <c r="G826" s="73"/>
      <c r="H826" s="73"/>
      <c r="I826" s="73"/>
      <c r="J826" s="73"/>
      <c r="K826" s="73"/>
      <c r="L826" s="73"/>
      <c r="M826" s="73"/>
      <c r="N826" s="73"/>
      <c r="O826" s="73"/>
      <c r="P826" s="73"/>
      <c r="Q826" s="73"/>
      <c r="R826" s="73"/>
      <c r="S826" s="73"/>
      <c r="T826" s="73"/>
      <c r="U826" s="73"/>
      <c r="V826" s="73"/>
      <c r="W826" s="73"/>
      <c r="X826" s="73"/>
      <c r="Y826" s="73"/>
      <c r="Z826" s="73"/>
      <c r="AA826" s="73"/>
      <c r="AB826" s="73"/>
      <c r="AC826" s="73"/>
      <c r="AD826" s="73"/>
      <c r="AE826" s="73"/>
      <c r="AF826" s="73"/>
      <c r="AG826" s="73"/>
      <c r="AH826" s="73"/>
      <c r="AI826" s="73"/>
      <c r="AJ826" s="73"/>
      <c r="AK826" s="73"/>
    </row>
    <row r="827" spans="1:37" ht="15.75" customHeight="1" x14ac:dyDescent="0.3">
      <c r="A827" s="73"/>
      <c r="B827" s="73"/>
      <c r="C827" s="73"/>
      <c r="D827" s="73"/>
      <c r="E827" s="73"/>
      <c r="F827" s="73"/>
      <c r="G827" s="73"/>
      <c r="H827" s="73"/>
      <c r="I827" s="73"/>
      <c r="J827" s="73"/>
      <c r="K827" s="73"/>
      <c r="L827" s="73"/>
      <c r="M827" s="73"/>
      <c r="N827" s="73"/>
      <c r="O827" s="73"/>
      <c r="P827" s="73"/>
      <c r="Q827" s="73"/>
      <c r="R827" s="73"/>
      <c r="S827" s="73"/>
      <c r="T827" s="73"/>
      <c r="U827" s="73"/>
      <c r="V827" s="73"/>
      <c r="W827" s="73"/>
      <c r="X827" s="73"/>
      <c r="Y827" s="73"/>
      <c r="Z827" s="73"/>
      <c r="AA827" s="73"/>
      <c r="AB827" s="73"/>
      <c r="AC827" s="73"/>
      <c r="AD827" s="73"/>
      <c r="AE827" s="73"/>
      <c r="AF827" s="73"/>
      <c r="AG827" s="73"/>
      <c r="AH827" s="73"/>
      <c r="AI827" s="73"/>
      <c r="AJ827" s="73"/>
      <c r="AK827" s="73"/>
    </row>
    <row r="828" spans="1:37" ht="15.75" customHeight="1" x14ac:dyDescent="0.3">
      <c r="A828" s="73"/>
      <c r="B828" s="73"/>
      <c r="C828" s="73"/>
      <c r="D828" s="73"/>
      <c r="E828" s="73"/>
      <c r="F828" s="73"/>
      <c r="G828" s="73"/>
      <c r="H828" s="73"/>
      <c r="I828" s="73"/>
      <c r="J828" s="73"/>
      <c r="K828" s="73"/>
      <c r="L828" s="73"/>
      <c r="M828" s="73"/>
      <c r="N828" s="73"/>
      <c r="O828" s="73"/>
      <c r="P828" s="73"/>
      <c r="Q828" s="73"/>
      <c r="R828" s="73"/>
      <c r="S828" s="73"/>
      <c r="T828" s="73"/>
      <c r="U828" s="73"/>
      <c r="V828" s="73"/>
      <c r="W828" s="73"/>
      <c r="X828" s="73"/>
      <c r="Y828" s="73"/>
      <c r="Z828" s="73"/>
      <c r="AA828" s="73"/>
      <c r="AB828" s="73"/>
      <c r="AC828" s="73"/>
      <c r="AD828" s="73"/>
      <c r="AE828" s="73"/>
      <c r="AF828" s="73"/>
      <c r="AG828" s="73"/>
      <c r="AH828" s="73"/>
      <c r="AI828" s="73"/>
      <c r="AJ828" s="73"/>
      <c r="AK828" s="73"/>
    </row>
    <row r="829" spans="1:37" ht="15.75" customHeight="1" x14ac:dyDescent="0.3">
      <c r="A829" s="73"/>
      <c r="B829" s="73"/>
      <c r="C829" s="73"/>
      <c r="D829" s="73"/>
      <c r="E829" s="73"/>
      <c r="F829" s="73"/>
      <c r="G829" s="73"/>
      <c r="H829" s="73"/>
      <c r="I829" s="73"/>
      <c r="J829" s="73"/>
      <c r="K829" s="73"/>
      <c r="L829" s="73"/>
      <c r="M829" s="73"/>
      <c r="N829" s="73"/>
      <c r="O829" s="73"/>
      <c r="P829" s="73"/>
      <c r="Q829" s="73"/>
      <c r="R829" s="73"/>
      <c r="S829" s="73"/>
      <c r="T829" s="73"/>
      <c r="U829" s="73"/>
      <c r="V829" s="73"/>
      <c r="W829" s="73"/>
      <c r="X829" s="73"/>
      <c r="Y829" s="73"/>
      <c r="Z829" s="73"/>
      <c r="AA829" s="73"/>
      <c r="AB829" s="73"/>
      <c r="AC829" s="73"/>
      <c r="AD829" s="73"/>
      <c r="AE829" s="73"/>
      <c r="AF829" s="73"/>
      <c r="AG829" s="73"/>
      <c r="AH829" s="73"/>
      <c r="AI829" s="73"/>
      <c r="AJ829" s="73"/>
      <c r="AK829" s="73"/>
    </row>
    <row r="830" spans="1:37" ht="15.75" customHeight="1" x14ac:dyDescent="0.3">
      <c r="A830" s="73"/>
      <c r="B830" s="73"/>
      <c r="C830" s="73"/>
      <c r="D830" s="73"/>
      <c r="E830" s="73"/>
      <c r="F830" s="73"/>
      <c r="G830" s="73"/>
      <c r="H830" s="73"/>
      <c r="I830" s="73"/>
      <c r="J830" s="73"/>
      <c r="K830" s="73"/>
      <c r="L830" s="73"/>
      <c r="M830" s="73"/>
      <c r="N830" s="73"/>
      <c r="O830" s="73"/>
      <c r="P830" s="73"/>
      <c r="Q830" s="73"/>
      <c r="R830" s="73"/>
      <c r="S830" s="73"/>
      <c r="T830" s="73"/>
      <c r="U830" s="73"/>
      <c r="V830" s="73"/>
      <c r="W830" s="73"/>
      <c r="X830" s="73"/>
      <c r="Y830" s="73"/>
      <c r="Z830" s="73"/>
      <c r="AA830" s="73"/>
      <c r="AB830" s="73"/>
      <c r="AC830" s="73"/>
      <c r="AD830" s="73"/>
      <c r="AE830" s="73"/>
      <c r="AF830" s="73"/>
      <c r="AG830" s="73"/>
      <c r="AH830" s="73"/>
      <c r="AI830" s="73"/>
      <c r="AJ830" s="73"/>
      <c r="AK830" s="73"/>
    </row>
    <row r="831" spans="1:37" ht="15.75" customHeight="1" x14ac:dyDescent="0.3">
      <c r="A831" s="73"/>
      <c r="B831" s="73"/>
      <c r="C831" s="73"/>
      <c r="D831" s="73"/>
      <c r="E831" s="73"/>
      <c r="F831" s="73"/>
      <c r="G831" s="73"/>
      <c r="H831" s="73"/>
      <c r="I831" s="73"/>
      <c r="J831" s="73"/>
      <c r="K831" s="73"/>
      <c r="L831" s="73"/>
      <c r="M831" s="73"/>
      <c r="N831" s="73"/>
      <c r="O831" s="73"/>
      <c r="P831" s="73"/>
      <c r="Q831" s="73"/>
      <c r="R831" s="73"/>
      <c r="S831" s="73"/>
      <c r="T831" s="73"/>
      <c r="U831" s="73"/>
      <c r="V831" s="73"/>
      <c r="W831" s="73"/>
      <c r="X831" s="73"/>
      <c r="Y831" s="73"/>
      <c r="Z831" s="73"/>
      <c r="AA831" s="73"/>
      <c r="AB831" s="73"/>
      <c r="AC831" s="73"/>
      <c r="AD831" s="73"/>
      <c r="AE831" s="73"/>
      <c r="AF831" s="73"/>
      <c r="AG831" s="73"/>
      <c r="AH831" s="73"/>
      <c r="AI831" s="73"/>
      <c r="AJ831" s="73"/>
      <c r="AK831" s="73"/>
    </row>
    <row r="832" spans="1:37" ht="15.75" customHeight="1" x14ac:dyDescent="0.3">
      <c r="A832" s="73"/>
      <c r="B832" s="73"/>
      <c r="C832" s="73"/>
      <c r="D832" s="73"/>
      <c r="E832" s="73"/>
      <c r="F832" s="73"/>
      <c r="G832" s="73"/>
      <c r="H832" s="73"/>
      <c r="I832" s="73"/>
      <c r="J832" s="73"/>
      <c r="K832" s="73"/>
      <c r="L832" s="73"/>
      <c r="M832" s="73"/>
      <c r="N832" s="73"/>
      <c r="O832" s="73"/>
      <c r="P832" s="73"/>
      <c r="Q832" s="73"/>
      <c r="R832" s="73"/>
      <c r="S832" s="73"/>
      <c r="T832" s="73"/>
      <c r="U832" s="73"/>
      <c r="V832" s="73"/>
      <c r="W832" s="73"/>
      <c r="X832" s="73"/>
      <c r="Y832" s="73"/>
      <c r="Z832" s="73"/>
      <c r="AA832" s="73"/>
      <c r="AB832" s="73"/>
      <c r="AC832" s="73"/>
      <c r="AD832" s="73"/>
      <c r="AE832" s="73"/>
      <c r="AF832" s="73"/>
      <c r="AG832" s="73"/>
      <c r="AH832" s="73"/>
      <c r="AI832" s="73"/>
      <c r="AJ832" s="73"/>
      <c r="AK832" s="73"/>
    </row>
    <row r="833" spans="1:37" ht="15.75" customHeight="1" x14ac:dyDescent="0.3">
      <c r="A833" s="73"/>
      <c r="B833" s="73"/>
      <c r="C833" s="73"/>
      <c r="D833" s="73"/>
      <c r="E833" s="73"/>
      <c r="F833" s="73"/>
      <c r="G833" s="73"/>
      <c r="H833" s="73"/>
      <c r="I833" s="73"/>
      <c r="J833" s="73"/>
      <c r="K833" s="73"/>
      <c r="L833" s="73"/>
      <c r="M833" s="73"/>
      <c r="N833" s="73"/>
      <c r="O833" s="73"/>
      <c r="P833" s="73"/>
      <c r="Q833" s="73"/>
      <c r="R833" s="73"/>
      <c r="S833" s="73"/>
      <c r="T833" s="73"/>
      <c r="U833" s="73"/>
      <c r="V833" s="73"/>
      <c r="W833" s="73"/>
      <c r="X833" s="73"/>
      <c r="Y833" s="73"/>
      <c r="Z833" s="73"/>
      <c r="AA833" s="73"/>
      <c r="AB833" s="73"/>
      <c r="AC833" s="73"/>
      <c r="AD833" s="73"/>
      <c r="AE833" s="73"/>
      <c r="AF833" s="73"/>
      <c r="AG833" s="73"/>
      <c r="AH833" s="73"/>
      <c r="AI833" s="73"/>
      <c r="AJ833" s="73"/>
      <c r="AK833" s="73"/>
    </row>
    <row r="834" spans="1:37" ht="15.75" customHeight="1" x14ac:dyDescent="0.3">
      <c r="A834" s="73"/>
      <c r="B834" s="73"/>
      <c r="C834" s="73"/>
      <c r="D834" s="73"/>
      <c r="E834" s="73"/>
      <c r="F834" s="73"/>
      <c r="G834" s="73"/>
      <c r="H834" s="73"/>
      <c r="I834" s="73"/>
      <c r="J834" s="73"/>
      <c r="K834" s="73"/>
      <c r="L834" s="73"/>
      <c r="M834" s="73"/>
      <c r="N834" s="73"/>
      <c r="O834" s="73"/>
      <c r="P834" s="73"/>
      <c r="Q834" s="73"/>
      <c r="R834" s="73"/>
      <c r="S834" s="73"/>
      <c r="T834" s="73"/>
      <c r="U834" s="73"/>
      <c r="V834" s="73"/>
      <c r="W834" s="73"/>
      <c r="X834" s="73"/>
      <c r="Y834" s="73"/>
      <c r="Z834" s="73"/>
      <c r="AA834" s="73"/>
      <c r="AB834" s="73"/>
      <c r="AC834" s="73"/>
      <c r="AD834" s="73"/>
      <c r="AE834" s="73"/>
      <c r="AF834" s="73"/>
      <c r="AG834" s="73"/>
      <c r="AH834" s="73"/>
      <c r="AI834" s="73"/>
      <c r="AJ834" s="73"/>
      <c r="AK834" s="73"/>
    </row>
    <row r="835" spans="1:37" ht="15.75" customHeight="1" x14ac:dyDescent="0.3">
      <c r="A835" s="73"/>
      <c r="B835" s="73"/>
      <c r="C835" s="73"/>
      <c r="D835" s="73"/>
      <c r="E835" s="73"/>
      <c r="F835" s="73"/>
      <c r="G835" s="73"/>
      <c r="H835" s="73"/>
      <c r="I835" s="73"/>
      <c r="J835" s="73"/>
      <c r="K835" s="73"/>
      <c r="L835" s="73"/>
      <c r="M835" s="73"/>
      <c r="N835" s="73"/>
      <c r="O835" s="73"/>
      <c r="P835" s="73"/>
      <c r="Q835" s="73"/>
      <c r="R835" s="73"/>
      <c r="S835" s="73"/>
      <c r="T835" s="73"/>
      <c r="U835" s="73"/>
      <c r="V835" s="73"/>
      <c r="W835" s="73"/>
      <c r="X835" s="73"/>
      <c r="Y835" s="73"/>
      <c r="Z835" s="73"/>
      <c r="AA835" s="73"/>
      <c r="AB835" s="73"/>
      <c r="AC835" s="73"/>
      <c r="AD835" s="73"/>
      <c r="AE835" s="73"/>
      <c r="AF835" s="73"/>
      <c r="AG835" s="73"/>
      <c r="AH835" s="73"/>
      <c r="AI835" s="73"/>
      <c r="AJ835" s="73"/>
      <c r="AK835" s="73"/>
    </row>
    <row r="836" spans="1:37" ht="15.75" customHeight="1" x14ac:dyDescent="0.3">
      <c r="A836" s="73"/>
      <c r="B836" s="73"/>
      <c r="C836" s="73"/>
      <c r="D836" s="73"/>
      <c r="E836" s="73"/>
      <c r="F836" s="73"/>
      <c r="G836" s="73"/>
      <c r="H836" s="73"/>
      <c r="I836" s="73"/>
      <c r="J836" s="73"/>
      <c r="K836" s="73"/>
      <c r="L836" s="73"/>
      <c r="M836" s="73"/>
      <c r="N836" s="73"/>
      <c r="O836" s="73"/>
      <c r="P836" s="73"/>
      <c r="Q836" s="73"/>
      <c r="R836" s="73"/>
      <c r="S836" s="73"/>
      <c r="T836" s="73"/>
      <c r="U836" s="73"/>
      <c r="V836" s="73"/>
      <c r="W836" s="73"/>
      <c r="X836" s="73"/>
      <c r="Y836" s="73"/>
      <c r="Z836" s="73"/>
      <c r="AA836" s="73"/>
      <c r="AB836" s="73"/>
      <c r="AC836" s="73"/>
      <c r="AD836" s="73"/>
      <c r="AE836" s="73"/>
      <c r="AF836" s="73"/>
      <c r="AG836" s="73"/>
      <c r="AH836" s="73"/>
      <c r="AI836" s="73"/>
      <c r="AJ836" s="73"/>
      <c r="AK836" s="73"/>
    </row>
    <row r="837" spans="1:37" ht="15.75" customHeight="1" x14ac:dyDescent="0.3">
      <c r="A837" s="73"/>
      <c r="B837" s="73"/>
      <c r="C837" s="73"/>
      <c r="D837" s="73"/>
      <c r="E837" s="73"/>
      <c r="F837" s="73"/>
      <c r="G837" s="73"/>
      <c r="H837" s="73"/>
      <c r="I837" s="73"/>
      <c r="J837" s="73"/>
      <c r="K837" s="73"/>
      <c r="L837" s="73"/>
      <c r="M837" s="73"/>
      <c r="N837" s="73"/>
      <c r="O837" s="73"/>
      <c r="P837" s="73"/>
      <c r="Q837" s="73"/>
      <c r="R837" s="73"/>
      <c r="S837" s="73"/>
      <c r="T837" s="73"/>
      <c r="U837" s="73"/>
      <c r="V837" s="73"/>
      <c r="W837" s="73"/>
      <c r="X837" s="73"/>
      <c r="Y837" s="73"/>
      <c r="Z837" s="73"/>
      <c r="AA837" s="73"/>
      <c r="AB837" s="73"/>
      <c r="AC837" s="73"/>
      <c r="AD837" s="73"/>
      <c r="AE837" s="73"/>
      <c r="AF837" s="73"/>
      <c r="AG837" s="73"/>
      <c r="AH837" s="73"/>
      <c r="AI837" s="73"/>
      <c r="AJ837" s="73"/>
      <c r="AK837" s="73"/>
    </row>
    <row r="838" spans="1:37" ht="15.75" customHeight="1" x14ac:dyDescent="0.3">
      <c r="A838" s="73"/>
      <c r="B838" s="73"/>
      <c r="C838" s="73"/>
      <c r="D838" s="73"/>
      <c r="E838" s="73"/>
      <c r="F838" s="73"/>
      <c r="G838" s="73"/>
      <c r="H838" s="73"/>
      <c r="I838" s="73"/>
      <c r="J838" s="73"/>
      <c r="K838" s="73"/>
      <c r="L838" s="73"/>
      <c r="M838" s="73"/>
      <c r="N838" s="73"/>
      <c r="O838" s="73"/>
      <c r="P838" s="73"/>
      <c r="Q838" s="73"/>
      <c r="R838" s="73"/>
      <c r="S838" s="73"/>
      <c r="T838" s="73"/>
      <c r="U838" s="73"/>
      <c r="V838" s="73"/>
      <c r="W838" s="73"/>
      <c r="X838" s="73"/>
      <c r="Y838" s="73"/>
      <c r="Z838" s="73"/>
      <c r="AA838" s="73"/>
      <c r="AB838" s="73"/>
      <c r="AC838" s="73"/>
      <c r="AD838" s="73"/>
      <c r="AE838" s="73"/>
      <c r="AF838" s="73"/>
      <c r="AG838" s="73"/>
      <c r="AH838" s="73"/>
      <c r="AI838" s="73"/>
      <c r="AJ838" s="73"/>
      <c r="AK838" s="73"/>
    </row>
    <row r="839" spans="1:37" ht="15.75" customHeight="1" x14ac:dyDescent="0.3">
      <c r="A839" s="73"/>
      <c r="B839" s="73"/>
      <c r="C839" s="73"/>
      <c r="D839" s="73"/>
      <c r="E839" s="73"/>
      <c r="F839" s="73"/>
      <c r="G839" s="73"/>
      <c r="H839" s="73"/>
      <c r="I839" s="73"/>
      <c r="J839" s="73"/>
      <c r="K839" s="73"/>
      <c r="L839" s="73"/>
      <c r="M839" s="73"/>
      <c r="N839" s="73"/>
      <c r="O839" s="73"/>
      <c r="P839" s="73"/>
      <c r="Q839" s="73"/>
      <c r="R839" s="73"/>
      <c r="S839" s="73"/>
      <c r="T839" s="73"/>
      <c r="U839" s="73"/>
      <c r="V839" s="73"/>
      <c r="W839" s="73"/>
      <c r="X839" s="73"/>
      <c r="Y839" s="73"/>
      <c r="Z839" s="73"/>
      <c r="AA839" s="73"/>
      <c r="AB839" s="73"/>
      <c r="AC839" s="73"/>
      <c r="AD839" s="73"/>
      <c r="AE839" s="73"/>
      <c r="AF839" s="73"/>
      <c r="AG839" s="73"/>
      <c r="AH839" s="73"/>
      <c r="AI839" s="73"/>
      <c r="AJ839" s="73"/>
      <c r="AK839" s="73"/>
    </row>
    <row r="840" spans="1:37" ht="15.75" customHeight="1" x14ac:dyDescent="0.3">
      <c r="A840" s="73"/>
      <c r="B840" s="73"/>
      <c r="C840" s="73"/>
      <c r="D840" s="73"/>
      <c r="E840" s="73"/>
      <c r="F840" s="73"/>
      <c r="G840" s="73"/>
      <c r="H840" s="73"/>
      <c r="I840" s="73"/>
      <c r="J840" s="73"/>
      <c r="K840" s="73"/>
      <c r="L840" s="73"/>
      <c r="M840" s="73"/>
      <c r="N840" s="73"/>
      <c r="O840" s="73"/>
      <c r="P840" s="73"/>
      <c r="Q840" s="73"/>
      <c r="R840" s="73"/>
      <c r="S840" s="73"/>
      <c r="T840" s="73"/>
      <c r="U840" s="73"/>
      <c r="V840" s="73"/>
      <c r="W840" s="73"/>
      <c r="X840" s="73"/>
      <c r="Y840" s="73"/>
      <c r="Z840" s="73"/>
      <c r="AA840" s="73"/>
      <c r="AB840" s="73"/>
      <c r="AC840" s="73"/>
      <c r="AD840" s="73"/>
      <c r="AE840" s="73"/>
      <c r="AF840" s="73"/>
      <c r="AG840" s="73"/>
      <c r="AH840" s="73"/>
      <c r="AI840" s="73"/>
      <c r="AJ840" s="73"/>
      <c r="AK840" s="73"/>
    </row>
    <row r="841" spans="1:37" ht="15.75" customHeight="1" x14ac:dyDescent="0.3">
      <c r="A841" s="73"/>
      <c r="B841" s="73"/>
      <c r="C841" s="73"/>
      <c r="D841" s="73"/>
      <c r="E841" s="73"/>
      <c r="F841" s="73"/>
      <c r="G841" s="73"/>
      <c r="H841" s="73"/>
      <c r="I841" s="73"/>
      <c r="J841" s="73"/>
      <c r="K841" s="73"/>
      <c r="L841" s="73"/>
      <c r="M841" s="73"/>
      <c r="N841" s="73"/>
      <c r="O841" s="73"/>
      <c r="P841" s="73"/>
      <c r="Q841" s="73"/>
      <c r="R841" s="73"/>
      <c r="S841" s="73"/>
      <c r="T841" s="73"/>
      <c r="U841" s="73"/>
      <c r="V841" s="73"/>
      <c r="W841" s="73"/>
      <c r="X841" s="73"/>
      <c r="Y841" s="73"/>
      <c r="Z841" s="73"/>
      <c r="AA841" s="73"/>
      <c r="AB841" s="73"/>
      <c r="AC841" s="73"/>
      <c r="AD841" s="73"/>
      <c r="AE841" s="73"/>
      <c r="AF841" s="73"/>
      <c r="AG841" s="73"/>
      <c r="AH841" s="73"/>
      <c r="AI841" s="73"/>
      <c r="AJ841" s="73"/>
      <c r="AK841" s="73"/>
    </row>
    <row r="842" spans="1:37" ht="15.75" customHeight="1" x14ac:dyDescent="0.3">
      <c r="A842" s="73"/>
      <c r="B842" s="73"/>
      <c r="C842" s="73"/>
      <c r="D842" s="73"/>
      <c r="E842" s="73"/>
      <c r="F842" s="73"/>
      <c r="G842" s="73"/>
      <c r="H842" s="73"/>
      <c r="I842" s="73"/>
      <c r="J842" s="73"/>
      <c r="K842" s="73"/>
      <c r="L842" s="73"/>
      <c r="M842" s="73"/>
      <c r="N842" s="73"/>
      <c r="O842" s="73"/>
      <c r="P842" s="73"/>
      <c r="Q842" s="73"/>
      <c r="R842" s="73"/>
      <c r="S842" s="73"/>
      <c r="T842" s="73"/>
      <c r="U842" s="73"/>
      <c r="V842" s="73"/>
      <c r="W842" s="73"/>
      <c r="X842" s="73"/>
      <c r="Y842" s="73"/>
      <c r="Z842" s="73"/>
      <c r="AA842" s="73"/>
      <c r="AB842" s="73"/>
      <c r="AC842" s="73"/>
      <c r="AD842" s="73"/>
      <c r="AE842" s="73"/>
      <c r="AF842" s="73"/>
      <c r="AG842" s="73"/>
      <c r="AH842" s="73"/>
      <c r="AI842" s="73"/>
      <c r="AJ842" s="73"/>
      <c r="AK842" s="73"/>
    </row>
    <row r="843" spans="1:37" ht="15.75" customHeight="1" x14ac:dyDescent="0.3">
      <c r="A843" s="73"/>
      <c r="B843" s="73"/>
      <c r="C843" s="73"/>
      <c r="D843" s="73"/>
      <c r="E843" s="73"/>
      <c r="F843" s="73"/>
      <c r="G843" s="73"/>
      <c r="H843" s="73"/>
      <c r="I843" s="73"/>
      <c r="J843" s="73"/>
      <c r="K843" s="73"/>
      <c r="L843" s="73"/>
      <c r="M843" s="73"/>
      <c r="N843" s="73"/>
      <c r="O843" s="73"/>
      <c r="P843" s="73"/>
      <c r="Q843" s="73"/>
      <c r="R843" s="73"/>
      <c r="S843" s="73"/>
      <c r="T843" s="73"/>
      <c r="U843" s="73"/>
      <c r="V843" s="73"/>
      <c r="W843" s="73"/>
      <c r="X843" s="73"/>
      <c r="Y843" s="73"/>
      <c r="Z843" s="73"/>
      <c r="AA843" s="73"/>
      <c r="AB843" s="73"/>
      <c r="AC843" s="73"/>
      <c r="AD843" s="73"/>
      <c r="AE843" s="73"/>
      <c r="AF843" s="73"/>
      <c r="AG843" s="73"/>
      <c r="AH843" s="73"/>
      <c r="AI843" s="73"/>
      <c r="AJ843" s="73"/>
      <c r="AK843" s="73"/>
    </row>
    <row r="844" spans="1:37" ht="15.75" customHeight="1" x14ac:dyDescent="0.3">
      <c r="A844" s="73"/>
      <c r="B844" s="73"/>
      <c r="C844" s="73"/>
      <c r="D844" s="73"/>
      <c r="E844" s="73"/>
      <c r="F844" s="73"/>
      <c r="G844" s="73"/>
      <c r="H844" s="73"/>
      <c r="I844" s="73"/>
      <c r="J844" s="73"/>
      <c r="K844" s="73"/>
      <c r="L844" s="73"/>
      <c r="M844" s="73"/>
      <c r="N844" s="73"/>
      <c r="O844" s="73"/>
      <c r="P844" s="73"/>
      <c r="Q844" s="73"/>
      <c r="R844" s="73"/>
      <c r="S844" s="73"/>
      <c r="T844" s="73"/>
      <c r="U844" s="73"/>
      <c r="V844" s="73"/>
      <c r="W844" s="73"/>
      <c r="X844" s="73"/>
      <c r="Y844" s="73"/>
      <c r="Z844" s="73"/>
      <c r="AA844" s="73"/>
      <c r="AB844" s="73"/>
      <c r="AC844" s="73"/>
      <c r="AD844" s="73"/>
      <c r="AE844" s="73"/>
      <c r="AF844" s="73"/>
      <c r="AG844" s="73"/>
      <c r="AH844" s="73"/>
      <c r="AI844" s="73"/>
      <c r="AJ844" s="73"/>
      <c r="AK844" s="73"/>
    </row>
    <row r="845" spans="1:37" ht="15.75" customHeight="1" x14ac:dyDescent="0.3">
      <c r="A845" s="73"/>
      <c r="B845" s="73"/>
      <c r="C845" s="73"/>
      <c r="D845" s="73"/>
      <c r="E845" s="73"/>
      <c r="F845" s="73"/>
      <c r="G845" s="73"/>
      <c r="H845" s="73"/>
      <c r="I845" s="73"/>
      <c r="J845" s="73"/>
      <c r="K845" s="73"/>
      <c r="L845" s="73"/>
      <c r="M845" s="73"/>
      <c r="N845" s="73"/>
      <c r="O845" s="73"/>
      <c r="P845" s="73"/>
      <c r="Q845" s="73"/>
      <c r="R845" s="73"/>
      <c r="S845" s="73"/>
      <c r="T845" s="73"/>
      <c r="U845" s="73"/>
      <c r="V845" s="73"/>
      <c r="W845" s="73"/>
      <c r="X845" s="73"/>
      <c r="Y845" s="73"/>
      <c r="Z845" s="73"/>
      <c r="AA845" s="73"/>
      <c r="AB845" s="73"/>
      <c r="AC845" s="73"/>
      <c r="AD845" s="73"/>
      <c r="AE845" s="73"/>
      <c r="AF845" s="73"/>
      <c r="AG845" s="73"/>
      <c r="AH845" s="73"/>
      <c r="AI845" s="73"/>
      <c r="AJ845" s="73"/>
      <c r="AK845" s="73"/>
    </row>
    <row r="846" spans="1:37" ht="15.75" customHeight="1" x14ac:dyDescent="0.3">
      <c r="A846" s="73"/>
      <c r="B846" s="73"/>
      <c r="C846" s="73"/>
      <c r="D846" s="73"/>
      <c r="E846" s="73"/>
      <c r="F846" s="73"/>
      <c r="G846" s="73"/>
      <c r="H846" s="73"/>
      <c r="I846" s="73"/>
      <c r="J846" s="73"/>
      <c r="K846" s="73"/>
      <c r="L846" s="73"/>
      <c r="M846" s="73"/>
      <c r="N846" s="73"/>
      <c r="O846" s="73"/>
      <c r="P846" s="73"/>
      <c r="Q846" s="73"/>
      <c r="R846" s="73"/>
      <c r="S846" s="73"/>
      <c r="T846" s="73"/>
      <c r="U846" s="73"/>
      <c r="V846" s="73"/>
      <c r="W846" s="73"/>
      <c r="X846" s="73"/>
      <c r="Y846" s="73"/>
      <c r="Z846" s="73"/>
      <c r="AA846" s="73"/>
      <c r="AB846" s="73"/>
      <c r="AC846" s="73"/>
      <c r="AD846" s="73"/>
      <c r="AE846" s="73"/>
      <c r="AF846" s="73"/>
      <c r="AG846" s="73"/>
      <c r="AH846" s="73"/>
      <c r="AI846" s="73"/>
      <c r="AJ846" s="73"/>
      <c r="AK846" s="73"/>
    </row>
    <row r="847" spans="1:37" ht="15.75" customHeight="1" x14ac:dyDescent="0.3">
      <c r="A847" s="73"/>
      <c r="B847" s="73"/>
      <c r="C847" s="73"/>
      <c r="D847" s="73"/>
      <c r="E847" s="73"/>
      <c r="F847" s="73"/>
      <c r="G847" s="73"/>
      <c r="H847" s="73"/>
      <c r="I847" s="73"/>
      <c r="J847" s="73"/>
      <c r="K847" s="73"/>
      <c r="L847" s="73"/>
      <c r="M847" s="73"/>
      <c r="N847" s="73"/>
      <c r="O847" s="73"/>
      <c r="P847" s="73"/>
      <c r="Q847" s="73"/>
      <c r="R847" s="73"/>
      <c r="S847" s="73"/>
      <c r="T847" s="73"/>
      <c r="U847" s="73"/>
      <c r="V847" s="73"/>
      <c r="W847" s="73"/>
      <c r="X847" s="73"/>
      <c r="Y847" s="73"/>
      <c r="Z847" s="73"/>
      <c r="AA847" s="73"/>
      <c r="AB847" s="73"/>
      <c r="AC847" s="73"/>
      <c r="AD847" s="73"/>
      <c r="AE847" s="73"/>
      <c r="AF847" s="73"/>
      <c r="AG847" s="73"/>
      <c r="AH847" s="73"/>
      <c r="AI847" s="73"/>
      <c r="AJ847" s="73"/>
      <c r="AK847" s="73"/>
    </row>
    <row r="848" spans="1:37" ht="15.75" customHeight="1" x14ac:dyDescent="0.3">
      <c r="A848" s="73"/>
      <c r="B848" s="73"/>
      <c r="C848" s="73"/>
      <c r="D848" s="73"/>
      <c r="E848" s="73"/>
      <c r="F848" s="73"/>
      <c r="G848" s="73"/>
      <c r="H848" s="73"/>
      <c r="I848" s="73"/>
      <c r="J848" s="73"/>
      <c r="K848" s="73"/>
      <c r="L848" s="73"/>
      <c r="M848" s="73"/>
      <c r="N848" s="73"/>
      <c r="O848" s="73"/>
      <c r="P848" s="73"/>
      <c r="Q848" s="73"/>
      <c r="R848" s="73"/>
      <c r="S848" s="73"/>
      <c r="T848" s="73"/>
      <c r="U848" s="73"/>
      <c r="V848" s="73"/>
      <c r="W848" s="73"/>
      <c r="X848" s="73"/>
      <c r="Y848" s="73"/>
      <c r="Z848" s="73"/>
      <c r="AA848" s="73"/>
      <c r="AB848" s="73"/>
      <c r="AC848" s="73"/>
      <c r="AD848" s="73"/>
      <c r="AE848" s="73"/>
      <c r="AF848" s="73"/>
      <c r="AG848" s="73"/>
      <c r="AH848" s="73"/>
      <c r="AI848" s="73"/>
      <c r="AJ848" s="73"/>
      <c r="AK848" s="73"/>
    </row>
    <row r="849" spans="1:37" ht="15.75" customHeight="1" x14ac:dyDescent="0.3">
      <c r="A849" s="73"/>
      <c r="B849" s="73"/>
      <c r="C849" s="73"/>
      <c r="D849" s="73"/>
      <c r="E849" s="73"/>
      <c r="F849" s="73"/>
      <c r="G849" s="73"/>
      <c r="H849" s="73"/>
      <c r="I849" s="73"/>
      <c r="J849" s="73"/>
      <c r="K849" s="73"/>
      <c r="L849" s="73"/>
      <c r="M849" s="73"/>
      <c r="N849" s="73"/>
      <c r="O849" s="73"/>
      <c r="P849" s="73"/>
      <c r="Q849" s="73"/>
      <c r="R849" s="73"/>
      <c r="S849" s="73"/>
      <c r="T849" s="73"/>
      <c r="U849" s="73"/>
      <c r="V849" s="73"/>
      <c r="W849" s="73"/>
      <c r="X849" s="73"/>
      <c r="Y849" s="73"/>
      <c r="Z849" s="73"/>
      <c r="AA849" s="73"/>
      <c r="AB849" s="73"/>
      <c r="AC849" s="73"/>
      <c r="AD849" s="73"/>
      <c r="AE849" s="73"/>
      <c r="AF849" s="73"/>
      <c r="AG849" s="73"/>
      <c r="AH849" s="73"/>
      <c r="AI849" s="73"/>
      <c r="AJ849" s="73"/>
      <c r="AK849" s="73"/>
    </row>
    <row r="850" spans="1:37" ht="15.75" customHeight="1" x14ac:dyDescent="0.3">
      <c r="A850" s="73"/>
      <c r="B850" s="73"/>
      <c r="C850" s="73"/>
      <c r="D850" s="73"/>
      <c r="E850" s="73"/>
      <c r="F850" s="73"/>
      <c r="G850" s="73"/>
      <c r="H850" s="73"/>
      <c r="I850" s="73"/>
      <c r="J850" s="73"/>
      <c r="K850" s="73"/>
      <c r="L850" s="73"/>
      <c r="M850" s="73"/>
      <c r="N850" s="73"/>
      <c r="O850" s="73"/>
      <c r="P850" s="73"/>
      <c r="Q850" s="73"/>
      <c r="R850" s="73"/>
      <c r="S850" s="73"/>
      <c r="T850" s="73"/>
      <c r="U850" s="73"/>
      <c r="V850" s="73"/>
      <c r="W850" s="73"/>
      <c r="X850" s="73"/>
      <c r="Y850" s="73"/>
      <c r="Z850" s="73"/>
      <c r="AA850" s="73"/>
      <c r="AB850" s="73"/>
      <c r="AC850" s="73"/>
      <c r="AD850" s="73"/>
      <c r="AE850" s="73"/>
      <c r="AF850" s="73"/>
      <c r="AG850" s="73"/>
      <c r="AH850" s="73"/>
      <c r="AI850" s="73"/>
      <c r="AJ850" s="73"/>
      <c r="AK850" s="73"/>
    </row>
    <row r="851" spans="1:37" ht="15.75" customHeight="1" x14ac:dyDescent="0.3">
      <c r="A851" s="73"/>
      <c r="B851" s="73"/>
      <c r="C851" s="73"/>
      <c r="D851" s="73"/>
      <c r="E851" s="73"/>
      <c r="F851" s="73"/>
      <c r="G851" s="73"/>
      <c r="H851" s="73"/>
      <c r="I851" s="73"/>
      <c r="J851" s="73"/>
      <c r="K851" s="73"/>
      <c r="L851" s="73"/>
      <c r="M851" s="73"/>
      <c r="N851" s="73"/>
      <c r="O851" s="73"/>
      <c r="P851" s="73"/>
      <c r="Q851" s="73"/>
      <c r="R851" s="73"/>
      <c r="S851" s="73"/>
      <c r="T851" s="73"/>
      <c r="U851" s="73"/>
      <c r="V851" s="73"/>
      <c r="W851" s="73"/>
      <c r="X851" s="73"/>
      <c r="Y851" s="73"/>
      <c r="Z851" s="73"/>
      <c r="AA851" s="73"/>
      <c r="AB851" s="73"/>
      <c r="AC851" s="73"/>
      <c r="AD851" s="73"/>
      <c r="AE851" s="73"/>
      <c r="AF851" s="73"/>
      <c r="AG851" s="73"/>
      <c r="AH851" s="73"/>
      <c r="AI851" s="73"/>
      <c r="AJ851" s="73"/>
      <c r="AK851" s="73"/>
    </row>
    <row r="852" spans="1:37" ht="15.75" customHeight="1" x14ac:dyDescent="0.3">
      <c r="A852" s="73"/>
      <c r="B852" s="73"/>
      <c r="C852" s="73"/>
      <c r="D852" s="73"/>
      <c r="E852" s="73"/>
      <c r="F852" s="73"/>
      <c r="G852" s="73"/>
      <c r="H852" s="73"/>
      <c r="I852" s="73"/>
      <c r="J852" s="73"/>
      <c r="K852" s="73"/>
      <c r="L852" s="73"/>
      <c r="M852" s="73"/>
      <c r="N852" s="73"/>
      <c r="O852" s="73"/>
      <c r="P852" s="73"/>
      <c r="Q852" s="73"/>
      <c r="R852" s="73"/>
      <c r="S852" s="73"/>
      <c r="T852" s="73"/>
      <c r="U852" s="73"/>
      <c r="V852" s="73"/>
      <c r="W852" s="73"/>
      <c r="X852" s="73"/>
      <c r="Y852" s="73"/>
      <c r="Z852" s="73"/>
      <c r="AA852" s="73"/>
      <c r="AB852" s="73"/>
      <c r="AC852" s="73"/>
      <c r="AD852" s="73"/>
      <c r="AE852" s="73"/>
      <c r="AF852" s="73"/>
      <c r="AG852" s="73"/>
      <c r="AH852" s="73"/>
      <c r="AI852" s="73"/>
      <c r="AJ852" s="73"/>
      <c r="AK852" s="73"/>
    </row>
    <row r="853" spans="1:37" ht="15.75" customHeight="1" x14ac:dyDescent="0.3">
      <c r="A853" s="73"/>
      <c r="B853" s="73"/>
      <c r="C853" s="73"/>
      <c r="D853" s="73"/>
      <c r="E853" s="73"/>
      <c r="F853" s="73"/>
      <c r="G853" s="73"/>
      <c r="H853" s="73"/>
      <c r="I853" s="73"/>
      <c r="J853" s="73"/>
      <c r="K853" s="73"/>
      <c r="L853" s="73"/>
      <c r="M853" s="73"/>
      <c r="N853" s="73"/>
      <c r="O853" s="73"/>
      <c r="P853" s="73"/>
      <c r="Q853" s="73"/>
      <c r="R853" s="73"/>
      <c r="S853" s="73"/>
      <c r="T853" s="73"/>
      <c r="U853" s="73"/>
      <c r="V853" s="73"/>
      <c r="W853" s="73"/>
      <c r="X853" s="73"/>
      <c r="Y853" s="73"/>
      <c r="Z853" s="73"/>
      <c r="AA853" s="73"/>
      <c r="AB853" s="73"/>
      <c r="AC853" s="73"/>
      <c r="AD853" s="73"/>
      <c r="AE853" s="73"/>
      <c r="AF853" s="73"/>
      <c r="AG853" s="73"/>
      <c r="AH853" s="73"/>
      <c r="AI853" s="73"/>
      <c r="AJ853" s="73"/>
      <c r="AK853" s="73"/>
    </row>
    <row r="854" spans="1:37" ht="15.75" customHeight="1" x14ac:dyDescent="0.3">
      <c r="A854" s="73"/>
      <c r="B854" s="73"/>
      <c r="C854" s="73"/>
      <c r="D854" s="73"/>
      <c r="E854" s="73"/>
      <c r="F854" s="73"/>
      <c r="G854" s="73"/>
      <c r="H854" s="73"/>
      <c r="I854" s="73"/>
      <c r="J854" s="73"/>
      <c r="K854" s="73"/>
      <c r="L854" s="73"/>
      <c r="M854" s="73"/>
      <c r="N854" s="73"/>
      <c r="O854" s="73"/>
      <c r="P854" s="73"/>
      <c r="Q854" s="73"/>
      <c r="R854" s="73"/>
      <c r="S854" s="73"/>
      <c r="T854" s="73"/>
      <c r="U854" s="73"/>
      <c r="V854" s="73"/>
      <c r="W854" s="73"/>
      <c r="X854" s="73"/>
      <c r="Y854" s="73"/>
      <c r="Z854" s="73"/>
      <c r="AA854" s="73"/>
      <c r="AB854" s="73"/>
      <c r="AC854" s="73"/>
      <c r="AD854" s="73"/>
      <c r="AE854" s="73"/>
      <c r="AF854" s="73"/>
      <c r="AG854" s="73"/>
      <c r="AH854" s="73"/>
      <c r="AI854" s="73"/>
      <c r="AJ854" s="73"/>
      <c r="AK854" s="73"/>
    </row>
    <row r="855" spans="1:37" ht="15.75" customHeight="1" x14ac:dyDescent="0.3">
      <c r="A855" s="73"/>
      <c r="B855" s="73"/>
      <c r="C855" s="73"/>
      <c r="D855" s="73"/>
      <c r="E855" s="73"/>
      <c r="F855" s="73"/>
      <c r="G855" s="73"/>
      <c r="H855" s="73"/>
      <c r="I855" s="73"/>
      <c r="J855" s="73"/>
      <c r="K855" s="73"/>
      <c r="L855" s="73"/>
      <c r="M855" s="73"/>
      <c r="N855" s="73"/>
      <c r="O855" s="73"/>
      <c r="P855" s="73"/>
      <c r="Q855" s="73"/>
      <c r="R855" s="73"/>
      <c r="S855" s="73"/>
      <c r="T855" s="73"/>
      <c r="U855" s="73"/>
      <c r="V855" s="73"/>
      <c r="W855" s="73"/>
      <c r="X855" s="73"/>
      <c r="Y855" s="73"/>
      <c r="Z855" s="73"/>
      <c r="AA855" s="73"/>
      <c r="AB855" s="73"/>
      <c r="AC855" s="73"/>
      <c r="AD855" s="73"/>
      <c r="AE855" s="73"/>
      <c r="AF855" s="73"/>
      <c r="AG855" s="73"/>
      <c r="AH855" s="73"/>
      <c r="AI855" s="73"/>
      <c r="AJ855" s="73"/>
      <c r="AK855" s="73"/>
    </row>
    <row r="856" spans="1:37" ht="15.75" customHeight="1" x14ac:dyDescent="0.3">
      <c r="A856" s="73"/>
      <c r="B856" s="73"/>
      <c r="C856" s="73"/>
      <c r="D856" s="73"/>
      <c r="E856" s="73"/>
      <c r="F856" s="73"/>
      <c r="G856" s="73"/>
      <c r="H856" s="73"/>
      <c r="I856" s="73"/>
      <c r="J856" s="73"/>
      <c r="K856" s="73"/>
      <c r="L856" s="73"/>
      <c r="M856" s="73"/>
      <c r="N856" s="73"/>
      <c r="O856" s="73"/>
      <c r="P856" s="73"/>
      <c r="Q856" s="73"/>
      <c r="R856" s="73"/>
      <c r="S856" s="73"/>
      <c r="T856" s="73"/>
      <c r="U856" s="73"/>
      <c r="V856" s="73"/>
      <c r="W856" s="73"/>
      <c r="X856" s="73"/>
      <c r="Y856" s="73"/>
      <c r="Z856" s="73"/>
      <c r="AA856" s="73"/>
      <c r="AB856" s="73"/>
      <c r="AC856" s="73"/>
      <c r="AD856" s="73"/>
      <c r="AE856" s="73"/>
      <c r="AF856" s="73"/>
      <c r="AG856" s="73"/>
      <c r="AH856" s="73"/>
      <c r="AI856" s="73"/>
      <c r="AJ856" s="73"/>
      <c r="AK856" s="73"/>
    </row>
    <row r="857" spans="1:37" ht="15.75" customHeight="1" x14ac:dyDescent="0.3">
      <c r="A857" s="73"/>
      <c r="B857" s="73"/>
      <c r="C857" s="73"/>
      <c r="D857" s="73"/>
      <c r="E857" s="73"/>
      <c r="F857" s="73"/>
      <c r="G857" s="73"/>
      <c r="H857" s="73"/>
      <c r="I857" s="73"/>
      <c r="J857" s="73"/>
      <c r="K857" s="73"/>
      <c r="L857" s="73"/>
      <c r="M857" s="73"/>
      <c r="N857" s="73"/>
      <c r="O857" s="73"/>
      <c r="P857" s="73"/>
      <c r="Q857" s="73"/>
      <c r="R857" s="73"/>
      <c r="S857" s="73"/>
      <c r="T857" s="73"/>
      <c r="U857" s="73"/>
      <c r="V857" s="73"/>
      <c r="W857" s="73"/>
      <c r="X857" s="73"/>
      <c r="Y857" s="73"/>
      <c r="Z857" s="73"/>
      <c r="AA857" s="73"/>
      <c r="AB857" s="73"/>
      <c r="AC857" s="73"/>
      <c r="AD857" s="73"/>
      <c r="AE857" s="73"/>
      <c r="AF857" s="73"/>
      <c r="AG857" s="73"/>
      <c r="AH857" s="73"/>
      <c r="AI857" s="73"/>
      <c r="AJ857" s="73"/>
      <c r="AK857" s="73"/>
    </row>
    <row r="858" spans="1:37" ht="15.75" customHeight="1" x14ac:dyDescent="0.3">
      <c r="A858" s="73"/>
      <c r="B858" s="73"/>
      <c r="C858" s="73"/>
      <c r="D858" s="73"/>
      <c r="E858" s="73"/>
      <c r="F858" s="73"/>
      <c r="G858" s="73"/>
      <c r="H858" s="73"/>
      <c r="I858" s="73"/>
      <c r="J858" s="73"/>
      <c r="K858" s="73"/>
      <c r="L858" s="73"/>
      <c r="M858" s="73"/>
      <c r="N858" s="73"/>
      <c r="O858" s="73"/>
      <c r="P858" s="73"/>
      <c r="Q858" s="73"/>
      <c r="R858" s="73"/>
      <c r="S858" s="73"/>
      <c r="T858" s="73"/>
      <c r="U858" s="73"/>
      <c r="V858" s="73"/>
      <c r="W858" s="73"/>
      <c r="X858" s="73"/>
      <c r="Y858" s="73"/>
      <c r="Z858" s="73"/>
      <c r="AA858" s="73"/>
      <c r="AB858" s="73"/>
      <c r="AC858" s="73"/>
      <c r="AD858" s="73"/>
      <c r="AE858" s="73"/>
      <c r="AF858" s="73"/>
      <c r="AG858" s="73"/>
      <c r="AH858" s="73"/>
      <c r="AI858" s="73"/>
      <c r="AJ858" s="73"/>
      <c r="AK858" s="73"/>
    </row>
    <row r="859" spans="1:37" ht="15.75" customHeight="1" x14ac:dyDescent="0.3">
      <c r="A859" s="73"/>
      <c r="B859" s="73"/>
      <c r="C859" s="73"/>
      <c r="D859" s="73"/>
      <c r="E859" s="73"/>
      <c r="F859" s="73"/>
      <c r="G859" s="73"/>
      <c r="H859" s="73"/>
      <c r="I859" s="73"/>
      <c r="J859" s="73"/>
      <c r="K859" s="73"/>
      <c r="L859" s="73"/>
      <c r="M859" s="73"/>
      <c r="N859" s="73"/>
      <c r="O859" s="73"/>
      <c r="P859" s="73"/>
      <c r="Q859" s="73"/>
      <c r="R859" s="73"/>
      <c r="S859" s="73"/>
      <c r="T859" s="73"/>
      <c r="U859" s="73"/>
      <c r="V859" s="73"/>
      <c r="W859" s="73"/>
      <c r="X859" s="73"/>
      <c r="Y859" s="73"/>
      <c r="Z859" s="73"/>
      <c r="AA859" s="73"/>
      <c r="AB859" s="73"/>
      <c r="AC859" s="73"/>
      <c r="AD859" s="73"/>
      <c r="AE859" s="73"/>
      <c r="AF859" s="73"/>
      <c r="AG859" s="73"/>
      <c r="AH859" s="73"/>
      <c r="AI859" s="73"/>
      <c r="AJ859" s="73"/>
      <c r="AK859" s="73"/>
    </row>
    <row r="860" spans="1:37" ht="15.75" customHeight="1" x14ac:dyDescent="0.3">
      <c r="A860" s="73"/>
      <c r="B860" s="73"/>
      <c r="C860" s="73"/>
      <c r="D860" s="73"/>
      <c r="E860" s="73"/>
      <c r="F860" s="73"/>
      <c r="G860" s="73"/>
      <c r="H860" s="73"/>
      <c r="I860" s="73"/>
      <c r="J860" s="73"/>
      <c r="K860" s="73"/>
      <c r="L860" s="73"/>
      <c r="M860" s="73"/>
      <c r="N860" s="73"/>
      <c r="O860" s="73"/>
      <c r="P860" s="73"/>
      <c r="Q860" s="73"/>
      <c r="R860" s="73"/>
      <c r="S860" s="73"/>
      <c r="T860" s="73"/>
      <c r="U860" s="73"/>
      <c r="V860" s="73"/>
      <c r="W860" s="73"/>
      <c r="X860" s="73"/>
      <c r="Y860" s="73"/>
      <c r="Z860" s="73"/>
      <c r="AA860" s="73"/>
      <c r="AB860" s="73"/>
      <c r="AC860" s="73"/>
      <c r="AD860" s="73"/>
      <c r="AE860" s="73"/>
      <c r="AF860" s="73"/>
      <c r="AG860" s="73"/>
      <c r="AH860" s="73"/>
      <c r="AI860" s="73"/>
      <c r="AJ860" s="73"/>
      <c r="AK860" s="73"/>
    </row>
    <row r="861" spans="1:37" ht="15.75" customHeight="1" x14ac:dyDescent="0.3">
      <c r="A861" s="73"/>
      <c r="B861" s="73"/>
      <c r="C861" s="73"/>
      <c r="D861" s="73"/>
      <c r="E861" s="73"/>
      <c r="F861" s="73"/>
      <c r="G861" s="73"/>
      <c r="H861" s="73"/>
      <c r="I861" s="73"/>
      <c r="J861" s="73"/>
      <c r="K861" s="73"/>
      <c r="L861" s="73"/>
      <c r="M861" s="73"/>
      <c r="N861" s="73"/>
      <c r="O861" s="73"/>
      <c r="P861" s="73"/>
      <c r="Q861" s="73"/>
      <c r="R861" s="73"/>
      <c r="S861" s="73"/>
      <c r="T861" s="73"/>
      <c r="U861" s="73"/>
      <c r="V861" s="73"/>
      <c r="W861" s="73"/>
      <c r="X861" s="73"/>
      <c r="Y861" s="73"/>
      <c r="Z861" s="73"/>
      <c r="AA861" s="73"/>
      <c r="AB861" s="73"/>
      <c r="AC861" s="73"/>
      <c r="AD861" s="73"/>
      <c r="AE861" s="73"/>
      <c r="AF861" s="73"/>
      <c r="AG861" s="73"/>
      <c r="AH861" s="73"/>
      <c r="AI861" s="73"/>
      <c r="AJ861" s="73"/>
      <c r="AK861" s="73"/>
    </row>
    <row r="862" spans="1:37" ht="15.75" customHeight="1" x14ac:dyDescent="0.3">
      <c r="A862" s="73"/>
      <c r="B862" s="73"/>
      <c r="C862" s="73"/>
      <c r="D862" s="73"/>
      <c r="E862" s="73"/>
      <c r="F862" s="73"/>
      <c r="G862" s="73"/>
      <c r="H862" s="73"/>
      <c r="I862" s="73"/>
      <c r="J862" s="73"/>
      <c r="K862" s="73"/>
      <c r="L862" s="73"/>
      <c r="M862" s="73"/>
      <c r="N862" s="73"/>
      <c r="O862" s="73"/>
      <c r="P862" s="73"/>
      <c r="Q862" s="73"/>
      <c r="R862" s="73"/>
      <c r="S862" s="73"/>
      <c r="T862" s="73"/>
      <c r="U862" s="73"/>
      <c r="V862" s="73"/>
      <c r="W862" s="73"/>
      <c r="X862" s="73"/>
      <c r="Y862" s="73"/>
      <c r="Z862" s="73"/>
      <c r="AA862" s="73"/>
      <c r="AB862" s="73"/>
      <c r="AC862" s="73"/>
      <c r="AD862" s="73"/>
      <c r="AE862" s="73"/>
      <c r="AF862" s="73"/>
      <c r="AG862" s="73"/>
      <c r="AH862" s="73"/>
      <c r="AI862" s="73"/>
      <c r="AJ862" s="73"/>
      <c r="AK862" s="73"/>
    </row>
    <row r="863" spans="1:37" ht="15.75" customHeight="1" x14ac:dyDescent="0.3">
      <c r="A863" s="73"/>
      <c r="B863" s="73"/>
      <c r="C863" s="73"/>
      <c r="D863" s="73"/>
      <c r="E863" s="73"/>
      <c r="F863" s="73"/>
      <c r="G863" s="73"/>
      <c r="H863" s="73"/>
      <c r="I863" s="73"/>
      <c r="J863" s="73"/>
      <c r="K863" s="73"/>
      <c r="L863" s="73"/>
      <c r="M863" s="73"/>
      <c r="N863" s="73"/>
      <c r="O863" s="73"/>
      <c r="P863" s="73"/>
      <c r="Q863" s="73"/>
      <c r="R863" s="73"/>
      <c r="S863" s="73"/>
      <c r="T863" s="73"/>
      <c r="U863" s="73"/>
      <c r="V863" s="73"/>
      <c r="W863" s="73"/>
      <c r="X863" s="73"/>
      <c r="Y863" s="73"/>
      <c r="Z863" s="73"/>
      <c r="AA863" s="73"/>
      <c r="AB863" s="73"/>
      <c r="AC863" s="73"/>
      <c r="AD863" s="73"/>
      <c r="AE863" s="73"/>
      <c r="AF863" s="73"/>
      <c r="AG863" s="73"/>
      <c r="AH863" s="73"/>
      <c r="AI863" s="73"/>
      <c r="AJ863" s="73"/>
      <c r="AK863" s="73"/>
    </row>
    <row r="864" spans="1:37" ht="15.75" customHeight="1" x14ac:dyDescent="0.3">
      <c r="A864" s="73"/>
      <c r="B864" s="73"/>
      <c r="C864" s="73"/>
      <c r="D864" s="73"/>
      <c r="E864" s="73"/>
      <c r="F864" s="73"/>
      <c r="G864" s="73"/>
      <c r="H864" s="73"/>
      <c r="I864" s="73"/>
      <c r="J864" s="73"/>
      <c r="K864" s="73"/>
      <c r="L864" s="73"/>
      <c r="M864" s="73"/>
      <c r="N864" s="73"/>
      <c r="O864" s="73"/>
      <c r="P864" s="73"/>
      <c r="Q864" s="73"/>
      <c r="R864" s="73"/>
      <c r="S864" s="73"/>
      <c r="T864" s="73"/>
      <c r="U864" s="73"/>
      <c r="V864" s="73"/>
      <c r="W864" s="73"/>
      <c r="X864" s="73"/>
      <c r="Y864" s="73"/>
      <c r="Z864" s="73"/>
      <c r="AA864" s="73"/>
      <c r="AB864" s="73"/>
      <c r="AC864" s="73"/>
      <c r="AD864" s="73"/>
      <c r="AE864" s="73"/>
      <c r="AF864" s="73"/>
      <c r="AG864" s="73"/>
      <c r="AH864" s="73"/>
      <c r="AI864" s="73"/>
      <c r="AJ864" s="73"/>
      <c r="AK864" s="73"/>
    </row>
    <row r="865" spans="1:37" ht="15.75" customHeight="1" x14ac:dyDescent="0.3">
      <c r="A865" s="73"/>
      <c r="B865" s="73"/>
      <c r="C865" s="73"/>
      <c r="D865" s="73"/>
      <c r="E865" s="73"/>
      <c r="F865" s="73"/>
      <c r="G865" s="73"/>
      <c r="H865" s="73"/>
      <c r="I865" s="73"/>
      <c r="J865" s="73"/>
      <c r="K865" s="73"/>
      <c r="L865" s="73"/>
      <c r="M865" s="73"/>
      <c r="N865" s="73"/>
      <c r="O865" s="73"/>
      <c r="P865" s="73"/>
      <c r="Q865" s="73"/>
      <c r="R865" s="73"/>
      <c r="S865" s="73"/>
      <c r="T865" s="73"/>
      <c r="U865" s="73"/>
      <c r="V865" s="73"/>
      <c r="W865" s="73"/>
      <c r="X865" s="73"/>
      <c r="Y865" s="73"/>
      <c r="Z865" s="73"/>
      <c r="AA865" s="73"/>
      <c r="AB865" s="73"/>
      <c r="AC865" s="73"/>
      <c r="AD865" s="73"/>
      <c r="AE865" s="73"/>
      <c r="AF865" s="73"/>
      <c r="AG865" s="73"/>
      <c r="AH865" s="73"/>
      <c r="AI865" s="73"/>
      <c r="AJ865" s="73"/>
      <c r="AK865" s="73"/>
    </row>
    <row r="866" spans="1:37" ht="15.75" customHeight="1" x14ac:dyDescent="0.3">
      <c r="A866" s="73"/>
      <c r="B866" s="73"/>
      <c r="C866" s="73"/>
      <c r="D866" s="73"/>
      <c r="E866" s="73"/>
      <c r="F866" s="73"/>
      <c r="G866" s="73"/>
      <c r="H866" s="73"/>
      <c r="I866" s="73"/>
      <c r="J866" s="73"/>
      <c r="K866" s="73"/>
      <c r="L866" s="73"/>
      <c r="M866" s="73"/>
      <c r="N866" s="73"/>
      <c r="O866" s="73"/>
      <c r="P866" s="73"/>
      <c r="Q866" s="73"/>
      <c r="R866" s="73"/>
      <c r="S866" s="73"/>
      <c r="T866" s="73"/>
      <c r="U866" s="73"/>
      <c r="V866" s="73"/>
      <c r="W866" s="73"/>
      <c r="X866" s="73"/>
      <c r="Y866" s="73"/>
      <c r="Z866" s="73"/>
      <c r="AA866" s="73"/>
      <c r="AB866" s="73"/>
      <c r="AC866" s="73"/>
      <c r="AD866" s="73"/>
      <c r="AE866" s="73"/>
      <c r="AF866" s="73"/>
      <c r="AG866" s="73"/>
      <c r="AH866" s="73"/>
      <c r="AI866" s="73"/>
      <c r="AJ866" s="73"/>
      <c r="AK866" s="73"/>
    </row>
    <row r="867" spans="1:37" ht="15.75" customHeight="1" x14ac:dyDescent="0.3">
      <c r="A867" s="73"/>
      <c r="B867" s="73"/>
      <c r="C867" s="73"/>
      <c r="D867" s="73"/>
      <c r="E867" s="73"/>
      <c r="F867" s="73"/>
      <c r="G867" s="73"/>
      <c r="H867" s="73"/>
      <c r="I867" s="73"/>
      <c r="J867" s="73"/>
      <c r="K867" s="73"/>
      <c r="L867" s="73"/>
      <c r="M867" s="73"/>
      <c r="N867" s="73"/>
      <c r="O867" s="73"/>
      <c r="P867" s="73"/>
      <c r="Q867" s="73"/>
      <c r="R867" s="73"/>
      <c r="S867" s="73"/>
      <c r="T867" s="73"/>
      <c r="U867" s="73"/>
      <c r="V867" s="73"/>
      <c r="W867" s="73"/>
      <c r="X867" s="73"/>
      <c r="Y867" s="73"/>
      <c r="Z867" s="73"/>
      <c r="AA867" s="73"/>
      <c r="AB867" s="73"/>
      <c r="AC867" s="73"/>
      <c r="AD867" s="73"/>
      <c r="AE867" s="73"/>
      <c r="AF867" s="73"/>
      <c r="AG867" s="73"/>
      <c r="AH867" s="73"/>
      <c r="AI867" s="73"/>
      <c r="AJ867" s="73"/>
      <c r="AK867" s="73"/>
    </row>
    <row r="868" spans="1:37" ht="15.75" customHeight="1" x14ac:dyDescent="0.3">
      <c r="A868" s="73"/>
      <c r="B868" s="73"/>
      <c r="C868" s="73"/>
      <c r="D868" s="73"/>
      <c r="E868" s="73"/>
      <c r="F868" s="73"/>
      <c r="G868" s="73"/>
      <c r="H868" s="73"/>
      <c r="I868" s="73"/>
      <c r="J868" s="73"/>
      <c r="K868" s="73"/>
      <c r="L868" s="73"/>
      <c r="M868" s="73"/>
      <c r="N868" s="73"/>
      <c r="O868" s="73"/>
      <c r="P868" s="73"/>
      <c r="Q868" s="73"/>
      <c r="R868" s="73"/>
      <c r="S868" s="73"/>
      <c r="T868" s="73"/>
      <c r="U868" s="73"/>
      <c r="V868" s="73"/>
      <c r="W868" s="73"/>
      <c r="X868" s="73"/>
      <c r="Y868" s="73"/>
      <c r="Z868" s="73"/>
      <c r="AA868" s="73"/>
      <c r="AB868" s="73"/>
      <c r="AC868" s="73"/>
      <c r="AD868" s="73"/>
      <c r="AE868" s="73"/>
      <c r="AF868" s="73"/>
      <c r="AG868" s="73"/>
      <c r="AH868" s="73"/>
      <c r="AI868" s="73"/>
      <c r="AJ868" s="73"/>
      <c r="AK868" s="73"/>
    </row>
    <row r="869" spans="1:37" ht="15.75" customHeight="1" x14ac:dyDescent="0.3">
      <c r="A869" s="73"/>
      <c r="B869" s="73"/>
      <c r="C869" s="73"/>
      <c r="D869" s="73"/>
      <c r="E869" s="73"/>
      <c r="F869" s="73"/>
      <c r="G869" s="73"/>
      <c r="H869" s="73"/>
      <c r="I869" s="73"/>
      <c r="J869" s="73"/>
      <c r="K869" s="73"/>
      <c r="L869" s="73"/>
      <c r="M869" s="73"/>
      <c r="N869" s="73"/>
      <c r="O869" s="73"/>
      <c r="P869" s="73"/>
      <c r="Q869" s="73"/>
      <c r="R869" s="73"/>
      <c r="S869" s="73"/>
      <c r="T869" s="73"/>
      <c r="U869" s="73"/>
      <c r="V869" s="73"/>
      <c r="W869" s="73"/>
      <c r="X869" s="73"/>
      <c r="Y869" s="73"/>
      <c r="Z869" s="73"/>
      <c r="AA869" s="73"/>
      <c r="AB869" s="73"/>
      <c r="AC869" s="73"/>
      <c r="AD869" s="73"/>
      <c r="AE869" s="73"/>
      <c r="AF869" s="73"/>
      <c r="AG869" s="73"/>
      <c r="AH869" s="73"/>
      <c r="AI869" s="73"/>
      <c r="AJ869" s="73"/>
      <c r="AK869" s="73"/>
    </row>
    <row r="870" spans="1:37" ht="15.75" customHeight="1" x14ac:dyDescent="0.3">
      <c r="A870" s="73"/>
      <c r="B870" s="73"/>
      <c r="C870" s="73"/>
      <c r="D870" s="73"/>
      <c r="E870" s="73"/>
      <c r="F870" s="73"/>
      <c r="G870" s="73"/>
      <c r="H870" s="73"/>
      <c r="I870" s="73"/>
      <c r="J870" s="73"/>
      <c r="K870" s="73"/>
      <c r="L870" s="73"/>
      <c r="M870" s="73"/>
      <c r="N870" s="73"/>
      <c r="O870" s="73"/>
      <c r="P870" s="73"/>
      <c r="Q870" s="73"/>
      <c r="R870" s="73"/>
      <c r="S870" s="73"/>
      <c r="T870" s="73"/>
      <c r="U870" s="73"/>
      <c r="V870" s="73"/>
      <c r="W870" s="73"/>
      <c r="X870" s="73"/>
      <c r="Y870" s="73"/>
      <c r="Z870" s="73"/>
      <c r="AA870" s="73"/>
      <c r="AB870" s="73"/>
      <c r="AC870" s="73"/>
      <c r="AD870" s="73"/>
      <c r="AE870" s="73"/>
      <c r="AF870" s="73"/>
      <c r="AG870" s="73"/>
      <c r="AH870" s="73"/>
      <c r="AI870" s="73"/>
      <c r="AJ870" s="73"/>
      <c r="AK870" s="73"/>
    </row>
    <row r="871" spans="1:37" ht="15.75" customHeight="1" x14ac:dyDescent="0.3">
      <c r="A871" s="73"/>
      <c r="B871" s="73"/>
      <c r="C871" s="73"/>
      <c r="D871" s="73"/>
      <c r="E871" s="73"/>
      <c r="F871" s="73"/>
      <c r="G871" s="73"/>
      <c r="H871" s="73"/>
      <c r="I871" s="73"/>
      <c r="J871" s="73"/>
      <c r="K871" s="73"/>
      <c r="L871" s="73"/>
      <c r="M871" s="73"/>
      <c r="N871" s="73"/>
      <c r="O871" s="73"/>
      <c r="P871" s="73"/>
      <c r="Q871" s="73"/>
      <c r="R871" s="73"/>
      <c r="S871" s="73"/>
      <c r="T871" s="73"/>
      <c r="U871" s="73"/>
      <c r="V871" s="73"/>
      <c r="W871" s="73"/>
      <c r="X871" s="73"/>
      <c r="Y871" s="73"/>
      <c r="Z871" s="73"/>
      <c r="AA871" s="73"/>
      <c r="AB871" s="73"/>
      <c r="AC871" s="73"/>
      <c r="AD871" s="73"/>
      <c r="AE871" s="73"/>
      <c r="AF871" s="73"/>
      <c r="AG871" s="73"/>
      <c r="AH871" s="73"/>
      <c r="AI871" s="73"/>
      <c r="AJ871" s="73"/>
      <c r="AK871" s="73"/>
    </row>
    <row r="872" spans="1:37" ht="15.75" customHeight="1" x14ac:dyDescent="0.3">
      <c r="A872" s="73"/>
      <c r="B872" s="73"/>
      <c r="C872" s="73"/>
      <c r="D872" s="73"/>
      <c r="E872" s="73"/>
      <c r="F872" s="73"/>
      <c r="G872" s="73"/>
      <c r="H872" s="73"/>
      <c r="I872" s="73"/>
      <c r="J872" s="73"/>
      <c r="K872" s="73"/>
      <c r="L872" s="73"/>
      <c r="M872" s="73"/>
      <c r="N872" s="73"/>
      <c r="O872" s="73"/>
      <c r="P872" s="73"/>
      <c r="Q872" s="73"/>
      <c r="R872" s="73"/>
      <c r="S872" s="73"/>
      <c r="T872" s="73"/>
      <c r="U872" s="73"/>
      <c r="V872" s="73"/>
      <c r="W872" s="73"/>
      <c r="X872" s="73"/>
      <c r="Y872" s="73"/>
      <c r="Z872" s="73"/>
      <c r="AA872" s="73"/>
      <c r="AB872" s="73"/>
      <c r="AC872" s="73"/>
      <c r="AD872" s="73"/>
      <c r="AE872" s="73"/>
      <c r="AF872" s="73"/>
      <c r="AG872" s="73"/>
      <c r="AH872" s="73"/>
      <c r="AI872" s="73"/>
      <c r="AJ872" s="73"/>
      <c r="AK872" s="73"/>
    </row>
    <row r="873" spans="1:37" ht="15.75" customHeight="1" x14ac:dyDescent="0.3">
      <c r="A873" s="73"/>
      <c r="B873" s="73"/>
      <c r="C873" s="73"/>
      <c r="D873" s="73"/>
      <c r="E873" s="73"/>
      <c r="F873" s="73"/>
      <c r="G873" s="73"/>
      <c r="H873" s="73"/>
      <c r="I873" s="73"/>
      <c r="J873" s="73"/>
      <c r="K873" s="73"/>
      <c r="L873" s="73"/>
      <c r="M873" s="73"/>
      <c r="N873" s="73"/>
      <c r="O873" s="73"/>
      <c r="P873" s="73"/>
      <c r="Q873" s="73"/>
      <c r="R873" s="73"/>
      <c r="S873" s="73"/>
      <c r="T873" s="73"/>
      <c r="U873" s="73"/>
      <c r="V873" s="73"/>
      <c r="W873" s="73"/>
      <c r="X873" s="73"/>
      <c r="Y873" s="73"/>
      <c r="Z873" s="73"/>
      <c r="AA873" s="73"/>
      <c r="AB873" s="73"/>
      <c r="AC873" s="73"/>
      <c r="AD873" s="73"/>
      <c r="AE873" s="73"/>
      <c r="AF873" s="73"/>
      <c r="AG873" s="73"/>
      <c r="AH873" s="73"/>
      <c r="AI873" s="73"/>
      <c r="AJ873" s="73"/>
      <c r="AK873" s="73"/>
    </row>
    <row r="874" spans="1:37" ht="15.75" customHeight="1" x14ac:dyDescent="0.3">
      <c r="A874" s="73"/>
      <c r="B874" s="73"/>
      <c r="C874" s="73"/>
      <c r="D874" s="73"/>
      <c r="E874" s="73"/>
      <c r="F874" s="73"/>
      <c r="G874" s="73"/>
      <c r="H874" s="73"/>
      <c r="I874" s="73"/>
      <c r="J874" s="73"/>
      <c r="K874" s="73"/>
      <c r="L874" s="73"/>
      <c r="M874" s="73"/>
      <c r="N874" s="73"/>
      <c r="O874" s="73"/>
      <c r="P874" s="73"/>
      <c r="Q874" s="73"/>
      <c r="R874" s="73"/>
      <c r="S874" s="73"/>
      <c r="T874" s="73"/>
      <c r="U874" s="73"/>
      <c r="V874" s="73"/>
      <c r="W874" s="73"/>
      <c r="X874" s="73"/>
      <c r="Y874" s="73"/>
      <c r="Z874" s="73"/>
      <c r="AA874" s="73"/>
      <c r="AB874" s="73"/>
      <c r="AC874" s="73"/>
      <c r="AD874" s="73"/>
      <c r="AE874" s="73"/>
      <c r="AF874" s="73"/>
      <c r="AG874" s="73"/>
      <c r="AH874" s="73"/>
      <c r="AI874" s="73"/>
      <c r="AJ874" s="73"/>
      <c r="AK874" s="73"/>
    </row>
    <row r="875" spans="1:37" ht="15.75" customHeight="1" x14ac:dyDescent="0.3">
      <c r="A875" s="73"/>
      <c r="B875" s="73"/>
      <c r="C875" s="73"/>
      <c r="D875" s="73"/>
      <c r="E875" s="73"/>
      <c r="F875" s="73"/>
      <c r="G875" s="73"/>
      <c r="H875" s="73"/>
      <c r="I875" s="73"/>
      <c r="J875" s="73"/>
      <c r="K875" s="73"/>
      <c r="L875" s="73"/>
      <c r="M875" s="73"/>
      <c r="N875" s="73"/>
      <c r="O875" s="73"/>
      <c r="P875" s="73"/>
      <c r="Q875" s="73"/>
      <c r="R875" s="73"/>
      <c r="S875" s="73"/>
      <c r="T875" s="73"/>
      <c r="U875" s="73"/>
      <c r="V875" s="73"/>
      <c r="W875" s="73"/>
      <c r="X875" s="73"/>
      <c r="Y875" s="73"/>
      <c r="Z875" s="73"/>
      <c r="AA875" s="73"/>
      <c r="AB875" s="73"/>
      <c r="AC875" s="73"/>
      <c r="AD875" s="73"/>
      <c r="AE875" s="73"/>
      <c r="AF875" s="73"/>
      <c r="AG875" s="73"/>
      <c r="AH875" s="73"/>
      <c r="AI875" s="73"/>
      <c r="AJ875" s="73"/>
      <c r="AK875" s="73"/>
    </row>
    <row r="876" spans="1:37" ht="15.75" customHeight="1" x14ac:dyDescent="0.3">
      <c r="A876" s="73"/>
      <c r="B876" s="73"/>
      <c r="C876" s="73"/>
      <c r="D876" s="73"/>
      <c r="E876" s="73"/>
      <c r="F876" s="73"/>
      <c r="G876" s="73"/>
      <c r="H876" s="73"/>
      <c r="I876" s="73"/>
      <c r="J876" s="73"/>
      <c r="K876" s="73"/>
      <c r="L876" s="73"/>
      <c r="M876" s="73"/>
      <c r="N876" s="73"/>
      <c r="O876" s="73"/>
      <c r="P876" s="73"/>
      <c r="Q876" s="73"/>
      <c r="R876" s="73"/>
      <c r="S876" s="73"/>
      <c r="T876" s="73"/>
      <c r="U876" s="73"/>
      <c r="V876" s="73"/>
      <c r="W876" s="73"/>
      <c r="X876" s="73"/>
      <c r="Y876" s="73"/>
      <c r="Z876" s="73"/>
      <c r="AA876" s="73"/>
      <c r="AB876" s="73"/>
      <c r="AC876" s="73"/>
      <c r="AD876" s="73"/>
      <c r="AE876" s="73"/>
      <c r="AF876" s="73"/>
      <c r="AG876" s="73"/>
      <c r="AH876" s="73"/>
      <c r="AI876" s="73"/>
      <c r="AJ876" s="73"/>
      <c r="AK876" s="73"/>
    </row>
    <row r="877" spans="1:37" ht="15.75" customHeight="1" x14ac:dyDescent="0.3">
      <c r="A877" s="73"/>
      <c r="B877" s="73"/>
      <c r="C877" s="73"/>
      <c r="D877" s="73"/>
      <c r="E877" s="73"/>
      <c r="F877" s="73"/>
      <c r="G877" s="73"/>
      <c r="H877" s="73"/>
      <c r="I877" s="73"/>
      <c r="J877" s="73"/>
      <c r="K877" s="73"/>
      <c r="L877" s="73"/>
      <c r="M877" s="73"/>
      <c r="N877" s="73"/>
      <c r="O877" s="73"/>
      <c r="P877" s="73"/>
      <c r="Q877" s="73"/>
      <c r="R877" s="73"/>
      <c r="S877" s="73"/>
      <c r="T877" s="73"/>
      <c r="U877" s="73"/>
      <c r="V877" s="73"/>
      <c r="W877" s="73"/>
      <c r="X877" s="73"/>
      <c r="Y877" s="73"/>
      <c r="Z877" s="73"/>
      <c r="AA877" s="73"/>
      <c r="AB877" s="73"/>
      <c r="AC877" s="73"/>
      <c r="AD877" s="73"/>
      <c r="AE877" s="73"/>
      <c r="AF877" s="73"/>
      <c r="AG877" s="73"/>
      <c r="AH877" s="73"/>
      <c r="AI877" s="73"/>
      <c r="AJ877" s="73"/>
      <c r="AK877" s="73"/>
    </row>
    <row r="878" spans="1:37" ht="15.75" customHeight="1" x14ac:dyDescent="0.3">
      <c r="A878" s="73"/>
      <c r="B878" s="73"/>
      <c r="C878" s="73"/>
      <c r="D878" s="73"/>
      <c r="E878" s="73"/>
      <c r="F878" s="73"/>
      <c r="G878" s="73"/>
      <c r="H878" s="73"/>
      <c r="I878" s="73"/>
      <c r="J878" s="73"/>
      <c r="K878" s="73"/>
      <c r="L878" s="73"/>
      <c r="M878" s="73"/>
      <c r="N878" s="73"/>
      <c r="O878" s="73"/>
      <c r="P878" s="73"/>
      <c r="Q878" s="73"/>
      <c r="R878" s="73"/>
      <c r="S878" s="73"/>
      <c r="T878" s="73"/>
      <c r="U878" s="73"/>
      <c r="V878" s="73"/>
      <c r="W878" s="73"/>
      <c r="X878" s="73"/>
      <c r="Y878" s="73"/>
      <c r="Z878" s="73"/>
      <c r="AA878" s="73"/>
      <c r="AB878" s="73"/>
      <c r="AC878" s="73"/>
      <c r="AD878" s="73"/>
      <c r="AE878" s="73"/>
      <c r="AF878" s="73"/>
      <c r="AG878" s="73"/>
      <c r="AH878" s="73"/>
      <c r="AI878" s="73"/>
      <c r="AJ878" s="73"/>
      <c r="AK878" s="73"/>
    </row>
    <row r="879" spans="1:37" ht="15.75" customHeight="1" x14ac:dyDescent="0.3">
      <c r="A879" s="73"/>
      <c r="B879" s="73"/>
      <c r="C879" s="73"/>
      <c r="D879" s="73"/>
      <c r="E879" s="73"/>
      <c r="F879" s="73"/>
      <c r="G879" s="73"/>
      <c r="H879" s="73"/>
      <c r="I879" s="73"/>
      <c r="J879" s="73"/>
      <c r="K879" s="73"/>
      <c r="L879" s="73"/>
      <c r="M879" s="73"/>
      <c r="N879" s="73"/>
      <c r="O879" s="73"/>
      <c r="P879" s="73"/>
      <c r="Q879" s="73"/>
      <c r="R879" s="73"/>
      <c r="S879" s="73"/>
      <c r="T879" s="73"/>
      <c r="U879" s="73"/>
      <c r="V879" s="73"/>
      <c r="W879" s="73"/>
      <c r="X879" s="73"/>
      <c r="Y879" s="73"/>
      <c r="Z879" s="73"/>
      <c r="AA879" s="73"/>
      <c r="AB879" s="73"/>
      <c r="AC879" s="73"/>
      <c r="AD879" s="73"/>
      <c r="AE879" s="73"/>
      <c r="AF879" s="73"/>
      <c r="AG879" s="73"/>
      <c r="AH879" s="73"/>
      <c r="AI879" s="73"/>
      <c r="AJ879" s="73"/>
      <c r="AK879" s="73"/>
    </row>
    <row r="880" spans="1:37" ht="15.75" customHeight="1" x14ac:dyDescent="0.3">
      <c r="A880" s="73"/>
      <c r="B880" s="73"/>
      <c r="C880" s="73"/>
      <c r="D880" s="73"/>
      <c r="E880" s="73"/>
      <c r="F880" s="73"/>
      <c r="G880" s="73"/>
      <c r="H880" s="73"/>
      <c r="I880" s="73"/>
      <c r="J880" s="73"/>
      <c r="K880" s="73"/>
      <c r="L880" s="73"/>
      <c r="M880" s="73"/>
      <c r="N880" s="73"/>
      <c r="O880" s="73"/>
      <c r="P880" s="73"/>
      <c r="Q880" s="73"/>
      <c r="R880" s="73"/>
      <c r="S880" s="73"/>
      <c r="T880" s="73"/>
      <c r="U880" s="73"/>
      <c r="V880" s="73"/>
      <c r="W880" s="73"/>
      <c r="X880" s="73"/>
      <c r="Y880" s="73"/>
      <c r="Z880" s="73"/>
      <c r="AA880" s="73"/>
      <c r="AB880" s="73"/>
      <c r="AC880" s="73"/>
      <c r="AD880" s="73"/>
      <c r="AE880" s="73"/>
      <c r="AF880" s="73"/>
      <c r="AG880" s="73"/>
      <c r="AH880" s="73"/>
      <c r="AI880" s="73"/>
      <c r="AJ880" s="73"/>
      <c r="AK880" s="73"/>
    </row>
    <row r="881" spans="1:37" ht="15.75" customHeight="1" x14ac:dyDescent="0.3">
      <c r="A881" s="73"/>
      <c r="B881" s="73"/>
      <c r="C881" s="73"/>
      <c r="D881" s="73"/>
      <c r="E881" s="73"/>
      <c r="F881" s="73"/>
      <c r="G881" s="73"/>
      <c r="H881" s="73"/>
      <c r="I881" s="73"/>
      <c r="J881" s="73"/>
      <c r="K881" s="73"/>
      <c r="L881" s="73"/>
      <c r="M881" s="73"/>
      <c r="N881" s="73"/>
      <c r="O881" s="73"/>
      <c r="P881" s="73"/>
      <c r="Q881" s="73"/>
      <c r="R881" s="73"/>
      <c r="S881" s="73"/>
      <c r="T881" s="73"/>
      <c r="U881" s="73"/>
      <c r="V881" s="73"/>
      <c r="W881" s="73"/>
      <c r="X881" s="73"/>
      <c r="Y881" s="73"/>
      <c r="Z881" s="73"/>
      <c r="AA881" s="73"/>
      <c r="AB881" s="73"/>
      <c r="AC881" s="73"/>
      <c r="AD881" s="73"/>
      <c r="AE881" s="73"/>
      <c r="AF881" s="73"/>
      <c r="AG881" s="73"/>
      <c r="AH881" s="73"/>
      <c r="AI881" s="73"/>
      <c r="AJ881" s="73"/>
      <c r="AK881" s="73"/>
    </row>
    <row r="882" spans="1:37" ht="15.75" customHeight="1" x14ac:dyDescent="0.3">
      <c r="A882" s="73"/>
      <c r="B882" s="73"/>
      <c r="C882" s="73"/>
      <c r="D882" s="73"/>
      <c r="E882" s="73"/>
      <c r="F882" s="73"/>
      <c r="G882" s="73"/>
      <c r="H882" s="73"/>
      <c r="I882" s="73"/>
      <c r="J882" s="73"/>
      <c r="K882" s="73"/>
      <c r="L882" s="73"/>
      <c r="M882" s="73"/>
      <c r="N882" s="73"/>
      <c r="O882" s="73"/>
      <c r="P882" s="73"/>
      <c r="Q882" s="73"/>
      <c r="R882" s="73"/>
      <c r="S882" s="73"/>
      <c r="T882" s="73"/>
      <c r="U882" s="73"/>
      <c r="V882" s="73"/>
      <c r="W882" s="73"/>
      <c r="X882" s="73"/>
      <c r="Y882" s="73"/>
      <c r="Z882" s="73"/>
      <c r="AA882" s="73"/>
      <c r="AB882" s="73"/>
      <c r="AC882" s="73"/>
      <c r="AD882" s="73"/>
      <c r="AE882" s="73"/>
      <c r="AF882" s="73"/>
      <c r="AG882" s="73"/>
      <c r="AH882" s="73"/>
      <c r="AI882" s="73"/>
      <c r="AJ882" s="73"/>
      <c r="AK882" s="73"/>
    </row>
    <row r="883" spans="1:37" ht="15.75" customHeight="1" x14ac:dyDescent="0.3">
      <c r="A883" s="73"/>
      <c r="B883" s="73"/>
      <c r="C883" s="73"/>
      <c r="D883" s="73"/>
      <c r="E883" s="73"/>
      <c r="F883" s="73"/>
      <c r="G883" s="73"/>
      <c r="H883" s="73"/>
      <c r="I883" s="73"/>
      <c r="J883" s="73"/>
      <c r="K883" s="73"/>
      <c r="L883" s="73"/>
      <c r="M883" s="73"/>
      <c r="N883" s="73"/>
      <c r="O883" s="73"/>
      <c r="P883" s="73"/>
      <c r="Q883" s="73"/>
      <c r="R883" s="73"/>
      <c r="S883" s="73"/>
      <c r="T883" s="73"/>
      <c r="U883" s="73"/>
      <c r="V883" s="73"/>
      <c r="W883" s="73"/>
      <c r="X883" s="73"/>
      <c r="Y883" s="73"/>
      <c r="Z883" s="73"/>
      <c r="AA883" s="73"/>
      <c r="AB883" s="73"/>
      <c r="AC883" s="73"/>
      <c r="AD883" s="73"/>
      <c r="AE883" s="73"/>
      <c r="AF883" s="73"/>
      <c r="AG883" s="73"/>
      <c r="AH883" s="73"/>
      <c r="AI883" s="73"/>
      <c r="AJ883" s="73"/>
      <c r="AK883" s="73"/>
    </row>
    <row r="884" spans="1:37" ht="15.75" customHeight="1" x14ac:dyDescent="0.3">
      <c r="A884" s="73"/>
      <c r="B884" s="73"/>
      <c r="C884" s="73"/>
      <c r="D884" s="73"/>
      <c r="E884" s="73"/>
      <c r="F884" s="73"/>
      <c r="G884" s="73"/>
      <c r="H884" s="73"/>
      <c r="I884" s="73"/>
      <c r="J884" s="73"/>
      <c r="K884" s="73"/>
      <c r="L884" s="73"/>
      <c r="M884" s="73"/>
      <c r="N884" s="73"/>
      <c r="O884" s="73"/>
      <c r="P884" s="73"/>
      <c r="Q884" s="73"/>
      <c r="R884" s="73"/>
      <c r="S884" s="73"/>
      <c r="T884" s="73"/>
      <c r="U884" s="73"/>
      <c r="V884" s="73"/>
      <c r="W884" s="73"/>
      <c r="X884" s="73"/>
      <c r="Y884" s="73"/>
      <c r="Z884" s="73"/>
      <c r="AA884" s="73"/>
      <c r="AB884" s="73"/>
      <c r="AC884" s="73"/>
      <c r="AD884" s="73"/>
      <c r="AE884" s="73"/>
      <c r="AF884" s="73"/>
      <c r="AG884" s="73"/>
      <c r="AH884" s="73"/>
      <c r="AI884" s="73"/>
      <c r="AJ884" s="73"/>
      <c r="AK884" s="73"/>
    </row>
    <row r="885" spans="1:37" ht="15.75" customHeight="1" x14ac:dyDescent="0.3">
      <c r="A885" s="73"/>
      <c r="B885" s="73"/>
      <c r="C885" s="73"/>
      <c r="D885" s="73"/>
      <c r="E885" s="73"/>
      <c r="F885" s="73"/>
      <c r="G885" s="73"/>
      <c r="H885" s="73"/>
      <c r="I885" s="73"/>
      <c r="J885" s="73"/>
      <c r="K885" s="73"/>
      <c r="L885" s="73"/>
      <c r="M885" s="73"/>
      <c r="N885" s="73"/>
      <c r="O885" s="73"/>
      <c r="P885" s="73"/>
      <c r="Q885" s="73"/>
      <c r="R885" s="73"/>
      <c r="S885" s="73"/>
      <c r="T885" s="73"/>
      <c r="U885" s="73"/>
      <c r="V885" s="73"/>
      <c r="W885" s="73"/>
      <c r="X885" s="73"/>
      <c r="Y885" s="73"/>
      <c r="Z885" s="73"/>
      <c r="AA885" s="73"/>
      <c r="AB885" s="73"/>
      <c r="AC885" s="73"/>
      <c r="AD885" s="73"/>
      <c r="AE885" s="73"/>
      <c r="AF885" s="73"/>
      <c r="AG885" s="73"/>
      <c r="AH885" s="73"/>
      <c r="AI885" s="73"/>
      <c r="AJ885" s="73"/>
      <c r="AK885" s="73"/>
    </row>
    <row r="886" spans="1:37" ht="15.75" customHeight="1" x14ac:dyDescent="0.3">
      <c r="A886" s="73"/>
      <c r="B886" s="73"/>
      <c r="C886" s="73"/>
      <c r="D886" s="73"/>
      <c r="E886" s="73"/>
      <c r="F886" s="73"/>
      <c r="G886" s="73"/>
      <c r="H886" s="73"/>
      <c r="I886" s="73"/>
      <c r="J886" s="73"/>
      <c r="K886" s="73"/>
      <c r="L886" s="73"/>
      <c r="M886" s="73"/>
      <c r="N886" s="73"/>
      <c r="O886" s="73"/>
      <c r="P886" s="73"/>
      <c r="Q886" s="73"/>
      <c r="R886" s="73"/>
      <c r="S886" s="73"/>
      <c r="T886" s="73"/>
      <c r="U886" s="73"/>
      <c r="V886" s="73"/>
      <c r="W886" s="73"/>
      <c r="X886" s="73"/>
      <c r="Y886" s="73"/>
      <c r="Z886" s="73"/>
      <c r="AA886" s="73"/>
      <c r="AB886" s="73"/>
      <c r="AC886" s="73"/>
      <c r="AD886" s="73"/>
      <c r="AE886" s="73"/>
      <c r="AF886" s="73"/>
      <c r="AG886" s="73"/>
      <c r="AH886" s="73"/>
      <c r="AI886" s="73"/>
      <c r="AJ886" s="73"/>
      <c r="AK886" s="73"/>
    </row>
    <row r="887" spans="1:37" ht="15.75" customHeight="1" x14ac:dyDescent="0.3">
      <c r="A887" s="73"/>
      <c r="B887" s="73"/>
      <c r="C887" s="73"/>
      <c r="D887" s="73"/>
      <c r="E887" s="73"/>
      <c r="F887" s="73"/>
      <c r="G887" s="73"/>
      <c r="H887" s="73"/>
      <c r="I887" s="73"/>
      <c r="J887" s="73"/>
      <c r="K887" s="73"/>
      <c r="L887" s="73"/>
      <c r="M887" s="73"/>
      <c r="N887" s="73"/>
      <c r="O887" s="73"/>
      <c r="P887" s="73"/>
      <c r="Q887" s="73"/>
      <c r="R887" s="73"/>
      <c r="S887" s="73"/>
      <c r="T887" s="73"/>
      <c r="U887" s="73"/>
      <c r="V887" s="73"/>
      <c r="W887" s="73"/>
      <c r="X887" s="73"/>
      <c r="Y887" s="73"/>
      <c r="Z887" s="73"/>
      <c r="AA887" s="73"/>
      <c r="AB887" s="73"/>
      <c r="AC887" s="73"/>
      <c r="AD887" s="73"/>
      <c r="AE887" s="73"/>
      <c r="AF887" s="73"/>
      <c r="AG887" s="73"/>
      <c r="AH887" s="73"/>
      <c r="AI887" s="73"/>
      <c r="AJ887" s="73"/>
      <c r="AK887" s="73"/>
    </row>
    <row r="888" spans="1:37" ht="15.75" customHeight="1" x14ac:dyDescent="0.3">
      <c r="A888" s="73"/>
      <c r="B888" s="73"/>
      <c r="C888" s="73"/>
      <c r="D888" s="73"/>
      <c r="E888" s="73"/>
      <c r="F888" s="73"/>
      <c r="G888" s="73"/>
      <c r="H888" s="73"/>
      <c r="I888" s="73"/>
      <c r="J888" s="73"/>
      <c r="K888" s="73"/>
      <c r="L888" s="73"/>
      <c r="M888" s="73"/>
      <c r="N888" s="73"/>
      <c r="O888" s="73"/>
      <c r="P888" s="73"/>
      <c r="Q888" s="73"/>
      <c r="R888" s="73"/>
      <c r="S888" s="73"/>
      <c r="T888" s="73"/>
      <c r="U888" s="73"/>
      <c r="V888" s="73"/>
      <c r="W888" s="73"/>
      <c r="X888" s="73"/>
      <c r="Y888" s="73"/>
      <c r="Z888" s="73"/>
      <c r="AA888" s="73"/>
      <c r="AB888" s="73"/>
      <c r="AC888" s="73"/>
      <c r="AD888" s="73"/>
      <c r="AE888" s="73"/>
      <c r="AF888" s="73"/>
      <c r="AG888" s="73"/>
      <c r="AH888" s="73"/>
      <c r="AI888" s="73"/>
      <c r="AJ888" s="73"/>
      <c r="AK888" s="73"/>
    </row>
    <row r="889" spans="1:37" ht="15.75" customHeight="1" x14ac:dyDescent="0.3">
      <c r="A889" s="73"/>
      <c r="B889" s="73"/>
      <c r="C889" s="73"/>
      <c r="D889" s="73"/>
      <c r="E889" s="73"/>
      <c r="F889" s="73"/>
      <c r="G889" s="73"/>
      <c r="H889" s="73"/>
      <c r="I889" s="73"/>
      <c r="J889" s="73"/>
      <c r="K889" s="73"/>
      <c r="L889" s="73"/>
      <c r="M889" s="73"/>
      <c r="N889" s="73"/>
      <c r="O889" s="73"/>
      <c r="P889" s="73"/>
      <c r="Q889" s="73"/>
      <c r="R889" s="73"/>
      <c r="S889" s="73"/>
      <c r="T889" s="73"/>
      <c r="U889" s="73"/>
      <c r="V889" s="73"/>
      <c r="W889" s="73"/>
      <c r="X889" s="73"/>
      <c r="Y889" s="73"/>
      <c r="Z889" s="73"/>
      <c r="AA889" s="73"/>
      <c r="AB889" s="73"/>
      <c r="AC889" s="73"/>
      <c r="AD889" s="73"/>
      <c r="AE889" s="73"/>
      <c r="AF889" s="73"/>
      <c r="AG889" s="73"/>
      <c r="AH889" s="73"/>
      <c r="AI889" s="73"/>
      <c r="AJ889" s="73"/>
      <c r="AK889" s="73"/>
    </row>
    <row r="890" spans="1:37" ht="15.75" customHeight="1" x14ac:dyDescent="0.3">
      <c r="A890" s="73"/>
      <c r="B890" s="73"/>
      <c r="C890" s="73"/>
      <c r="D890" s="73"/>
      <c r="E890" s="73"/>
      <c r="F890" s="73"/>
      <c r="G890" s="73"/>
      <c r="H890" s="73"/>
      <c r="I890" s="73"/>
      <c r="J890" s="73"/>
      <c r="K890" s="73"/>
      <c r="L890" s="73"/>
      <c r="M890" s="73"/>
      <c r="N890" s="73"/>
      <c r="O890" s="73"/>
      <c r="P890" s="73"/>
      <c r="Q890" s="73"/>
      <c r="R890" s="73"/>
      <c r="S890" s="73"/>
      <c r="T890" s="73"/>
      <c r="U890" s="73"/>
      <c r="V890" s="73"/>
      <c r="W890" s="73"/>
      <c r="X890" s="73"/>
      <c r="Y890" s="73"/>
      <c r="Z890" s="73"/>
      <c r="AA890" s="73"/>
      <c r="AB890" s="73"/>
      <c r="AC890" s="73"/>
      <c r="AD890" s="73"/>
      <c r="AE890" s="73"/>
      <c r="AF890" s="73"/>
      <c r="AG890" s="73"/>
      <c r="AH890" s="73"/>
      <c r="AI890" s="73"/>
      <c r="AJ890" s="73"/>
      <c r="AK890" s="73"/>
    </row>
    <row r="891" spans="1:37" ht="15.75" customHeight="1" x14ac:dyDescent="0.3">
      <c r="A891" s="73"/>
      <c r="B891" s="73"/>
      <c r="C891" s="73"/>
      <c r="D891" s="73"/>
      <c r="E891" s="73"/>
      <c r="F891" s="73"/>
      <c r="G891" s="73"/>
      <c r="H891" s="73"/>
      <c r="I891" s="73"/>
      <c r="J891" s="73"/>
      <c r="K891" s="73"/>
      <c r="L891" s="73"/>
      <c r="M891" s="73"/>
      <c r="N891" s="73"/>
      <c r="O891" s="73"/>
      <c r="P891" s="73"/>
      <c r="Q891" s="73"/>
      <c r="R891" s="73"/>
      <c r="S891" s="73"/>
      <c r="T891" s="73"/>
      <c r="U891" s="73"/>
      <c r="V891" s="73"/>
      <c r="W891" s="73"/>
      <c r="X891" s="73"/>
      <c r="Y891" s="73"/>
      <c r="Z891" s="73"/>
      <c r="AA891" s="73"/>
      <c r="AB891" s="73"/>
      <c r="AC891" s="73"/>
      <c r="AD891" s="73"/>
      <c r="AE891" s="73"/>
      <c r="AF891" s="73"/>
      <c r="AG891" s="73"/>
      <c r="AH891" s="73"/>
      <c r="AI891" s="73"/>
      <c r="AJ891" s="73"/>
      <c r="AK891" s="73"/>
    </row>
    <row r="892" spans="1:37" ht="15.75" customHeight="1" x14ac:dyDescent="0.3">
      <c r="A892" s="73"/>
      <c r="B892" s="73"/>
      <c r="C892" s="73"/>
      <c r="D892" s="73"/>
      <c r="E892" s="73"/>
      <c r="F892" s="73"/>
      <c r="G892" s="73"/>
      <c r="H892" s="73"/>
      <c r="I892" s="73"/>
      <c r="J892" s="73"/>
      <c r="K892" s="73"/>
      <c r="L892" s="73"/>
      <c r="M892" s="73"/>
      <c r="N892" s="73"/>
      <c r="O892" s="73"/>
      <c r="P892" s="73"/>
      <c r="Q892" s="73"/>
      <c r="R892" s="73"/>
      <c r="S892" s="73"/>
      <c r="T892" s="73"/>
      <c r="U892" s="73"/>
      <c r="V892" s="73"/>
      <c r="W892" s="73"/>
      <c r="X892" s="73"/>
      <c r="Y892" s="73"/>
      <c r="Z892" s="73"/>
      <c r="AA892" s="73"/>
      <c r="AB892" s="73"/>
      <c r="AC892" s="73"/>
      <c r="AD892" s="73"/>
      <c r="AE892" s="73"/>
      <c r="AF892" s="73"/>
      <c r="AG892" s="73"/>
      <c r="AH892" s="73"/>
      <c r="AI892" s="73"/>
      <c r="AJ892" s="73"/>
      <c r="AK892" s="73"/>
    </row>
    <row r="893" spans="1:37" ht="15.75" customHeight="1" x14ac:dyDescent="0.3">
      <c r="A893" s="73"/>
      <c r="B893" s="73"/>
      <c r="C893" s="73"/>
      <c r="D893" s="73"/>
      <c r="E893" s="73"/>
      <c r="F893" s="73"/>
      <c r="G893" s="73"/>
      <c r="H893" s="73"/>
      <c r="I893" s="73"/>
      <c r="J893" s="73"/>
      <c r="K893" s="73"/>
      <c r="L893" s="73"/>
      <c r="M893" s="73"/>
      <c r="N893" s="73"/>
      <c r="O893" s="73"/>
      <c r="P893" s="73"/>
      <c r="Q893" s="73"/>
      <c r="R893" s="73"/>
      <c r="S893" s="73"/>
      <c r="T893" s="73"/>
      <c r="U893" s="73"/>
      <c r="V893" s="73"/>
      <c r="W893" s="73"/>
      <c r="X893" s="73"/>
      <c r="Y893" s="73"/>
      <c r="Z893" s="73"/>
      <c r="AA893" s="73"/>
      <c r="AB893" s="73"/>
      <c r="AC893" s="73"/>
      <c r="AD893" s="73"/>
      <c r="AE893" s="73"/>
      <c r="AF893" s="73"/>
      <c r="AG893" s="73"/>
      <c r="AH893" s="73"/>
      <c r="AI893" s="73"/>
      <c r="AJ893" s="73"/>
      <c r="AK893" s="73"/>
    </row>
    <row r="894" spans="1:37" ht="15.75" customHeight="1" x14ac:dyDescent="0.3">
      <c r="A894" s="73"/>
      <c r="B894" s="73"/>
      <c r="C894" s="73"/>
      <c r="D894" s="73"/>
      <c r="E894" s="73"/>
      <c r="F894" s="73"/>
      <c r="G894" s="73"/>
      <c r="H894" s="73"/>
      <c r="I894" s="73"/>
      <c r="J894" s="73"/>
      <c r="K894" s="73"/>
      <c r="L894" s="73"/>
      <c r="M894" s="73"/>
      <c r="N894" s="73"/>
      <c r="O894" s="73"/>
      <c r="P894" s="73"/>
      <c r="Q894" s="73"/>
      <c r="R894" s="73"/>
      <c r="S894" s="73"/>
      <c r="T894" s="73"/>
      <c r="U894" s="73"/>
      <c r="V894" s="73"/>
      <c r="W894" s="73"/>
      <c r="X894" s="73"/>
      <c r="Y894" s="73"/>
      <c r="Z894" s="73"/>
      <c r="AA894" s="73"/>
      <c r="AB894" s="73"/>
      <c r="AC894" s="73"/>
      <c r="AD894" s="73"/>
      <c r="AE894" s="73"/>
      <c r="AF894" s="73"/>
      <c r="AG894" s="73"/>
      <c r="AH894" s="73"/>
      <c r="AI894" s="73"/>
      <c r="AJ894" s="73"/>
      <c r="AK894" s="73"/>
    </row>
    <row r="895" spans="1:37" ht="15.75" customHeight="1" x14ac:dyDescent="0.3">
      <c r="A895" s="73"/>
      <c r="B895" s="73"/>
      <c r="C895" s="73"/>
      <c r="D895" s="73"/>
      <c r="E895" s="73"/>
      <c r="F895" s="73"/>
      <c r="G895" s="73"/>
      <c r="H895" s="73"/>
      <c r="I895" s="73"/>
      <c r="J895" s="73"/>
      <c r="K895" s="73"/>
      <c r="L895" s="73"/>
      <c r="M895" s="73"/>
      <c r="N895" s="73"/>
      <c r="O895" s="73"/>
      <c r="P895" s="73"/>
      <c r="Q895" s="73"/>
      <c r="R895" s="73"/>
      <c r="S895" s="73"/>
      <c r="T895" s="73"/>
      <c r="U895" s="73"/>
      <c r="V895" s="73"/>
      <c r="W895" s="73"/>
      <c r="X895" s="73"/>
      <c r="Y895" s="73"/>
      <c r="Z895" s="73"/>
      <c r="AA895" s="73"/>
      <c r="AB895" s="73"/>
      <c r="AC895" s="73"/>
      <c r="AD895" s="73"/>
      <c r="AE895" s="73"/>
      <c r="AF895" s="73"/>
      <c r="AG895" s="73"/>
      <c r="AH895" s="73"/>
      <c r="AI895" s="73"/>
      <c r="AJ895" s="73"/>
      <c r="AK895" s="73"/>
    </row>
    <row r="896" spans="1:37" ht="15.75" customHeight="1" x14ac:dyDescent="0.3">
      <c r="A896" s="73"/>
      <c r="B896" s="73"/>
      <c r="C896" s="73"/>
      <c r="D896" s="73"/>
      <c r="E896" s="73"/>
      <c r="F896" s="73"/>
      <c r="G896" s="73"/>
      <c r="H896" s="73"/>
      <c r="I896" s="73"/>
      <c r="J896" s="73"/>
      <c r="K896" s="73"/>
      <c r="L896" s="73"/>
      <c r="M896" s="73"/>
      <c r="N896" s="73"/>
      <c r="O896" s="73"/>
      <c r="P896" s="73"/>
      <c r="Q896" s="73"/>
      <c r="R896" s="73"/>
      <c r="S896" s="73"/>
      <c r="T896" s="73"/>
      <c r="U896" s="73"/>
      <c r="V896" s="73"/>
      <c r="W896" s="73"/>
      <c r="X896" s="73"/>
      <c r="Y896" s="73"/>
      <c r="Z896" s="73"/>
      <c r="AA896" s="73"/>
      <c r="AB896" s="73"/>
      <c r="AC896" s="73"/>
      <c r="AD896" s="73"/>
      <c r="AE896" s="73"/>
      <c r="AF896" s="73"/>
      <c r="AG896" s="73"/>
      <c r="AH896" s="73"/>
      <c r="AI896" s="73"/>
      <c r="AJ896" s="73"/>
      <c r="AK896" s="73"/>
    </row>
    <row r="897" spans="1:37" ht="15.75" customHeight="1" x14ac:dyDescent="0.3">
      <c r="A897" s="73"/>
      <c r="B897" s="73"/>
      <c r="C897" s="73"/>
      <c r="D897" s="73"/>
      <c r="E897" s="73"/>
      <c r="F897" s="73"/>
      <c r="G897" s="73"/>
      <c r="H897" s="73"/>
      <c r="I897" s="73"/>
      <c r="J897" s="73"/>
      <c r="K897" s="73"/>
      <c r="L897" s="73"/>
      <c r="M897" s="73"/>
      <c r="N897" s="73"/>
      <c r="O897" s="73"/>
      <c r="P897" s="73"/>
      <c r="Q897" s="73"/>
      <c r="R897" s="73"/>
      <c r="S897" s="73"/>
      <c r="T897" s="73"/>
      <c r="U897" s="73"/>
      <c r="V897" s="73"/>
      <c r="W897" s="73"/>
      <c r="X897" s="73"/>
      <c r="Y897" s="73"/>
      <c r="Z897" s="73"/>
      <c r="AA897" s="73"/>
      <c r="AB897" s="73"/>
      <c r="AC897" s="73"/>
      <c r="AD897" s="73"/>
      <c r="AE897" s="73"/>
      <c r="AF897" s="73"/>
      <c r="AG897" s="73"/>
      <c r="AH897" s="73"/>
      <c r="AI897" s="73"/>
      <c r="AJ897" s="73"/>
      <c r="AK897" s="73"/>
    </row>
    <row r="898" spans="1:37" ht="15.75" customHeight="1" x14ac:dyDescent="0.3">
      <c r="A898" s="73"/>
      <c r="B898" s="73"/>
      <c r="C898" s="73"/>
      <c r="D898" s="73"/>
      <c r="E898" s="73"/>
      <c r="F898" s="73"/>
      <c r="G898" s="73"/>
      <c r="H898" s="73"/>
      <c r="I898" s="73"/>
      <c r="J898" s="73"/>
      <c r="K898" s="73"/>
      <c r="L898" s="73"/>
      <c r="M898" s="73"/>
      <c r="N898" s="73"/>
      <c r="O898" s="73"/>
      <c r="P898" s="73"/>
      <c r="Q898" s="73"/>
      <c r="R898" s="73"/>
      <c r="S898" s="73"/>
      <c r="T898" s="73"/>
      <c r="U898" s="73"/>
      <c r="V898" s="73"/>
      <c r="W898" s="73"/>
      <c r="X898" s="73"/>
      <c r="Y898" s="73"/>
      <c r="Z898" s="73"/>
      <c r="AA898" s="73"/>
      <c r="AB898" s="73"/>
      <c r="AC898" s="73"/>
      <c r="AD898" s="73"/>
      <c r="AE898" s="73"/>
      <c r="AF898" s="73"/>
      <c r="AG898" s="73"/>
      <c r="AH898" s="73"/>
      <c r="AI898" s="73"/>
      <c r="AJ898" s="73"/>
      <c r="AK898" s="73"/>
    </row>
    <row r="899" spans="1:37" ht="15.75" customHeight="1" x14ac:dyDescent="0.3">
      <c r="A899" s="73"/>
      <c r="B899" s="73"/>
      <c r="C899" s="73"/>
      <c r="D899" s="73"/>
      <c r="E899" s="73"/>
      <c r="F899" s="73"/>
      <c r="G899" s="73"/>
      <c r="H899" s="73"/>
      <c r="I899" s="73"/>
      <c r="J899" s="73"/>
      <c r="K899" s="73"/>
      <c r="L899" s="73"/>
      <c r="M899" s="73"/>
      <c r="N899" s="73"/>
      <c r="O899" s="73"/>
      <c r="P899" s="73"/>
      <c r="Q899" s="73"/>
      <c r="R899" s="73"/>
      <c r="S899" s="73"/>
      <c r="T899" s="73"/>
      <c r="U899" s="73"/>
      <c r="V899" s="73"/>
      <c r="W899" s="73"/>
      <c r="X899" s="73"/>
      <c r="Y899" s="73"/>
      <c r="Z899" s="73"/>
      <c r="AA899" s="73"/>
      <c r="AB899" s="73"/>
      <c r="AC899" s="73"/>
      <c r="AD899" s="73"/>
      <c r="AE899" s="73"/>
      <c r="AF899" s="73"/>
      <c r="AG899" s="73"/>
      <c r="AH899" s="73"/>
      <c r="AI899" s="73"/>
      <c r="AJ899" s="73"/>
      <c r="AK899" s="73"/>
    </row>
    <row r="900" spans="1:37" ht="15.75" customHeight="1" x14ac:dyDescent="0.3">
      <c r="A900" s="73"/>
      <c r="B900" s="73"/>
      <c r="C900" s="73"/>
      <c r="D900" s="73"/>
      <c r="E900" s="73"/>
      <c r="F900" s="73"/>
      <c r="G900" s="73"/>
      <c r="H900" s="73"/>
      <c r="I900" s="73"/>
      <c r="J900" s="73"/>
      <c r="K900" s="73"/>
      <c r="L900" s="73"/>
      <c r="M900" s="73"/>
      <c r="N900" s="73"/>
      <c r="O900" s="73"/>
      <c r="P900" s="73"/>
      <c r="Q900" s="73"/>
      <c r="R900" s="73"/>
      <c r="S900" s="73"/>
      <c r="T900" s="73"/>
      <c r="U900" s="73"/>
      <c r="V900" s="73"/>
      <c r="W900" s="73"/>
      <c r="X900" s="73"/>
      <c r="Y900" s="73"/>
      <c r="Z900" s="73"/>
      <c r="AA900" s="73"/>
      <c r="AB900" s="73"/>
      <c r="AC900" s="73"/>
      <c r="AD900" s="73"/>
      <c r="AE900" s="73"/>
      <c r="AF900" s="73"/>
      <c r="AG900" s="73"/>
      <c r="AH900" s="73"/>
      <c r="AI900" s="73"/>
      <c r="AJ900" s="73"/>
      <c r="AK900" s="73"/>
    </row>
    <row r="901" spans="1:37" ht="15.75" customHeight="1" x14ac:dyDescent="0.3">
      <c r="A901" s="73"/>
      <c r="B901" s="73"/>
      <c r="C901" s="73"/>
      <c r="D901" s="73"/>
      <c r="E901" s="73"/>
      <c r="F901" s="73"/>
      <c r="G901" s="73"/>
      <c r="H901" s="73"/>
      <c r="I901" s="73"/>
      <c r="J901" s="73"/>
      <c r="K901" s="73"/>
      <c r="L901" s="73"/>
      <c r="M901" s="73"/>
      <c r="N901" s="73"/>
      <c r="O901" s="73"/>
      <c r="P901" s="73"/>
      <c r="Q901" s="73"/>
      <c r="R901" s="73"/>
      <c r="S901" s="73"/>
      <c r="T901" s="73"/>
      <c r="U901" s="73"/>
      <c r="V901" s="73"/>
      <c r="W901" s="73"/>
      <c r="X901" s="73"/>
      <c r="Y901" s="73"/>
      <c r="Z901" s="73"/>
      <c r="AA901" s="73"/>
      <c r="AB901" s="73"/>
      <c r="AC901" s="73"/>
      <c r="AD901" s="73"/>
      <c r="AE901" s="73"/>
      <c r="AF901" s="73"/>
      <c r="AG901" s="73"/>
      <c r="AH901" s="73"/>
      <c r="AI901" s="73"/>
      <c r="AJ901" s="73"/>
      <c r="AK901" s="73"/>
    </row>
    <row r="902" spans="1:37" ht="15.75" customHeight="1" x14ac:dyDescent="0.3">
      <c r="A902" s="73"/>
      <c r="B902" s="73"/>
      <c r="C902" s="73"/>
      <c r="D902" s="73"/>
      <c r="E902" s="73"/>
      <c r="F902" s="73"/>
      <c r="G902" s="73"/>
      <c r="H902" s="73"/>
      <c r="I902" s="73"/>
      <c r="J902" s="73"/>
      <c r="K902" s="73"/>
      <c r="L902" s="73"/>
      <c r="M902" s="73"/>
      <c r="N902" s="73"/>
      <c r="O902" s="73"/>
      <c r="P902" s="73"/>
      <c r="Q902" s="73"/>
      <c r="R902" s="73"/>
      <c r="S902" s="73"/>
      <c r="T902" s="73"/>
      <c r="U902" s="73"/>
      <c r="V902" s="73"/>
      <c r="W902" s="73"/>
      <c r="X902" s="73"/>
      <c r="Y902" s="73"/>
      <c r="Z902" s="73"/>
      <c r="AA902" s="73"/>
      <c r="AB902" s="73"/>
      <c r="AC902" s="73"/>
      <c r="AD902" s="73"/>
      <c r="AE902" s="73"/>
      <c r="AF902" s="73"/>
      <c r="AG902" s="73"/>
      <c r="AH902" s="73"/>
      <c r="AI902" s="73"/>
      <c r="AJ902" s="73"/>
      <c r="AK902" s="73"/>
    </row>
    <row r="903" spans="1:37" ht="15.75" customHeight="1" x14ac:dyDescent="0.3">
      <c r="A903" s="73"/>
      <c r="B903" s="73"/>
      <c r="C903" s="73"/>
      <c r="D903" s="73"/>
      <c r="E903" s="73"/>
      <c r="F903" s="73"/>
      <c r="G903" s="73"/>
      <c r="H903" s="73"/>
      <c r="I903" s="73"/>
      <c r="J903" s="73"/>
      <c r="K903" s="73"/>
      <c r="L903" s="73"/>
      <c r="M903" s="73"/>
      <c r="N903" s="73"/>
      <c r="O903" s="73"/>
      <c r="P903" s="73"/>
      <c r="Q903" s="73"/>
      <c r="R903" s="73"/>
      <c r="S903" s="73"/>
      <c r="T903" s="73"/>
      <c r="U903" s="73"/>
      <c r="V903" s="73"/>
      <c r="W903" s="73"/>
      <c r="X903" s="73"/>
      <c r="Y903" s="73"/>
      <c r="Z903" s="73"/>
      <c r="AA903" s="73"/>
      <c r="AB903" s="73"/>
      <c r="AC903" s="73"/>
      <c r="AD903" s="73"/>
      <c r="AE903" s="73"/>
      <c r="AF903" s="73"/>
      <c r="AG903" s="73"/>
      <c r="AH903" s="73"/>
      <c r="AI903" s="73"/>
      <c r="AJ903" s="73"/>
      <c r="AK903" s="73"/>
    </row>
    <row r="904" spans="1:37" ht="15.75" customHeight="1" x14ac:dyDescent="0.3">
      <c r="A904" s="73"/>
      <c r="B904" s="73"/>
      <c r="C904" s="73"/>
      <c r="D904" s="73"/>
      <c r="E904" s="73"/>
      <c r="F904" s="73"/>
      <c r="G904" s="73"/>
      <c r="H904" s="73"/>
      <c r="I904" s="73"/>
      <c r="J904" s="73"/>
      <c r="K904" s="73"/>
      <c r="L904" s="73"/>
      <c r="M904" s="73"/>
      <c r="N904" s="73"/>
      <c r="O904" s="73"/>
      <c r="P904" s="73"/>
      <c r="Q904" s="73"/>
      <c r="R904" s="73"/>
      <c r="S904" s="73"/>
      <c r="T904" s="73"/>
      <c r="U904" s="73"/>
      <c r="V904" s="73"/>
      <c r="W904" s="73"/>
      <c r="X904" s="73"/>
      <c r="Y904" s="73"/>
      <c r="Z904" s="73"/>
      <c r="AA904" s="73"/>
      <c r="AB904" s="73"/>
      <c r="AC904" s="73"/>
      <c r="AD904" s="73"/>
      <c r="AE904" s="73"/>
      <c r="AF904" s="73"/>
      <c r="AG904" s="73"/>
      <c r="AH904" s="73"/>
      <c r="AI904" s="73"/>
      <c r="AJ904" s="73"/>
      <c r="AK904" s="73"/>
    </row>
    <row r="905" spans="1:37" ht="15.75" customHeight="1" x14ac:dyDescent="0.3">
      <c r="A905" s="73"/>
      <c r="B905" s="73"/>
      <c r="C905" s="73"/>
      <c r="D905" s="73"/>
      <c r="E905" s="73"/>
      <c r="F905" s="73"/>
      <c r="G905" s="73"/>
      <c r="H905" s="73"/>
      <c r="I905" s="73"/>
      <c r="J905" s="73"/>
      <c r="K905" s="73"/>
      <c r="L905" s="73"/>
      <c r="M905" s="73"/>
      <c r="N905" s="73"/>
      <c r="O905" s="73"/>
      <c r="P905" s="73"/>
      <c r="Q905" s="73"/>
      <c r="R905" s="73"/>
      <c r="S905" s="73"/>
      <c r="T905" s="73"/>
      <c r="U905" s="73"/>
      <c r="V905" s="73"/>
      <c r="W905" s="73"/>
      <c r="X905" s="73"/>
      <c r="Y905" s="73"/>
      <c r="Z905" s="73"/>
      <c r="AA905" s="73"/>
      <c r="AB905" s="73"/>
      <c r="AC905" s="73"/>
      <c r="AD905" s="73"/>
      <c r="AE905" s="73"/>
      <c r="AF905" s="73"/>
      <c r="AG905" s="73"/>
      <c r="AH905" s="73"/>
      <c r="AI905" s="73"/>
      <c r="AJ905" s="73"/>
      <c r="AK905" s="73"/>
    </row>
    <row r="906" spans="1:37" ht="15.75" customHeight="1" x14ac:dyDescent="0.3">
      <c r="A906" s="73"/>
      <c r="B906" s="73"/>
      <c r="C906" s="73"/>
      <c r="D906" s="73"/>
      <c r="E906" s="73"/>
      <c r="F906" s="73"/>
      <c r="G906" s="73"/>
      <c r="H906" s="73"/>
      <c r="I906" s="73"/>
      <c r="J906" s="73"/>
      <c r="K906" s="73"/>
      <c r="L906" s="73"/>
      <c r="M906" s="73"/>
      <c r="N906" s="73"/>
      <c r="O906" s="73"/>
      <c r="P906" s="73"/>
      <c r="Q906" s="73"/>
      <c r="R906" s="73"/>
      <c r="S906" s="73"/>
      <c r="T906" s="73"/>
      <c r="U906" s="73"/>
      <c r="V906" s="73"/>
      <c r="W906" s="73"/>
      <c r="X906" s="73"/>
      <c r="Y906" s="73"/>
      <c r="Z906" s="73"/>
      <c r="AA906" s="73"/>
      <c r="AB906" s="73"/>
      <c r="AC906" s="73"/>
      <c r="AD906" s="73"/>
      <c r="AE906" s="73"/>
      <c r="AF906" s="73"/>
      <c r="AG906" s="73"/>
      <c r="AH906" s="73"/>
      <c r="AI906" s="73"/>
      <c r="AJ906" s="73"/>
      <c r="AK906" s="73"/>
    </row>
    <row r="907" spans="1:37" ht="15.75" customHeight="1" x14ac:dyDescent="0.3">
      <c r="A907" s="73"/>
      <c r="B907" s="73"/>
      <c r="C907" s="73"/>
      <c r="D907" s="73"/>
      <c r="E907" s="73"/>
      <c r="F907" s="73"/>
      <c r="G907" s="73"/>
      <c r="H907" s="73"/>
      <c r="I907" s="73"/>
      <c r="J907" s="73"/>
      <c r="K907" s="73"/>
      <c r="L907" s="73"/>
      <c r="M907" s="73"/>
      <c r="N907" s="73"/>
      <c r="O907" s="73"/>
      <c r="P907" s="73"/>
      <c r="Q907" s="73"/>
      <c r="R907" s="73"/>
      <c r="S907" s="73"/>
      <c r="T907" s="73"/>
      <c r="U907" s="73"/>
      <c r="V907" s="73"/>
      <c r="W907" s="73"/>
      <c r="X907" s="73"/>
      <c r="Y907" s="73"/>
      <c r="Z907" s="73"/>
      <c r="AA907" s="73"/>
      <c r="AB907" s="73"/>
      <c r="AC907" s="73"/>
      <c r="AD907" s="73"/>
      <c r="AE907" s="73"/>
      <c r="AF907" s="73"/>
      <c r="AG907" s="73"/>
      <c r="AH907" s="73"/>
      <c r="AI907" s="73"/>
      <c r="AJ907" s="73"/>
      <c r="AK907" s="73"/>
    </row>
    <row r="908" spans="1:37" ht="15.75" customHeight="1" x14ac:dyDescent="0.3">
      <c r="A908" s="73"/>
      <c r="B908" s="73"/>
      <c r="C908" s="73"/>
      <c r="D908" s="73"/>
      <c r="E908" s="73"/>
      <c r="F908" s="73"/>
      <c r="G908" s="73"/>
      <c r="H908" s="73"/>
      <c r="I908" s="73"/>
      <c r="J908" s="73"/>
      <c r="K908" s="73"/>
      <c r="L908" s="73"/>
      <c r="M908" s="73"/>
      <c r="N908" s="73"/>
      <c r="O908" s="73"/>
      <c r="P908" s="73"/>
      <c r="Q908" s="73"/>
      <c r="R908" s="73"/>
      <c r="S908" s="73"/>
      <c r="T908" s="73"/>
      <c r="U908" s="73"/>
      <c r="V908" s="73"/>
      <c r="W908" s="73"/>
      <c r="X908" s="73"/>
      <c r="Y908" s="73"/>
      <c r="Z908" s="73"/>
      <c r="AA908" s="73"/>
      <c r="AB908" s="73"/>
      <c r="AC908" s="73"/>
      <c r="AD908" s="73"/>
      <c r="AE908" s="73"/>
      <c r="AF908" s="73"/>
      <c r="AG908" s="73"/>
      <c r="AH908" s="73"/>
      <c r="AI908" s="73"/>
      <c r="AJ908" s="73"/>
      <c r="AK908" s="73"/>
    </row>
    <row r="909" spans="1:37" ht="15.75" customHeight="1" x14ac:dyDescent="0.3">
      <c r="A909" s="73"/>
      <c r="B909" s="73"/>
      <c r="C909" s="73"/>
      <c r="D909" s="73"/>
      <c r="E909" s="73"/>
      <c r="F909" s="73"/>
      <c r="G909" s="73"/>
      <c r="H909" s="73"/>
      <c r="I909" s="73"/>
      <c r="J909" s="73"/>
      <c r="K909" s="73"/>
      <c r="L909" s="73"/>
      <c r="M909" s="73"/>
      <c r="N909" s="73"/>
      <c r="O909" s="73"/>
      <c r="P909" s="73"/>
      <c r="Q909" s="73"/>
      <c r="R909" s="73"/>
      <c r="S909" s="73"/>
      <c r="T909" s="73"/>
      <c r="U909" s="73"/>
      <c r="V909" s="73"/>
      <c r="W909" s="73"/>
      <c r="X909" s="73"/>
      <c r="Y909" s="73"/>
      <c r="Z909" s="73"/>
      <c r="AA909" s="73"/>
      <c r="AB909" s="73"/>
      <c r="AC909" s="73"/>
      <c r="AD909" s="73"/>
      <c r="AE909" s="73"/>
      <c r="AF909" s="73"/>
      <c r="AG909" s="73"/>
      <c r="AH909" s="73"/>
      <c r="AI909" s="73"/>
      <c r="AJ909" s="73"/>
      <c r="AK909" s="73"/>
    </row>
    <row r="910" spans="1:37" ht="15.75" customHeight="1" x14ac:dyDescent="0.3">
      <c r="A910" s="73"/>
      <c r="B910" s="73"/>
      <c r="C910" s="73"/>
      <c r="D910" s="73"/>
      <c r="E910" s="73"/>
      <c r="F910" s="73"/>
      <c r="G910" s="73"/>
      <c r="H910" s="73"/>
      <c r="I910" s="73"/>
      <c r="J910" s="73"/>
      <c r="K910" s="73"/>
      <c r="L910" s="73"/>
      <c r="M910" s="73"/>
      <c r="N910" s="73"/>
      <c r="O910" s="73"/>
      <c r="P910" s="73"/>
      <c r="Q910" s="73"/>
      <c r="R910" s="73"/>
      <c r="S910" s="73"/>
      <c r="T910" s="73"/>
      <c r="U910" s="73"/>
      <c r="V910" s="73"/>
      <c r="W910" s="73"/>
      <c r="X910" s="73"/>
      <c r="Y910" s="73"/>
      <c r="Z910" s="73"/>
      <c r="AA910" s="73"/>
      <c r="AB910" s="73"/>
      <c r="AC910" s="73"/>
      <c r="AD910" s="73"/>
      <c r="AE910" s="73"/>
      <c r="AF910" s="73"/>
      <c r="AG910" s="73"/>
      <c r="AH910" s="73"/>
      <c r="AI910" s="73"/>
      <c r="AJ910" s="73"/>
      <c r="AK910" s="73"/>
    </row>
    <row r="911" spans="1:37" ht="15.75" customHeight="1" x14ac:dyDescent="0.3">
      <c r="A911" s="73"/>
      <c r="B911" s="73"/>
      <c r="C911" s="73"/>
      <c r="D911" s="73"/>
      <c r="E911" s="73"/>
      <c r="F911" s="73"/>
      <c r="G911" s="73"/>
      <c r="H911" s="73"/>
      <c r="I911" s="73"/>
      <c r="J911" s="73"/>
      <c r="K911" s="73"/>
      <c r="L911" s="73"/>
      <c r="M911" s="73"/>
      <c r="N911" s="73"/>
      <c r="O911" s="73"/>
      <c r="P911" s="73"/>
      <c r="Q911" s="73"/>
      <c r="R911" s="73"/>
      <c r="S911" s="73"/>
      <c r="T911" s="73"/>
      <c r="U911" s="73"/>
      <c r="V911" s="73"/>
      <c r="W911" s="73"/>
      <c r="X911" s="73"/>
      <c r="Y911" s="73"/>
      <c r="Z911" s="73"/>
      <c r="AA911" s="73"/>
      <c r="AB911" s="73"/>
      <c r="AC911" s="73"/>
      <c r="AD911" s="73"/>
      <c r="AE911" s="73"/>
      <c r="AF911" s="73"/>
      <c r="AG911" s="73"/>
      <c r="AH911" s="73"/>
      <c r="AI911" s="73"/>
      <c r="AJ911" s="73"/>
      <c r="AK911" s="73"/>
    </row>
    <row r="912" spans="1:37" ht="15.75" customHeight="1" x14ac:dyDescent="0.3">
      <c r="A912" s="73"/>
      <c r="B912" s="73"/>
      <c r="C912" s="73"/>
      <c r="D912" s="73"/>
      <c r="E912" s="73"/>
      <c r="F912" s="73"/>
      <c r="G912" s="73"/>
      <c r="H912" s="73"/>
      <c r="I912" s="73"/>
      <c r="J912" s="73"/>
      <c r="K912" s="73"/>
      <c r="L912" s="73"/>
      <c r="M912" s="73"/>
      <c r="N912" s="73"/>
      <c r="O912" s="73"/>
      <c r="P912" s="73"/>
      <c r="Q912" s="73"/>
      <c r="R912" s="73"/>
      <c r="S912" s="73"/>
      <c r="T912" s="73"/>
      <c r="U912" s="73"/>
      <c r="V912" s="73"/>
      <c r="W912" s="73"/>
      <c r="X912" s="73"/>
      <c r="Y912" s="73"/>
      <c r="Z912" s="73"/>
      <c r="AA912" s="73"/>
      <c r="AB912" s="73"/>
      <c r="AC912" s="73"/>
      <c r="AD912" s="73"/>
      <c r="AE912" s="73"/>
      <c r="AF912" s="73"/>
      <c r="AG912" s="73"/>
      <c r="AH912" s="73"/>
      <c r="AI912" s="73"/>
      <c r="AJ912" s="73"/>
      <c r="AK912" s="73"/>
    </row>
    <row r="913" spans="1:37" ht="15.75" customHeight="1" x14ac:dyDescent="0.3">
      <c r="A913" s="73"/>
      <c r="B913" s="73"/>
      <c r="C913" s="73"/>
      <c r="D913" s="73"/>
      <c r="E913" s="73"/>
      <c r="F913" s="73"/>
      <c r="G913" s="73"/>
      <c r="H913" s="73"/>
      <c r="I913" s="73"/>
      <c r="J913" s="73"/>
      <c r="K913" s="73"/>
      <c r="L913" s="73"/>
      <c r="M913" s="73"/>
      <c r="N913" s="73"/>
      <c r="O913" s="73"/>
      <c r="P913" s="73"/>
      <c r="Q913" s="73"/>
      <c r="R913" s="73"/>
      <c r="S913" s="73"/>
      <c r="T913" s="73"/>
      <c r="U913" s="73"/>
      <c r="V913" s="73"/>
      <c r="W913" s="73"/>
      <c r="X913" s="73"/>
      <c r="Y913" s="73"/>
      <c r="Z913" s="73"/>
      <c r="AA913" s="73"/>
      <c r="AB913" s="73"/>
      <c r="AC913" s="73"/>
      <c r="AD913" s="73"/>
      <c r="AE913" s="73"/>
      <c r="AF913" s="73"/>
      <c r="AG913" s="73"/>
      <c r="AH913" s="73"/>
      <c r="AI913" s="73"/>
      <c r="AJ913" s="73"/>
      <c r="AK913" s="73"/>
    </row>
    <row r="914" spans="1:37" ht="15.75" customHeight="1" x14ac:dyDescent="0.3">
      <c r="A914" s="73"/>
      <c r="B914" s="73"/>
      <c r="C914" s="73"/>
      <c r="D914" s="73"/>
      <c r="E914" s="73"/>
      <c r="F914" s="73"/>
      <c r="G914" s="73"/>
      <c r="H914" s="73"/>
      <c r="I914" s="73"/>
      <c r="J914" s="73"/>
      <c r="K914" s="73"/>
      <c r="L914" s="73"/>
      <c r="M914" s="73"/>
      <c r="N914" s="73"/>
      <c r="O914" s="73"/>
      <c r="P914" s="73"/>
      <c r="Q914" s="73"/>
      <c r="R914" s="73"/>
      <c r="S914" s="73"/>
      <c r="T914" s="73"/>
      <c r="U914" s="73"/>
      <c r="V914" s="73"/>
      <c r="W914" s="73"/>
      <c r="X914" s="73"/>
      <c r="Y914" s="73"/>
      <c r="Z914" s="73"/>
      <c r="AA914" s="73"/>
      <c r="AB914" s="73"/>
      <c r="AC914" s="73"/>
      <c r="AD914" s="73"/>
      <c r="AE914" s="73"/>
      <c r="AF914" s="73"/>
      <c r="AG914" s="73"/>
      <c r="AH914" s="73"/>
      <c r="AI914" s="73"/>
      <c r="AJ914" s="73"/>
      <c r="AK914" s="73"/>
    </row>
    <row r="915" spans="1:37" ht="15.75" customHeight="1" x14ac:dyDescent="0.3">
      <c r="A915" s="73"/>
      <c r="B915" s="73"/>
      <c r="C915" s="73"/>
      <c r="D915" s="73"/>
      <c r="E915" s="73"/>
      <c r="F915" s="73"/>
      <c r="G915" s="73"/>
      <c r="H915" s="73"/>
      <c r="I915" s="73"/>
      <c r="J915" s="73"/>
      <c r="K915" s="73"/>
      <c r="L915" s="73"/>
      <c r="M915" s="73"/>
      <c r="N915" s="73"/>
      <c r="O915" s="73"/>
      <c r="P915" s="73"/>
      <c r="Q915" s="73"/>
      <c r="R915" s="73"/>
      <c r="S915" s="73"/>
      <c r="T915" s="73"/>
      <c r="U915" s="73"/>
      <c r="V915" s="73"/>
      <c r="W915" s="73"/>
      <c r="X915" s="73"/>
      <c r="Y915" s="73"/>
      <c r="Z915" s="73"/>
      <c r="AA915" s="73"/>
      <c r="AB915" s="73"/>
      <c r="AC915" s="73"/>
      <c r="AD915" s="73"/>
      <c r="AE915" s="73"/>
      <c r="AF915" s="73"/>
      <c r="AG915" s="73"/>
      <c r="AH915" s="73"/>
      <c r="AI915" s="73"/>
      <c r="AJ915" s="73"/>
      <c r="AK915" s="73"/>
    </row>
    <row r="916" spans="1:37" ht="15.75" customHeight="1" x14ac:dyDescent="0.3">
      <c r="A916" s="73"/>
      <c r="B916" s="73"/>
      <c r="C916" s="73"/>
      <c r="D916" s="73"/>
      <c r="E916" s="73"/>
      <c r="F916" s="73"/>
      <c r="G916" s="73"/>
      <c r="H916" s="73"/>
      <c r="I916" s="73"/>
      <c r="J916" s="73"/>
      <c r="K916" s="73"/>
      <c r="L916" s="73"/>
      <c r="M916" s="73"/>
      <c r="N916" s="73"/>
      <c r="O916" s="73"/>
      <c r="P916" s="73"/>
      <c r="Q916" s="73"/>
      <c r="R916" s="73"/>
      <c r="S916" s="73"/>
      <c r="T916" s="73"/>
      <c r="U916" s="73"/>
      <c r="V916" s="73"/>
      <c r="W916" s="73"/>
      <c r="X916" s="73"/>
      <c r="Y916" s="73"/>
      <c r="Z916" s="73"/>
      <c r="AA916" s="73"/>
      <c r="AB916" s="73"/>
      <c r="AC916" s="73"/>
      <c r="AD916" s="73"/>
      <c r="AE916" s="73"/>
      <c r="AF916" s="73"/>
      <c r="AG916" s="73"/>
      <c r="AH916" s="73"/>
      <c r="AI916" s="73"/>
      <c r="AJ916" s="73"/>
      <c r="AK916" s="73"/>
    </row>
    <row r="917" spans="1:37" ht="15.75" customHeight="1" x14ac:dyDescent="0.3">
      <c r="A917" s="73"/>
      <c r="B917" s="73"/>
      <c r="C917" s="73"/>
      <c r="D917" s="73"/>
      <c r="E917" s="73"/>
      <c r="F917" s="73"/>
      <c r="G917" s="73"/>
      <c r="H917" s="73"/>
      <c r="I917" s="73"/>
      <c r="J917" s="73"/>
      <c r="K917" s="73"/>
      <c r="L917" s="73"/>
      <c r="M917" s="73"/>
      <c r="N917" s="73"/>
      <c r="O917" s="73"/>
      <c r="P917" s="73"/>
      <c r="Q917" s="73"/>
      <c r="R917" s="73"/>
      <c r="S917" s="73"/>
      <c r="T917" s="73"/>
      <c r="U917" s="73"/>
      <c r="V917" s="73"/>
      <c r="W917" s="73"/>
      <c r="X917" s="73"/>
      <c r="Y917" s="73"/>
      <c r="Z917" s="73"/>
      <c r="AA917" s="73"/>
      <c r="AB917" s="73"/>
      <c r="AC917" s="73"/>
      <c r="AD917" s="73"/>
      <c r="AE917" s="73"/>
      <c r="AF917" s="73"/>
      <c r="AG917" s="73"/>
      <c r="AH917" s="73"/>
      <c r="AI917" s="73"/>
      <c r="AJ917" s="73"/>
      <c r="AK917" s="73"/>
    </row>
    <row r="918" spans="1:37" ht="15.75" customHeight="1" x14ac:dyDescent="0.3">
      <c r="A918" s="73"/>
      <c r="B918" s="73"/>
      <c r="C918" s="73"/>
      <c r="D918" s="73"/>
      <c r="E918" s="73"/>
      <c r="F918" s="73"/>
      <c r="G918" s="73"/>
      <c r="H918" s="73"/>
      <c r="I918" s="73"/>
      <c r="J918" s="73"/>
      <c r="K918" s="73"/>
      <c r="L918" s="73"/>
      <c r="M918" s="73"/>
      <c r="N918" s="73"/>
      <c r="O918" s="73"/>
      <c r="P918" s="73"/>
      <c r="Q918" s="73"/>
      <c r="R918" s="73"/>
      <c r="S918" s="73"/>
      <c r="T918" s="73"/>
      <c r="U918" s="73"/>
      <c r="V918" s="73"/>
      <c r="W918" s="73"/>
      <c r="X918" s="73"/>
      <c r="Y918" s="73"/>
      <c r="Z918" s="73"/>
      <c r="AA918" s="73"/>
      <c r="AB918" s="73"/>
      <c r="AC918" s="73"/>
      <c r="AD918" s="73"/>
      <c r="AE918" s="73"/>
      <c r="AF918" s="73"/>
      <c r="AG918" s="73"/>
      <c r="AH918" s="73"/>
      <c r="AI918" s="73"/>
      <c r="AJ918" s="73"/>
      <c r="AK918" s="73"/>
    </row>
    <row r="919" spans="1:37" ht="15.75" customHeight="1" x14ac:dyDescent="0.3">
      <c r="A919" s="73"/>
      <c r="B919" s="73"/>
      <c r="C919" s="73"/>
      <c r="D919" s="73"/>
      <c r="E919" s="73"/>
      <c r="F919" s="73"/>
      <c r="G919" s="73"/>
      <c r="H919" s="73"/>
      <c r="I919" s="73"/>
      <c r="J919" s="73"/>
      <c r="K919" s="73"/>
      <c r="L919" s="73"/>
      <c r="M919" s="73"/>
      <c r="N919" s="73"/>
      <c r="O919" s="73"/>
      <c r="P919" s="73"/>
      <c r="Q919" s="73"/>
      <c r="R919" s="73"/>
      <c r="S919" s="73"/>
      <c r="T919" s="73"/>
      <c r="U919" s="73"/>
      <c r="V919" s="73"/>
      <c r="W919" s="73"/>
      <c r="X919" s="73"/>
      <c r="Y919" s="73"/>
      <c r="Z919" s="73"/>
      <c r="AA919" s="73"/>
      <c r="AB919" s="73"/>
      <c r="AC919" s="73"/>
      <c r="AD919" s="73"/>
      <c r="AE919" s="73"/>
      <c r="AF919" s="73"/>
      <c r="AG919" s="73"/>
      <c r="AH919" s="73"/>
      <c r="AI919" s="73"/>
      <c r="AJ919" s="73"/>
      <c r="AK919" s="73"/>
    </row>
    <row r="920" spans="1:37" ht="15.75" customHeight="1" x14ac:dyDescent="0.3">
      <c r="A920" s="73"/>
      <c r="B920" s="73"/>
      <c r="C920" s="73"/>
      <c r="D920" s="73"/>
      <c r="E920" s="73"/>
      <c r="F920" s="73"/>
      <c r="G920" s="73"/>
      <c r="H920" s="73"/>
      <c r="I920" s="73"/>
      <c r="J920" s="73"/>
      <c r="K920" s="73"/>
      <c r="L920" s="73"/>
      <c r="M920" s="73"/>
      <c r="N920" s="73"/>
      <c r="O920" s="73"/>
      <c r="P920" s="73"/>
      <c r="Q920" s="73"/>
      <c r="R920" s="73"/>
      <c r="S920" s="73"/>
      <c r="T920" s="73"/>
      <c r="U920" s="73"/>
      <c r="V920" s="73"/>
      <c r="W920" s="73"/>
      <c r="X920" s="73"/>
      <c r="Y920" s="73"/>
      <c r="Z920" s="73"/>
      <c r="AA920" s="73"/>
      <c r="AB920" s="73"/>
      <c r="AC920" s="73"/>
      <c r="AD920" s="73"/>
      <c r="AE920" s="73"/>
      <c r="AF920" s="73"/>
      <c r="AG920" s="73"/>
      <c r="AH920" s="73"/>
      <c r="AI920" s="73"/>
      <c r="AJ920" s="73"/>
      <c r="AK920" s="73"/>
    </row>
    <row r="921" spans="1:37" ht="15.75" customHeight="1" x14ac:dyDescent="0.3">
      <c r="A921" s="73"/>
      <c r="B921" s="73"/>
      <c r="C921" s="73"/>
      <c r="D921" s="73"/>
      <c r="E921" s="73"/>
      <c r="F921" s="73"/>
      <c r="G921" s="73"/>
      <c r="H921" s="73"/>
      <c r="I921" s="73"/>
      <c r="J921" s="73"/>
      <c r="K921" s="73"/>
      <c r="L921" s="73"/>
      <c r="M921" s="73"/>
      <c r="N921" s="73"/>
      <c r="O921" s="73"/>
      <c r="P921" s="73"/>
      <c r="Q921" s="73"/>
      <c r="R921" s="73"/>
      <c r="S921" s="73"/>
      <c r="T921" s="73"/>
      <c r="U921" s="73"/>
      <c r="V921" s="73"/>
      <c r="W921" s="73"/>
      <c r="X921" s="73"/>
      <c r="Y921" s="73"/>
      <c r="Z921" s="73"/>
      <c r="AA921" s="73"/>
      <c r="AB921" s="73"/>
      <c r="AC921" s="73"/>
      <c r="AD921" s="73"/>
      <c r="AE921" s="73"/>
      <c r="AF921" s="73"/>
      <c r="AG921" s="73"/>
      <c r="AH921" s="73"/>
      <c r="AI921" s="73"/>
      <c r="AJ921" s="73"/>
      <c r="AK921" s="73"/>
    </row>
    <row r="922" spans="1:37" ht="15.75" customHeight="1" x14ac:dyDescent="0.3">
      <c r="A922" s="73"/>
      <c r="B922" s="73"/>
      <c r="C922" s="73"/>
      <c r="D922" s="73"/>
      <c r="E922" s="73"/>
      <c r="F922" s="73"/>
      <c r="G922" s="73"/>
      <c r="H922" s="73"/>
      <c r="I922" s="73"/>
      <c r="J922" s="73"/>
      <c r="K922" s="73"/>
      <c r="L922" s="73"/>
      <c r="M922" s="73"/>
      <c r="N922" s="73"/>
      <c r="O922" s="73"/>
      <c r="P922" s="73"/>
      <c r="Q922" s="73"/>
      <c r="R922" s="73"/>
      <c r="S922" s="73"/>
      <c r="T922" s="73"/>
      <c r="U922" s="73"/>
      <c r="V922" s="73"/>
      <c r="W922" s="73"/>
      <c r="X922" s="73"/>
      <c r="Y922" s="73"/>
      <c r="Z922" s="73"/>
      <c r="AA922" s="73"/>
      <c r="AB922" s="73"/>
      <c r="AC922" s="73"/>
      <c r="AD922" s="73"/>
      <c r="AE922" s="73"/>
      <c r="AF922" s="73"/>
      <c r="AG922" s="73"/>
      <c r="AH922" s="73"/>
      <c r="AI922" s="73"/>
      <c r="AJ922" s="73"/>
      <c r="AK922" s="73"/>
    </row>
    <row r="923" spans="1:37" ht="15.75" customHeight="1" x14ac:dyDescent="0.3">
      <c r="A923" s="73"/>
      <c r="B923" s="73"/>
      <c r="C923" s="73"/>
      <c r="D923" s="73"/>
      <c r="E923" s="73"/>
      <c r="F923" s="73"/>
      <c r="G923" s="73"/>
      <c r="H923" s="73"/>
      <c r="I923" s="73"/>
      <c r="J923" s="73"/>
      <c r="K923" s="73"/>
      <c r="L923" s="73"/>
      <c r="M923" s="73"/>
      <c r="N923" s="73"/>
      <c r="O923" s="73"/>
      <c r="P923" s="73"/>
      <c r="Q923" s="73"/>
      <c r="R923" s="73"/>
      <c r="S923" s="73"/>
      <c r="T923" s="73"/>
      <c r="U923" s="73"/>
      <c r="V923" s="73"/>
      <c r="W923" s="73"/>
      <c r="X923" s="73"/>
      <c r="Y923" s="73"/>
      <c r="Z923" s="73"/>
      <c r="AA923" s="73"/>
      <c r="AB923" s="73"/>
      <c r="AC923" s="73"/>
      <c r="AD923" s="73"/>
      <c r="AE923" s="73"/>
      <c r="AF923" s="73"/>
      <c r="AG923" s="73"/>
      <c r="AH923" s="73"/>
      <c r="AI923" s="73"/>
      <c r="AJ923" s="73"/>
      <c r="AK923" s="73"/>
    </row>
    <row r="924" spans="1:37" ht="15.75" customHeight="1" x14ac:dyDescent="0.3">
      <c r="A924" s="73"/>
      <c r="B924" s="73"/>
      <c r="C924" s="73"/>
      <c r="D924" s="73"/>
      <c r="E924" s="73"/>
      <c r="F924" s="73"/>
      <c r="G924" s="73"/>
      <c r="H924" s="73"/>
      <c r="I924" s="73"/>
      <c r="J924" s="73"/>
      <c r="K924" s="73"/>
      <c r="L924" s="73"/>
      <c r="M924" s="73"/>
      <c r="N924" s="73"/>
      <c r="O924" s="73"/>
      <c r="P924" s="73"/>
      <c r="Q924" s="73"/>
      <c r="R924" s="73"/>
      <c r="S924" s="73"/>
      <c r="T924" s="73"/>
      <c r="U924" s="73"/>
      <c r="V924" s="73"/>
      <c r="W924" s="73"/>
      <c r="X924" s="73"/>
      <c r="Y924" s="73"/>
      <c r="Z924" s="73"/>
      <c r="AA924" s="73"/>
      <c r="AB924" s="73"/>
      <c r="AC924" s="73"/>
      <c r="AD924" s="73"/>
      <c r="AE924" s="73"/>
      <c r="AF924" s="73"/>
      <c r="AG924" s="73"/>
      <c r="AH924" s="73"/>
      <c r="AI924" s="73"/>
      <c r="AJ924" s="73"/>
      <c r="AK924" s="73"/>
    </row>
    <row r="925" spans="1:37" ht="15.75" customHeight="1" x14ac:dyDescent="0.3">
      <c r="A925" s="73"/>
      <c r="B925" s="73"/>
      <c r="C925" s="73"/>
      <c r="D925" s="73"/>
      <c r="E925" s="73"/>
      <c r="F925" s="73"/>
      <c r="G925" s="73"/>
      <c r="H925" s="73"/>
      <c r="I925" s="73"/>
      <c r="J925" s="73"/>
      <c r="K925" s="73"/>
      <c r="L925" s="73"/>
      <c r="M925" s="73"/>
      <c r="N925" s="73"/>
      <c r="O925" s="73"/>
      <c r="P925" s="73"/>
      <c r="Q925" s="73"/>
      <c r="R925" s="73"/>
      <c r="S925" s="73"/>
      <c r="T925" s="73"/>
      <c r="U925" s="73"/>
      <c r="V925" s="73"/>
      <c r="W925" s="73"/>
      <c r="X925" s="73"/>
      <c r="Y925" s="73"/>
      <c r="Z925" s="73"/>
      <c r="AA925" s="73"/>
      <c r="AB925" s="73"/>
      <c r="AC925" s="73"/>
      <c r="AD925" s="73"/>
      <c r="AE925" s="73"/>
      <c r="AF925" s="73"/>
      <c r="AG925" s="73"/>
      <c r="AH925" s="73"/>
      <c r="AI925" s="73"/>
      <c r="AJ925" s="73"/>
      <c r="AK925" s="73"/>
    </row>
    <row r="926" spans="1:37" ht="15.75" customHeight="1" x14ac:dyDescent="0.3">
      <c r="A926" s="73"/>
      <c r="B926" s="73"/>
      <c r="C926" s="73"/>
      <c r="D926" s="73"/>
      <c r="E926" s="73"/>
      <c r="F926" s="73"/>
      <c r="G926" s="73"/>
      <c r="H926" s="73"/>
      <c r="I926" s="73"/>
      <c r="J926" s="73"/>
      <c r="K926" s="73"/>
      <c r="L926" s="73"/>
      <c r="M926" s="73"/>
      <c r="N926" s="73"/>
      <c r="O926" s="73"/>
      <c r="P926" s="73"/>
      <c r="Q926" s="73"/>
      <c r="R926" s="73"/>
      <c r="S926" s="73"/>
      <c r="T926" s="73"/>
      <c r="U926" s="73"/>
      <c r="V926" s="73"/>
      <c r="W926" s="73"/>
      <c r="X926" s="73"/>
      <c r="Y926" s="73"/>
      <c r="Z926" s="73"/>
      <c r="AA926" s="73"/>
      <c r="AB926" s="73"/>
      <c r="AC926" s="73"/>
      <c r="AD926" s="73"/>
      <c r="AE926" s="73"/>
      <c r="AF926" s="73"/>
      <c r="AG926" s="73"/>
      <c r="AH926" s="73"/>
      <c r="AI926" s="73"/>
      <c r="AJ926" s="73"/>
      <c r="AK926" s="73"/>
    </row>
    <row r="927" spans="1:37" ht="15.75" customHeight="1" x14ac:dyDescent="0.3">
      <c r="A927" s="73"/>
      <c r="B927" s="73"/>
      <c r="C927" s="73"/>
      <c r="D927" s="73"/>
      <c r="E927" s="73"/>
      <c r="F927" s="73"/>
      <c r="G927" s="73"/>
      <c r="H927" s="73"/>
      <c r="I927" s="73"/>
      <c r="J927" s="73"/>
      <c r="K927" s="73"/>
      <c r="L927" s="73"/>
      <c r="M927" s="73"/>
      <c r="N927" s="73"/>
      <c r="O927" s="73"/>
      <c r="P927" s="73"/>
      <c r="Q927" s="73"/>
      <c r="R927" s="73"/>
      <c r="S927" s="73"/>
      <c r="T927" s="73"/>
      <c r="U927" s="73"/>
      <c r="V927" s="73"/>
      <c r="W927" s="73"/>
      <c r="X927" s="73"/>
      <c r="Y927" s="73"/>
      <c r="Z927" s="73"/>
      <c r="AA927" s="73"/>
      <c r="AB927" s="73"/>
      <c r="AC927" s="73"/>
      <c r="AD927" s="73"/>
      <c r="AE927" s="73"/>
      <c r="AF927" s="73"/>
      <c r="AG927" s="73"/>
      <c r="AH927" s="73"/>
      <c r="AI927" s="73"/>
      <c r="AJ927" s="73"/>
      <c r="AK927" s="73"/>
    </row>
    <row r="928" spans="1:37" ht="15.75" customHeight="1" x14ac:dyDescent="0.3">
      <c r="A928" s="73"/>
      <c r="B928" s="73"/>
      <c r="C928" s="73"/>
      <c r="D928" s="73"/>
      <c r="E928" s="73"/>
      <c r="F928" s="73"/>
      <c r="G928" s="73"/>
      <c r="H928" s="73"/>
      <c r="I928" s="73"/>
      <c r="J928" s="73"/>
      <c r="K928" s="73"/>
      <c r="L928" s="73"/>
      <c r="M928" s="73"/>
      <c r="N928" s="73"/>
      <c r="O928" s="73"/>
      <c r="P928" s="73"/>
      <c r="Q928" s="73"/>
      <c r="R928" s="73"/>
      <c r="S928" s="73"/>
      <c r="T928" s="73"/>
      <c r="U928" s="73"/>
      <c r="V928" s="73"/>
      <c r="W928" s="73"/>
      <c r="X928" s="73"/>
      <c r="Y928" s="73"/>
      <c r="Z928" s="73"/>
      <c r="AA928" s="73"/>
      <c r="AB928" s="73"/>
      <c r="AC928" s="73"/>
      <c r="AD928" s="73"/>
      <c r="AE928" s="73"/>
      <c r="AF928" s="73"/>
      <c r="AG928" s="73"/>
      <c r="AH928" s="73"/>
      <c r="AI928" s="73"/>
      <c r="AJ928" s="73"/>
      <c r="AK928" s="73"/>
    </row>
    <row r="929" spans="1:37" ht="15.75" customHeight="1" x14ac:dyDescent="0.3">
      <c r="A929" s="73"/>
      <c r="B929" s="73"/>
      <c r="C929" s="73"/>
      <c r="D929" s="73"/>
      <c r="E929" s="73"/>
      <c r="F929" s="73"/>
      <c r="G929" s="73"/>
      <c r="H929" s="73"/>
      <c r="I929" s="73"/>
      <c r="J929" s="73"/>
      <c r="K929" s="73"/>
      <c r="L929" s="73"/>
      <c r="M929" s="73"/>
      <c r="N929" s="73"/>
      <c r="O929" s="73"/>
      <c r="P929" s="73"/>
      <c r="Q929" s="73"/>
      <c r="R929" s="73"/>
      <c r="S929" s="73"/>
      <c r="T929" s="73"/>
      <c r="U929" s="73"/>
      <c r="V929" s="73"/>
      <c r="W929" s="73"/>
      <c r="X929" s="73"/>
      <c r="Y929" s="73"/>
      <c r="Z929" s="73"/>
      <c r="AA929" s="73"/>
      <c r="AB929" s="73"/>
      <c r="AC929" s="73"/>
      <c r="AD929" s="73"/>
      <c r="AE929" s="73"/>
      <c r="AF929" s="73"/>
      <c r="AG929" s="73"/>
      <c r="AH929" s="73"/>
      <c r="AI929" s="73"/>
      <c r="AJ929" s="73"/>
      <c r="AK929" s="73"/>
    </row>
    <row r="930" spans="1:37" ht="15.75" customHeight="1" x14ac:dyDescent="0.3">
      <c r="A930" s="73"/>
      <c r="B930" s="73"/>
      <c r="C930" s="73"/>
      <c r="D930" s="73"/>
      <c r="E930" s="73"/>
      <c r="F930" s="73"/>
      <c r="G930" s="73"/>
      <c r="H930" s="73"/>
      <c r="I930" s="73"/>
      <c r="J930" s="73"/>
      <c r="K930" s="73"/>
      <c r="L930" s="73"/>
      <c r="M930" s="73"/>
      <c r="N930" s="73"/>
      <c r="O930" s="73"/>
      <c r="P930" s="73"/>
      <c r="Q930" s="73"/>
      <c r="R930" s="73"/>
      <c r="S930" s="73"/>
      <c r="T930" s="73"/>
      <c r="U930" s="73"/>
      <c r="V930" s="73"/>
      <c r="W930" s="73"/>
      <c r="X930" s="73"/>
      <c r="Y930" s="73"/>
      <c r="Z930" s="73"/>
      <c r="AA930" s="73"/>
      <c r="AB930" s="73"/>
      <c r="AC930" s="73"/>
      <c r="AD930" s="73"/>
      <c r="AE930" s="73"/>
      <c r="AF930" s="73"/>
      <c r="AG930" s="73"/>
      <c r="AH930" s="73"/>
      <c r="AI930" s="73"/>
      <c r="AJ930" s="73"/>
      <c r="AK930" s="73"/>
    </row>
    <row r="931" spans="1:37" ht="15.75" customHeight="1" x14ac:dyDescent="0.3">
      <c r="A931" s="73"/>
      <c r="B931" s="73"/>
      <c r="C931" s="73"/>
      <c r="D931" s="73"/>
      <c r="E931" s="73"/>
      <c r="F931" s="73"/>
      <c r="G931" s="73"/>
      <c r="H931" s="73"/>
      <c r="I931" s="73"/>
      <c r="J931" s="73"/>
      <c r="K931" s="73"/>
      <c r="L931" s="73"/>
      <c r="M931" s="73"/>
      <c r="N931" s="73"/>
      <c r="O931" s="73"/>
      <c r="P931" s="73"/>
      <c r="Q931" s="73"/>
      <c r="R931" s="73"/>
      <c r="S931" s="73"/>
      <c r="T931" s="73"/>
      <c r="U931" s="73"/>
      <c r="V931" s="73"/>
      <c r="W931" s="73"/>
      <c r="X931" s="73"/>
      <c r="Y931" s="73"/>
      <c r="Z931" s="73"/>
      <c r="AA931" s="73"/>
      <c r="AB931" s="73"/>
      <c r="AC931" s="73"/>
      <c r="AD931" s="73"/>
      <c r="AE931" s="73"/>
      <c r="AF931" s="73"/>
      <c r="AG931" s="73"/>
      <c r="AH931" s="73"/>
      <c r="AI931" s="73"/>
      <c r="AJ931" s="73"/>
      <c r="AK931" s="73"/>
    </row>
    <row r="932" spans="1:37" ht="15.75" customHeight="1" x14ac:dyDescent="0.3">
      <c r="A932" s="73"/>
      <c r="B932" s="73"/>
      <c r="C932" s="73"/>
      <c r="D932" s="73"/>
      <c r="E932" s="73"/>
      <c r="F932" s="73"/>
      <c r="G932" s="73"/>
      <c r="H932" s="73"/>
      <c r="I932" s="73"/>
      <c r="J932" s="73"/>
      <c r="K932" s="73"/>
      <c r="L932" s="73"/>
      <c r="M932" s="73"/>
      <c r="N932" s="73"/>
      <c r="O932" s="73"/>
      <c r="P932" s="73"/>
      <c r="Q932" s="73"/>
      <c r="R932" s="73"/>
      <c r="S932" s="73"/>
      <c r="T932" s="73"/>
      <c r="U932" s="73"/>
      <c r="V932" s="73"/>
      <c r="W932" s="73"/>
      <c r="X932" s="73"/>
      <c r="Y932" s="73"/>
      <c r="Z932" s="73"/>
      <c r="AA932" s="73"/>
      <c r="AB932" s="73"/>
      <c r="AC932" s="73"/>
      <c r="AD932" s="73"/>
      <c r="AE932" s="73"/>
      <c r="AF932" s="73"/>
      <c r="AG932" s="73"/>
      <c r="AH932" s="73"/>
      <c r="AI932" s="73"/>
      <c r="AJ932" s="73"/>
      <c r="AK932" s="73"/>
    </row>
    <row r="933" spans="1:37" ht="15.75" customHeight="1" x14ac:dyDescent="0.3">
      <c r="A933" s="73"/>
      <c r="B933" s="73"/>
      <c r="C933" s="73"/>
      <c r="D933" s="73"/>
      <c r="E933" s="73"/>
      <c r="F933" s="73"/>
      <c r="G933" s="73"/>
      <c r="H933" s="73"/>
      <c r="I933" s="73"/>
      <c r="J933" s="73"/>
      <c r="K933" s="73"/>
      <c r="L933" s="73"/>
      <c r="M933" s="73"/>
      <c r="N933" s="73"/>
      <c r="O933" s="73"/>
      <c r="P933" s="73"/>
      <c r="Q933" s="73"/>
      <c r="R933" s="73"/>
      <c r="S933" s="73"/>
      <c r="T933" s="73"/>
      <c r="U933" s="73"/>
      <c r="V933" s="73"/>
      <c r="W933" s="73"/>
      <c r="X933" s="73"/>
      <c r="Y933" s="73"/>
      <c r="Z933" s="73"/>
      <c r="AA933" s="73"/>
      <c r="AB933" s="73"/>
      <c r="AC933" s="73"/>
      <c r="AD933" s="73"/>
      <c r="AE933" s="73"/>
      <c r="AF933" s="73"/>
      <c r="AG933" s="73"/>
      <c r="AH933" s="73"/>
      <c r="AI933" s="73"/>
      <c r="AJ933" s="73"/>
      <c r="AK933" s="73"/>
    </row>
    <row r="934" spans="1:37" ht="15.75" customHeight="1" x14ac:dyDescent="0.3">
      <c r="A934" s="73"/>
      <c r="B934" s="73"/>
      <c r="C934" s="73"/>
      <c r="D934" s="73"/>
      <c r="E934" s="73"/>
      <c r="F934" s="73"/>
      <c r="G934" s="73"/>
      <c r="H934" s="73"/>
      <c r="I934" s="73"/>
      <c r="J934" s="73"/>
      <c r="K934" s="73"/>
      <c r="L934" s="73"/>
      <c r="M934" s="73"/>
      <c r="N934" s="73"/>
      <c r="O934" s="73"/>
      <c r="P934" s="73"/>
      <c r="Q934" s="73"/>
      <c r="R934" s="73"/>
      <c r="S934" s="73"/>
      <c r="T934" s="73"/>
      <c r="U934" s="73"/>
      <c r="V934" s="73"/>
      <c r="W934" s="73"/>
      <c r="X934" s="73"/>
      <c r="Y934" s="73"/>
      <c r="Z934" s="73"/>
      <c r="AA934" s="73"/>
      <c r="AB934" s="73"/>
      <c r="AC934" s="73"/>
      <c r="AD934" s="73"/>
      <c r="AE934" s="73"/>
      <c r="AF934" s="73"/>
      <c r="AG934" s="73"/>
      <c r="AH934" s="73"/>
      <c r="AI934" s="73"/>
      <c r="AJ934" s="73"/>
      <c r="AK934" s="73"/>
    </row>
    <row r="935" spans="1:37" ht="15.75" customHeight="1" x14ac:dyDescent="0.3">
      <c r="A935" s="73"/>
      <c r="B935" s="73"/>
      <c r="C935" s="73"/>
      <c r="D935" s="73"/>
      <c r="E935" s="73"/>
      <c r="F935" s="73"/>
      <c r="G935" s="73"/>
      <c r="H935" s="73"/>
      <c r="I935" s="73"/>
      <c r="J935" s="73"/>
      <c r="K935" s="73"/>
      <c r="L935" s="73"/>
      <c r="M935" s="73"/>
      <c r="N935" s="73"/>
      <c r="O935" s="73"/>
      <c r="P935" s="73"/>
      <c r="Q935" s="73"/>
      <c r="R935" s="73"/>
      <c r="S935" s="73"/>
      <c r="T935" s="73"/>
      <c r="U935" s="73"/>
      <c r="V935" s="73"/>
      <c r="W935" s="73"/>
      <c r="X935" s="73"/>
      <c r="Y935" s="73"/>
      <c r="Z935" s="73"/>
      <c r="AA935" s="73"/>
      <c r="AB935" s="73"/>
      <c r="AC935" s="73"/>
      <c r="AD935" s="73"/>
      <c r="AE935" s="73"/>
      <c r="AF935" s="73"/>
      <c r="AG935" s="73"/>
      <c r="AH935" s="73"/>
      <c r="AI935" s="73"/>
      <c r="AJ935" s="73"/>
      <c r="AK935" s="73"/>
    </row>
    <row r="936" spans="1:37" ht="15.75" customHeight="1" x14ac:dyDescent="0.3">
      <c r="A936" s="73"/>
      <c r="B936" s="73"/>
      <c r="C936" s="73"/>
      <c r="D936" s="73"/>
      <c r="E936" s="73"/>
      <c r="F936" s="73"/>
      <c r="G936" s="73"/>
      <c r="H936" s="73"/>
      <c r="I936" s="73"/>
      <c r="J936" s="73"/>
      <c r="K936" s="73"/>
      <c r="L936" s="73"/>
      <c r="M936" s="73"/>
      <c r="N936" s="73"/>
      <c r="O936" s="73"/>
      <c r="P936" s="73"/>
      <c r="Q936" s="73"/>
      <c r="R936" s="73"/>
      <c r="S936" s="73"/>
      <c r="T936" s="73"/>
      <c r="U936" s="73"/>
      <c r="V936" s="73"/>
      <c r="W936" s="73"/>
      <c r="X936" s="73"/>
      <c r="Y936" s="73"/>
      <c r="Z936" s="73"/>
      <c r="AA936" s="73"/>
      <c r="AB936" s="73"/>
      <c r="AC936" s="73"/>
      <c r="AD936" s="73"/>
      <c r="AE936" s="73"/>
      <c r="AF936" s="73"/>
      <c r="AG936" s="73"/>
      <c r="AH936" s="73"/>
      <c r="AI936" s="73"/>
      <c r="AJ936" s="73"/>
      <c r="AK936" s="73"/>
    </row>
    <row r="937" spans="1:37" ht="15.75" customHeight="1" x14ac:dyDescent="0.3">
      <c r="A937" s="73"/>
      <c r="B937" s="73"/>
      <c r="C937" s="73"/>
      <c r="D937" s="73"/>
      <c r="E937" s="73"/>
      <c r="F937" s="73"/>
      <c r="G937" s="73"/>
      <c r="H937" s="73"/>
      <c r="I937" s="73"/>
      <c r="J937" s="73"/>
      <c r="K937" s="73"/>
      <c r="L937" s="73"/>
      <c r="M937" s="73"/>
      <c r="N937" s="73"/>
      <c r="O937" s="73"/>
      <c r="P937" s="73"/>
      <c r="Q937" s="73"/>
      <c r="R937" s="73"/>
      <c r="S937" s="73"/>
      <c r="T937" s="73"/>
      <c r="U937" s="73"/>
      <c r="V937" s="73"/>
      <c r="W937" s="73"/>
      <c r="X937" s="73"/>
      <c r="Y937" s="73"/>
      <c r="Z937" s="73"/>
      <c r="AA937" s="73"/>
      <c r="AB937" s="73"/>
      <c r="AC937" s="73"/>
      <c r="AD937" s="73"/>
      <c r="AE937" s="73"/>
      <c r="AF937" s="73"/>
      <c r="AG937" s="73"/>
      <c r="AH937" s="73"/>
      <c r="AI937" s="73"/>
      <c r="AJ937" s="73"/>
      <c r="AK937" s="73"/>
    </row>
    <row r="938" spans="1:37" ht="15.75" customHeight="1" x14ac:dyDescent="0.3">
      <c r="A938" s="73"/>
      <c r="B938" s="73"/>
      <c r="C938" s="73"/>
      <c r="D938" s="73"/>
      <c r="E938" s="73"/>
      <c r="F938" s="73"/>
      <c r="G938" s="73"/>
      <c r="H938" s="73"/>
      <c r="I938" s="73"/>
      <c r="J938" s="73"/>
      <c r="K938" s="73"/>
      <c r="L938" s="73"/>
      <c r="M938" s="73"/>
      <c r="N938" s="73"/>
      <c r="O938" s="73"/>
      <c r="P938" s="73"/>
      <c r="Q938" s="73"/>
      <c r="R938" s="73"/>
      <c r="S938" s="73"/>
      <c r="T938" s="73"/>
      <c r="U938" s="73"/>
      <c r="V938" s="73"/>
      <c r="W938" s="73"/>
      <c r="X938" s="73"/>
      <c r="Y938" s="73"/>
      <c r="Z938" s="73"/>
      <c r="AA938" s="73"/>
      <c r="AB938" s="73"/>
      <c r="AC938" s="73"/>
      <c r="AD938" s="73"/>
      <c r="AE938" s="73"/>
      <c r="AF938" s="73"/>
      <c r="AG938" s="73"/>
      <c r="AH938" s="73"/>
      <c r="AI938" s="73"/>
      <c r="AJ938" s="73"/>
      <c r="AK938" s="73"/>
    </row>
    <row r="939" spans="1:37" ht="15.75" customHeight="1" x14ac:dyDescent="0.3">
      <c r="A939" s="73"/>
      <c r="B939" s="73"/>
      <c r="C939" s="73"/>
      <c r="D939" s="73"/>
      <c r="E939" s="73"/>
      <c r="F939" s="73"/>
      <c r="G939" s="73"/>
      <c r="H939" s="73"/>
      <c r="I939" s="73"/>
      <c r="J939" s="73"/>
      <c r="K939" s="73"/>
      <c r="L939" s="73"/>
      <c r="M939" s="73"/>
      <c r="N939" s="73"/>
      <c r="O939" s="73"/>
      <c r="P939" s="73"/>
      <c r="Q939" s="73"/>
      <c r="R939" s="73"/>
      <c r="S939" s="73"/>
      <c r="T939" s="73"/>
      <c r="U939" s="73"/>
      <c r="V939" s="73"/>
      <c r="W939" s="73"/>
      <c r="X939" s="73"/>
      <c r="Y939" s="73"/>
      <c r="Z939" s="73"/>
      <c r="AA939" s="73"/>
      <c r="AB939" s="73"/>
      <c r="AC939" s="73"/>
      <c r="AD939" s="73"/>
      <c r="AE939" s="73"/>
      <c r="AF939" s="73"/>
      <c r="AG939" s="73"/>
      <c r="AH939" s="73"/>
      <c r="AI939" s="73"/>
      <c r="AJ939" s="73"/>
      <c r="AK939" s="73"/>
    </row>
    <row r="940" spans="1:37" ht="15.75" customHeight="1" x14ac:dyDescent="0.3">
      <c r="A940" s="73"/>
      <c r="B940" s="73"/>
      <c r="C940" s="73"/>
      <c r="D940" s="73"/>
      <c r="E940" s="73"/>
      <c r="F940" s="73"/>
      <c r="G940" s="73"/>
      <c r="H940" s="73"/>
      <c r="I940" s="73"/>
      <c r="J940" s="73"/>
      <c r="K940" s="73"/>
      <c r="L940" s="73"/>
      <c r="M940" s="73"/>
      <c r="N940" s="73"/>
      <c r="O940" s="73"/>
      <c r="P940" s="73"/>
      <c r="Q940" s="73"/>
      <c r="R940" s="73"/>
      <c r="S940" s="73"/>
      <c r="T940" s="73"/>
      <c r="U940" s="73"/>
      <c r="V940" s="73"/>
      <c r="W940" s="73"/>
      <c r="X940" s="73"/>
      <c r="Y940" s="73"/>
      <c r="Z940" s="73"/>
      <c r="AA940" s="73"/>
      <c r="AB940" s="73"/>
      <c r="AC940" s="73"/>
      <c r="AD940" s="73"/>
      <c r="AE940" s="73"/>
      <c r="AF940" s="73"/>
      <c r="AG940" s="73"/>
      <c r="AH940" s="73"/>
      <c r="AI940" s="73"/>
      <c r="AJ940" s="73"/>
      <c r="AK940" s="73"/>
    </row>
    <row r="941" spans="1:37" ht="15.75" customHeight="1" x14ac:dyDescent="0.3">
      <c r="A941" s="73"/>
      <c r="B941" s="73"/>
      <c r="C941" s="73"/>
      <c r="D941" s="73"/>
      <c r="E941" s="73"/>
      <c r="F941" s="73"/>
      <c r="G941" s="73"/>
      <c r="H941" s="73"/>
      <c r="I941" s="73"/>
      <c r="J941" s="73"/>
      <c r="K941" s="73"/>
      <c r="L941" s="73"/>
      <c r="M941" s="73"/>
      <c r="N941" s="73"/>
      <c r="O941" s="73"/>
      <c r="P941" s="73"/>
      <c r="Q941" s="73"/>
      <c r="R941" s="73"/>
      <c r="S941" s="73"/>
      <c r="T941" s="73"/>
      <c r="U941" s="73"/>
      <c r="V941" s="73"/>
      <c r="W941" s="73"/>
      <c r="X941" s="73"/>
      <c r="Y941" s="73"/>
      <c r="Z941" s="73"/>
      <c r="AA941" s="73"/>
      <c r="AB941" s="73"/>
      <c r="AC941" s="73"/>
      <c r="AD941" s="73"/>
      <c r="AE941" s="73"/>
      <c r="AF941" s="73"/>
      <c r="AG941" s="73"/>
      <c r="AH941" s="73"/>
      <c r="AI941" s="73"/>
      <c r="AJ941" s="73"/>
      <c r="AK941" s="73"/>
    </row>
    <row r="942" spans="1:37" ht="15.75" customHeight="1" x14ac:dyDescent="0.3">
      <c r="A942" s="73"/>
      <c r="B942" s="73"/>
      <c r="C942" s="73"/>
      <c r="D942" s="73"/>
      <c r="E942" s="73"/>
      <c r="F942" s="73"/>
      <c r="G942" s="73"/>
      <c r="H942" s="73"/>
      <c r="I942" s="73"/>
      <c r="J942" s="73"/>
      <c r="K942" s="73"/>
      <c r="L942" s="73"/>
      <c r="M942" s="73"/>
      <c r="N942" s="73"/>
      <c r="O942" s="73"/>
      <c r="P942" s="73"/>
      <c r="Q942" s="73"/>
      <c r="R942" s="73"/>
      <c r="S942" s="73"/>
      <c r="T942" s="73"/>
      <c r="U942" s="73"/>
      <c r="V942" s="73"/>
      <c r="W942" s="73"/>
      <c r="X942" s="73"/>
      <c r="Y942" s="73"/>
      <c r="Z942" s="73"/>
      <c r="AA942" s="73"/>
      <c r="AB942" s="73"/>
      <c r="AC942" s="73"/>
      <c r="AD942" s="73"/>
      <c r="AE942" s="73"/>
      <c r="AF942" s="73"/>
      <c r="AG942" s="73"/>
      <c r="AH942" s="73"/>
      <c r="AI942" s="73"/>
      <c r="AJ942" s="73"/>
      <c r="AK942" s="73"/>
    </row>
    <row r="943" spans="1:37" ht="15.75" customHeight="1" x14ac:dyDescent="0.3">
      <c r="A943" s="73"/>
      <c r="B943" s="73"/>
      <c r="C943" s="73"/>
      <c r="D943" s="73"/>
      <c r="E943" s="73"/>
      <c r="F943" s="73"/>
      <c r="G943" s="73"/>
      <c r="H943" s="73"/>
      <c r="I943" s="73"/>
      <c r="J943" s="73"/>
      <c r="K943" s="73"/>
      <c r="L943" s="73"/>
      <c r="M943" s="73"/>
      <c r="N943" s="73"/>
      <c r="O943" s="73"/>
      <c r="P943" s="73"/>
      <c r="Q943" s="73"/>
      <c r="R943" s="73"/>
      <c r="S943" s="73"/>
      <c r="T943" s="73"/>
      <c r="U943" s="73"/>
      <c r="V943" s="73"/>
      <c r="W943" s="73"/>
      <c r="X943" s="73"/>
      <c r="Y943" s="73"/>
      <c r="Z943" s="73"/>
      <c r="AA943" s="73"/>
      <c r="AB943" s="73"/>
      <c r="AC943" s="73"/>
      <c r="AD943" s="73"/>
      <c r="AE943" s="73"/>
      <c r="AF943" s="73"/>
      <c r="AG943" s="73"/>
      <c r="AH943" s="73"/>
      <c r="AI943" s="73"/>
      <c r="AJ943" s="73"/>
      <c r="AK943" s="73"/>
    </row>
    <row r="944" spans="1:37" ht="15.75" customHeight="1" x14ac:dyDescent="0.3">
      <c r="A944" s="73"/>
      <c r="B944" s="73"/>
      <c r="C944" s="73"/>
      <c r="D944" s="73"/>
      <c r="E944" s="73"/>
      <c r="F944" s="73"/>
      <c r="G944" s="73"/>
      <c r="H944" s="73"/>
      <c r="I944" s="73"/>
      <c r="J944" s="73"/>
      <c r="K944" s="73"/>
      <c r="L944" s="73"/>
      <c r="M944" s="73"/>
      <c r="N944" s="73"/>
      <c r="O944" s="73"/>
      <c r="P944" s="73"/>
      <c r="Q944" s="73"/>
      <c r="R944" s="73"/>
      <c r="S944" s="73"/>
      <c r="T944" s="73"/>
      <c r="U944" s="73"/>
      <c r="V944" s="73"/>
      <c r="W944" s="73"/>
      <c r="X944" s="73"/>
      <c r="Y944" s="73"/>
      <c r="Z944" s="73"/>
      <c r="AA944" s="73"/>
      <c r="AB944" s="73"/>
      <c r="AC944" s="73"/>
      <c r="AD944" s="73"/>
      <c r="AE944" s="73"/>
      <c r="AF944" s="73"/>
      <c r="AG944" s="73"/>
      <c r="AH944" s="73"/>
      <c r="AI944" s="73"/>
      <c r="AJ944" s="73"/>
      <c r="AK944" s="73"/>
    </row>
    <row r="945" spans="1:37" ht="15.75" customHeight="1" x14ac:dyDescent="0.3">
      <c r="A945" s="73"/>
      <c r="B945" s="73"/>
      <c r="C945" s="73"/>
      <c r="D945" s="73"/>
      <c r="E945" s="73"/>
      <c r="F945" s="73"/>
      <c r="G945" s="73"/>
      <c r="H945" s="73"/>
      <c r="I945" s="73"/>
      <c r="J945" s="73"/>
      <c r="K945" s="73"/>
      <c r="L945" s="73"/>
      <c r="M945" s="73"/>
      <c r="N945" s="73"/>
      <c r="O945" s="73"/>
      <c r="P945" s="73"/>
      <c r="Q945" s="73"/>
      <c r="R945" s="73"/>
      <c r="S945" s="73"/>
      <c r="T945" s="73"/>
      <c r="U945" s="73"/>
      <c r="V945" s="73"/>
      <c r="W945" s="73"/>
      <c r="X945" s="73"/>
      <c r="Y945" s="73"/>
      <c r="Z945" s="73"/>
      <c r="AA945" s="73"/>
      <c r="AB945" s="73"/>
      <c r="AC945" s="73"/>
      <c r="AD945" s="73"/>
      <c r="AE945" s="73"/>
      <c r="AF945" s="73"/>
      <c r="AG945" s="73"/>
      <c r="AH945" s="73"/>
      <c r="AI945" s="73"/>
      <c r="AJ945" s="73"/>
      <c r="AK945" s="73"/>
    </row>
    <row r="946" spans="1:37" ht="15.75" customHeight="1" x14ac:dyDescent="0.3">
      <c r="A946" s="73"/>
      <c r="B946" s="73"/>
      <c r="C946" s="73"/>
      <c r="D946" s="73"/>
      <c r="E946" s="73"/>
      <c r="F946" s="73"/>
      <c r="G946" s="73"/>
      <c r="H946" s="73"/>
      <c r="I946" s="73"/>
      <c r="J946" s="73"/>
      <c r="K946" s="73"/>
      <c r="L946" s="73"/>
      <c r="M946" s="73"/>
      <c r="N946" s="73"/>
      <c r="O946" s="73"/>
      <c r="P946" s="73"/>
      <c r="Q946" s="73"/>
      <c r="R946" s="73"/>
      <c r="S946" s="73"/>
      <c r="T946" s="73"/>
      <c r="U946" s="73"/>
      <c r="V946" s="73"/>
      <c r="W946" s="73"/>
      <c r="X946" s="73"/>
      <c r="Y946" s="73"/>
      <c r="Z946" s="73"/>
      <c r="AA946" s="73"/>
      <c r="AB946" s="73"/>
      <c r="AC946" s="73"/>
      <c r="AD946" s="73"/>
      <c r="AE946" s="73"/>
      <c r="AF946" s="73"/>
      <c r="AG946" s="73"/>
      <c r="AH946" s="73"/>
      <c r="AI946" s="73"/>
      <c r="AJ946" s="73"/>
      <c r="AK946" s="73"/>
    </row>
    <row r="947" spans="1:37" ht="15.75" customHeight="1" x14ac:dyDescent="0.3">
      <c r="A947" s="73"/>
      <c r="B947" s="73"/>
      <c r="C947" s="73"/>
      <c r="D947" s="73"/>
      <c r="E947" s="73"/>
      <c r="F947" s="73"/>
      <c r="G947" s="73"/>
      <c r="H947" s="73"/>
      <c r="I947" s="73"/>
      <c r="J947" s="73"/>
      <c r="K947" s="73"/>
      <c r="L947" s="73"/>
      <c r="M947" s="73"/>
      <c r="N947" s="73"/>
      <c r="O947" s="73"/>
      <c r="P947" s="73"/>
      <c r="Q947" s="73"/>
      <c r="R947" s="73"/>
      <c r="S947" s="73"/>
      <c r="T947" s="73"/>
      <c r="U947" s="73"/>
      <c r="V947" s="73"/>
      <c r="W947" s="73"/>
      <c r="X947" s="73"/>
      <c r="Y947" s="73"/>
      <c r="Z947" s="73"/>
      <c r="AA947" s="73"/>
      <c r="AB947" s="73"/>
      <c r="AC947" s="73"/>
      <c r="AD947" s="73"/>
      <c r="AE947" s="73"/>
      <c r="AF947" s="73"/>
      <c r="AG947" s="73"/>
      <c r="AH947" s="73"/>
      <c r="AI947" s="73"/>
      <c r="AJ947" s="73"/>
      <c r="AK947" s="73"/>
    </row>
    <row r="948" spans="1:37" ht="15.75" customHeight="1" x14ac:dyDescent="0.3">
      <c r="A948" s="73"/>
      <c r="B948" s="73"/>
      <c r="C948" s="73"/>
      <c r="D948" s="73"/>
      <c r="E948" s="73"/>
      <c r="F948" s="73"/>
      <c r="G948" s="73"/>
      <c r="H948" s="73"/>
      <c r="I948" s="73"/>
      <c r="J948" s="73"/>
      <c r="K948" s="73"/>
      <c r="L948" s="73"/>
      <c r="M948" s="73"/>
      <c r="N948" s="73"/>
      <c r="O948" s="73"/>
      <c r="P948" s="73"/>
      <c r="Q948" s="73"/>
      <c r="R948" s="73"/>
      <c r="S948" s="73"/>
      <c r="T948" s="73"/>
      <c r="U948" s="73"/>
      <c r="V948" s="73"/>
      <c r="W948" s="73"/>
      <c r="X948" s="73"/>
      <c r="Y948" s="73"/>
      <c r="Z948" s="73"/>
      <c r="AA948" s="73"/>
      <c r="AB948" s="73"/>
      <c r="AC948" s="73"/>
      <c r="AD948" s="73"/>
      <c r="AE948" s="73"/>
      <c r="AF948" s="73"/>
      <c r="AG948" s="73"/>
      <c r="AH948" s="73"/>
      <c r="AI948" s="73"/>
      <c r="AJ948" s="73"/>
      <c r="AK948" s="73"/>
    </row>
    <row r="949" spans="1:37" ht="15.75" customHeight="1" x14ac:dyDescent="0.3">
      <c r="A949" s="73"/>
      <c r="B949" s="73"/>
      <c r="C949" s="73"/>
      <c r="D949" s="73"/>
      <c r="E949" s="73"/>
      <c r="F949" s="73"/>
      <c r="G949" s="73"/>
      <c r="H949" s="73"/>
      <c r="I949" s="73"/>
      <c r="J949" s="73"/>
      <c r="K949" s="73"/>
      <c r="L949" s="73"/>
      <c r="M949" s="73"/>
      <c r="N949" s="73"/>
      <c r="O949" s="73"/>
      <c r="P949" s="73"/>
      <c r="Q949" s="73"/>
      <c r="R949" s="73"/>
      <c r="S949" s="73"/>
      <c r="T949" s="73"/>
      <c r="U949" s="73"/>
      <c r="V949" s="73"/>
      <c r="W949" s="73"/>
      <c r="X949" s="73"/>
      <c r="Y949" s="73"/>
      <c r="Z949" s="73"/>
      <c r="AA949" s="73"/>
      <c r="AB949" s="73"/>
      <c r="AC949" s="73"/>
      <c r="AD949" s="73"/>
      <c r="AE949" s="73"/>
      <c r="AF949" s="73"/>
      <c r="AG949" s="73"/>
      <c r="AH949" s="73"/>
      <c r="AI949" s="73"/>
      <c r="AJ949" s="73"/>
      <c r="AK949" s="73"/>
    </row>
    <row r="950" spans="1:37" ht="15.75" customHeight="1" x14ac:dyDescent="0.3">
      <c r="A950" s="73"/>
      <c r="B950" s="73"/>
      <c r="C950" s="73"/>
      <c r="D950" s="73"/>
      <c r="E950" s="73"/>
      <c r="F950" s="73"/>
      <c r="G950" s="73"/>
      <c r="H950" s="73"/>
      <c r="I950" s="73"/>
      <c r="J950" s="73"/>
      <c r="K950" s="73"/>
      <c r="L950" s="73"/>
      <c r="M950" s="73"/>
      <c r="N950" s="73"/>
      <c r="O950" s="73"/>
      <c r="P950" s="73"/>
      <c r="Q950" s="73"/>
      <c r="R950" s="73"/>
      <c r="S950" s="73"/>
      <c r="T950" s="73"/>
      <c r="U950" s="73"/>
      <c r="V950" s="73"/>
      <c r="W950" s="73"/>
      <c r="X950" s="73"/>
      <c r="Y950" s="73"/>
      <c r="Z950" s="73"/>
      <c r="AA950" s="73"/>
      <c r="AB950" s="73"/>
      <c r="AC950" s="73"/>
      <c r="AD950" s="73"/>
      <c r="AE950" s="73"/>
      <c r="AF950" s="73"/>
      <c r="AG950" s="73"/>
      <c r="AH950" s="73"/>
      <c r="AI950" s="73"/>
      <c r="AJ950" s="73"/>
      <c r="AK950" s="73"/>
    </row>
    <row r="951" spans="1:37" ht="15.75" customHeight="1" x14ac:dyDescent="0.3">
      <c r="A951" s="73"/>
      <c r="B951" s="73"/>
      <c r="C951" s="73"/>
      <c r="D951" s="73"/>
      <c r="E951" s="73"/>
      <c r="F951" s="73"/>
      <c r="G951" s="73"/>
      <c r="H951" s="73"/>
      <c r="I951" s="73"/>
      <c r="J951" s="73"/>
      <c r="K951" s="73"/>
      <c r="L951" s="73"/>
      <c r="M951" s="73"/>
      <c r="N951" s="73"/>
      <c r="O951" s="73"/>
      <c r="P951" s="73"/>
      <c r="Q951" s="73"/>
      <c r="R951" s="73"/>
      <c r="S951" s="73"/>
      <c r="T951" s="73"/>
      <c r="U951" s="73"/>
      <c r="V951" s="73"/>
      <c r="W951" s="73"/>
      <c r="X951" s="73"/>
      <c r="Y951" s="73"/>
      <c r="Z951" s="73"/>
      <c r="AA951" s="73"/>
      <c r="AB951" s="73"/>
      <c r="AC951" s="73"/>
      <c r="AD951" s="73"/>
      <c r="AE951" s="73"/>
      <c r="AF951" s="73"/>
      <c r="AG951" s="73"/>
      <c r="AH951" s="73"/>
      <c r="AI951" s="73"/>
      <c r="AJ951" s="73"/>
      <c r="AK951" s="73"/>
    </row>
    <row r="952" spans="1:37" ht="15.75" customHeight="1" x14ac:dyDescent="0.3">
      <c r="A952" s="73"/>
      <c r="B952" s="73"/>
      <c r="C952" s="73"/>
      <c r="D952" s="73"/>
      <c r="E952" s="73"/>
      <c r="F952" s="73"/>
      <c r="G952" s="73"/>
      <c r="H952" s="73"/>
      <c r="I952" s="73"/>
      <c r="J952" s="73"/>
      <c r="K952" s="73"/>
      <c r="L952" s="73"/>
      <c r="M952" s="73"/>
      <c r="N952" s="73"/>
      <c r="O952" s="73"/>
      <c r="P952" s="73"/>
      <c r="Q952" s="73"/>
      <c r="R952" s="73"/>
      <c r="S952" s="73"/>
      <c r="T952" s="73"/>
      <c r="U952" s="73"/>
      <c r="V952" s="73"/>
      <c r="W952" s="73"/>
      <c r="X952" s="73"/>
      <c r="Y952" s="73"/>
      <c r="Z952" s="73"/>
      <c r="AA952" s="73"/>
      <c r="AB952" s="73"/>
      <c r="AC952" s="73"/>
      <c r="AD952" s="73"/>
      <c r="AE952" s="73"/>
      <c r="AF952" s="73"/>
      <c r="AG952" s="73"/>
      <c r="AH952" s="73"/>
      <c r="AI952" s="73"/>
      <c r="AJ952" s="73"/>
      <c r="AK952" s="73"/>
    </row>
    <row r="953" spans="1:37" ht="15.75" customHeight="1" x14ac:dyDescent="0.3">
      <c r="A953" s="73"/>
      <c r="B953" s="73"/>
      <c r="C953" s="73"/>
      <c r="D953" s="73"/>
      <c r="E953" s="73"/>
      <c r="F953" s="73"/>
      <c r="G953" s="73"/>
      <c r="H953" s="73"/>
      <c r="I953" s="73"/>
      <c r="J953" s="73"/>
      <c r="K953" s="73"/>
      <c r="L953" s="73"/>
      <c r="M953" s="73"/>
      <c r="N953" s="73"/>
      <c r="O953" s="73"/>
      <c r="P953" s="73"/>
      <c r="Q953" s="73"/>
      <c r="R953" s="73"/>
      <c r="S953" s="73"/>
      <c r="T953" s="73"/>
      <c r="U953" s="73"/>
      <c r="V953" s="73"/>
      <c r="W953" s="73"/>
      <c r="X953" s="73"/>
      <c r="Y953" s="73"/>
      <c r="Z953" s="73"/>
      <c r="AA953" s="73"/>
      <c r="AB953" s="73"/>
      <c r="AC953" s="73"/>
      <c r="AD953" s="73"/>
      <c r="AE953" s="73"/>
      <c r="AF953" s="73"/>
      <c r="AG953" s="73"/>
      <c r="AH953" s="73"/>
      <c r="AI953" s="73"/>
      <c r="AJ953" s="73"/>
      <c r="AK953" s="73"/>
    </row>
    <row r="954" spans="1:37" ht="15.75" customHeight="1" x14ac:dyDescent="0.3">
      <c r="A954" s="73"/>
      <c r="B954" s="73"/>
      <c r="C954" s="73"/>
      <c r="D954" s="73"/>
      <c r="E954" s="73"/>
      <c r="F954" s="73"/>
      <c r="G954" s="73"/>
      <c r="H954" s="73"/>
      <c r="I954" s="73"/>
      <c r="J954" s="73"/>
      <c r="K954" s="73"/>
      <c r="L954" s="73"/>
      <c r="M954" s="73"/>
      <c r="N954" s="73"/>
      <c r="O954" s="73"/>
      <c r="P954" s="73"/>
      <c r="Q954" s="73"/>
      <c r="R954" s="73"/>
      <c r="S954" s="73"/>
      <c r="T954" s="73"/>
      <c r="U954" s="73"/>
      <c r="V954" s="73"/>
      <c r="W954" s="73"/>
      <c r="X954" s="73"/>
      <c r="Y954" s="73"/>
      <c r="Z954" s="73"/>
      <c r="AA954" s="73"/>
      <c r="AB954" s="73"/>
      <c r="AC954" s="73"/>
      <c r="AD954" s="73"/>
      <c r="AE954" s="73"/>
      <c r="AF954" s="73"/>
      <c r="AG954" s="73"/>
      <c r="AH954" s="73"/>
      <c r="AI954" s="73"/>
      <c r="AJ954" s="73"/>
      <c r="AK954" s="73"/>
    </row>
    <row r="955" spans="1:37" ht="15.75" customHeight="1" x14ac:dyDescent="0.3">
      <c r="A955" s="73"/>
      <c r="B955" s="73"/>
      <c r="C955" s="73"/>
      <c r="D955" s="73"/>
      <c r="E955" s="73"/>
      <c r="F955" s="73"/>
      <c r="G955" s="73"/>
      <c r="H955" s="73"/>
      <c r="I955" s="73"/>
      <c r="J955" s="73"/>
      <c r="K955" s="73"/>
      <c r="L955" s="73"/>
      <c r="M955" s="73"/>
      <c r="N955" s="73"/>
      <c r="O955" s="73"/>
      <c r="P955" s="73"/>
      <c r="Q955" s="73"/>
      <c r="R955" s="73"/>
      <c r="S955" s="73"/>
      <c r="T955" s="73"/>
      <c r="U955" s="73"/>
      <c r="V955" s="73"/>
      <c r="W955" s="73"/>
      <c r="X955" s="73"/>
      <c r="Y955" s="73"/>
      <c r="Z955" s="73"/>
      <c r="AA955" s="73"/>
      <c r="AB955" s="73"/>
      <c r="AC955" s="73"/>
      <c r="AD955" s="73"/>
      <c r="AE955" s="73"/>
      <c r="AF955" s="73"/>
      <c r="AG955" s="73"/>
      <c r="AH955" s="73"/>
      <c r="AI955" s="73"/>
      <c r="AJ955" s="73"/>
      <c r="AK955" s="73"/>
    </row>
    <row r="956" spans="1:37" ht="15.75" customHeight="1" x14ac:dyDescent="0.3">
      <c r="A956" s="73"/>
      <c r="B956" s="73"/>
      <c r="C956" s="73"/>
      <c r="D956" s="73"/>
      <c r="E956" s="73"/>
      <c r="F956" s="73"/>
      <c r="G956" s="73"/>
      <c r="H956" s="73"/>
      <c r="I956" s="73"/>
      <c r="J956" s="73"/>
      <c r="K956" s="73"/>
      <c r="L956" s="73"/>
      <c r="M956" s="73"/>
      <c r="N956" s="73"/>
      <c r="O956" s="73"/>
      <c r="P956" s="73"/>
      <c r="Q956" s="73"/>
      <c r="R956" s="73"/>
      <c r="S956" s="73"/>
      <c r="T956" s="73"/>
      <c r="U956" s="73"/>
      <c r="V956" s="73"/>
      <c r="W956" s="73"/>
      <c r="X956" s="73"/>
      <c r="Y956" s="73"/>
      <c r="Z956" s="73"/>
      <c r="AA956" s="73"/>
      <c r="AB956" s="73"/>
      <c r="AC956" s="73"/>
      <c r="AD956" s="73"/>
      <c r="AE956" s="73"/>
      <c r="AF956" s="73"/>
      <c r="AG956" s="73"/>
      <c r="AH956" s="73"/>
      <c r="AI956" s="73"/>
      <c r="AJ956" s="73"/>
      <c r="AK956" s="73"/>
    </row>
    <row r="957" spans="1:37" ht="15.75" customHeight="1" x14ac:dyDescent="0.3">
      <c r="A957" s="73"/>
      <c r="B957" s="73"/>
      <c r="C957" s="73"/>
      <c r="D957" s="73"/>
      <c r="E957" s="73"/>
      <c r="F957" s="73"/>
      <c r="G957" s="73"/>
      <c r="H957" s="73"/>
      <c r="I957" s="73"/>
      <c r="J957" s="73"/>
      <c r="K957" s="73"/>
      <c r="L957" s="73"/>
      <c r="M957" s="73"/>
      <c r="N957" s="73"/>
      <c r="O957" s="73"/>
      <c r="P957" s="73"/>
      <c r="Q957" s="73"/>
      <c r="R957" s="73"/>
      <c r="S957" s="73"/>
      <c r="T957" s="73"/>
      <c r="U957" s="73"/>
      <c r="V957" s="73"/>
      <c r="W957" s="73"/>
      <c r="X957" s="73"/>
      <c r="Y957" s="73"/>
      <c r="Z957" s="73"/>
      <c r="AA957" s="73"/>
      <c r="AB957" s="73"/>
      <c r="AC957" s="73"/>
      <c r="AD957" s="73"/>
      <c r="AE957" s="73"/>
      <c r="AF957" s="73"/>
      <c r="AG957" s="73"/>
      <c r="AH957" s="73"/>
      <c r="AI957" s="73"/>
      <c r="AJ957" s="73"/>
      <c r="AK957" s="73"/>
    </row>
    <row r="958" spans="1:37" ht="15.75" customHeight="1" x14ac:dyDescent="0.3">
      <c r="A958" s="73"/>
      <c r="B958" s="73"/>
      <c r="C958" s="73"/>
      <c r="D958" s="73"/>
      <c r="E958" s="73"/>
      <c r="F958" s="73"/>
      <c r="G958" s="73"/>
      <c r="H958" s="73"/>
      <c r="I958" s="73"/>
      <c r="J958" s="73"/>
      <c r="K958" s="73"/>
      <c r="L958" s="73"/>
      <c r="M958" s="73"/>
      <c r="N958" s="73"/>
      <c r="O958" s="73"/>
      <c r="P958" s="73"/>
      <c r="Q958" s="73"/>
      <c r="R958" s="73"/>
      <c r="S958" s="73"/>
      <c r="T958" s="73"/>
      <c r="U958" s="73"/>
      <c r="V958" s="73"/>
      <c r="W958" s="73"/>
      <c r="X958" s="73"/>
      <c r="Y958" s="73"/>
      <c r="Z958" s="73"/>
      <c r="AA958" s="73"/>
      <c r="AB958" s="73"/>
      <c r="AC958" s="73"/>
      <c r="AD958" s="73"/>
      <c r="AE958" s="73"/>
      <c r="AF958" s="73"/>
      <c r="AG958" s="73"/>
      <c r="AH958" s="73"/>
      <c r="AI958" s="73"/>
      <c r="AJ958" s="73"/>
      <c r="AK958" s="73"/>
    </row>
    <row r="959" spans="1:37" ht="15.75" customHeight="1" x14ac:dyDescent="0.3">
      <c r="A959" s="73"/>
      <c r="B959" s="73"/>
      <c r="C959" s="73"/>
      <c r="D959" s="73"/>
      <c r="E959" s="73"/>
      <c r="F959" s="73"/>
      <c r="G959" s="73"/>
      <c r="H959" s="73"/>
      <c r="I959" s="73"/>
      <c r="J959" s="73"/>
      <c r="K959" s="73"/>
      <c r="L959" s="73"/>
      <c r="M959" s="73"/>
      <c r="N959" s="73"/>
      <c r="O959" s="73"/>
      <c r="P959" s="73"/>
      <c r="Q959" s="73"/>
      <c r="R959" s="73"/>
      <c r="S959" s="73"/>
      <c r="T959" s="73"/>
      <c r="U959" s="73"/>
      <c r="V959" s="73"/>
      <c r="W959" s="73"/>
      <c r="X959" s="73"/>
      <c r="Y959" s="73"/>
      <c r="Z959" s="73"/>
      <c r="AA959" s="73"/>
      <c r="AB959" s="73"/>
      <c r="AC959" s="73"/>
      <c r="AD959" s="73"/>
      <c r="AE959" s="73"/>
      <c r="AF959" s="73"/>
      <c r="AG959" s="73"/>
      <c r="AH959" s="73"/>
      <c r="AI959" s="73"/>
      <c r="AJ959" s="73"/>
      <c r="AK959" s="73"/>
    </row>
    <row r="960" spans="1:37" ht="15.75" customHeight="1" x14ac:dyDescent="0.3">
      <c r="A960" s="73"/>
      <c r="B960" s="73"/>
      <c r="C960" s="73"/>
      <c r="D960" s="73"/>
      <c r="E960" s="73"/>
      <c r="F960" s="73"/>
      <c r="G960" s="73"/>
      <c r="H960" s="73"/>
      <c r="I960" s="73"/>
      <c r="J960" s="73"/>
      <c r="K960" s="73"/>
      <c r="L960" s="73"/>
      <c r="M960" s="73"/>
      <c r="N960" s="73"/>
      <c r="O960" s="73"/>
      <c r="P960" s="73"/>
      <c r="Q960" s="73"/>
      <c r="R960" s="73"/>
      <c r="S960" s="73"/>
      <c r="T960" s="73"/>
      <c r="U960" s="73"/>
      <c r="V960" s="73"/>
      <c r="W960" s="73"/>
      <c r="X960" s="73"/>
      <c r="Y960" s="73"/>
      <c r="Z960" s="73"/>
      <c r="AA960" s="73"/>
      <c r="AB960" s="73"/>
      <c r="AC960" s="73"/>
      <c r="AD960" s="73"/>
      <c r="AE960" s="73"/>
      <c r="AF960" s="73"/>
      <c r="AG960" s="73"/>
      <c r="AH960" s="73"/>
      <c r="AI960" s="73"/>
      <c r="AJ960" s="73"/>
      <c r="AK960" s="73"/>
    </row>
    <row r="961" spans="1:37" ht="15.75" customHeight="1" x14ac:dyDescent="0.3">
      <c r="A961" s="73"/>
      <c r="B961" s="73"/>
      <c r="C961" s="73"/>
      <c r="D961" s="73"/>
      <c r="E961" s="73"/>
      <c r="F961" s="73"/>
      <c r="G961" s="73"/>
      <c r="H961" s="73"/>
      <c r="I961" s="73"/>
      <c r="J961" s="73"/>
      <c r="K961" s="73"/>
      <c r="L961" s="73"/>
      <c r="M961" s="73"/>
      <c r="N961" s="73"/>
      <c r="O961" s="73"/>
      <c r="P961" s="73"/>
      <c r="Q961" s="73"/>
      <c r="R961" s="73"/>
      <c r="S961" s="73"/>
      <c r="T961" s="73"/>
      <c r="U961" s="73"/>
      <c r="V961" s="73"/>
      <c r="W961" s="73"/>
      <c r="X961" s="73"/>
      <c r="Y961" s="73"/>
      <c r="Z961" s="73"/>
      <c r="AA961" s="73"/>
      <c r="AB961" s="73"/>
      <c r="AC961" s="73"/>
      <c r="AD961" s="73"/>
      <c r="AE961" s="73"/>
      <c r="AF961" s="73"/>
      <c r="AG961" s="73"/>
      <c r="AH961" s="73"/>
      <c r="AI961" s="73"/>
      <c r="AJ961" s="73"/>
      <c r="AK961" s="73"/>
    </row>
    <row r="962" spans="1:37" ht="15.75" customHeight="1" x14ac:dyDescent="0.3">
      <c r="A962" s="73"/>
      <c r="B962" s="73"/>
      <c r="C962" s="73"/>
      <c r="D962" s="73"/>
      <c r="E962" s="73"/>
      <c r="F962" s="73"/>
      <c r="G962" s="73"/>
      <c r="H962" s="73"/>
      <c r="I962" s="73"/>
      <c r="J962" s="73"/>
      <c r="K962" s="73"/>
      <c r="L962" s="73"/>
      <c r="M962" s="73"/>
      <c r="N962" s="73"/>
      <c r="O962" s="73"/>
      <c r="P962" s="73"/>
      <c r="Q962" s="73"/>
      <c r="R962" s="73"/>
      <c r="S962" s="73"/>
      <c r="T962" s="73"/>
      <c r="U962" s="73"/>
      <c r="V962" s="73"/>
      <c r="W962" s="73"/>
      <c r="X962" s="73"/>
      <c r="Y962" s="73"/>
      <c r="Z962" s="73"/>
      <c r="AA962" s="73"/>
      <c r="AB962" s="73"/>
      <c r="AC962" s="73"/>
      <c r="AD962" s="73"/>
      <c r="AE962" s="73"/>
      <c r="AF962" s="73"/>
      <c r="AG962" s="73"/>
      <c r="AH962" s="73"/>
      <c r="AI962" s="73"/>
      <c r="AJ962" s="73"/>
      <c r="AK962" s="73"/>
    </row>
    <row r="963" spans="1:37" ht="15.75" customHeight="1" x14ac:dyDescent="0.3">
      <c r="A963" s="73"/>
      <c r="B963" s="73"/>
      <c r="C963" s="73"/>
      <c r="D963" s="73"/>
      <c r="E963" s="73"/>
      <c r="F963" s="73"/>
      <c r="G963" s="73"/>
      <c r="H963" s="73"/>
      <c r="I963" s="73"/>
      <c r="J963" s="73"/>
      <c r="K963" s="73"/>
      <c r="L963" s="73"/>
      <c r="M963" s="73"/>
      <c r="N963" s="73"/>
      <c r="O963" s="73"/>
      <c r="P963" s="73"/>
      <c r="Q963" s="73"/>
      <c r="R963" s="73"/>
      <c r="S963" s="73"/>
      <c r="T963" s="73"/>
      <c r="U963" s="73"/>
      <c r="V963" s="73"/>
      <c r="W963" s="73"/>
      <c r="X963" s="73"/>
      <c r="Y963" s="73"/>
      <c r="Z963" s="73"/>
      <c r="AA963" s="73"/>
      <c r="AB963" s="73"/>
      <c r="AC963" s="73"/>
      <c r="AD963" s="73"/>
      <c r="AE963" s="73"/>
      <c r="AF963" s="73"/>
      <c r="AG963" s="73"/>
      <c r="AH963" s="73"/>
      <c r="AI963" s="73"/>
      <c r="AJ963" s="73"/>
      <c r="AK963" s="73"/>
    </row>
    <row r="964" spans="1:37" ht="15.75" customHeight="1" x14ac:dyDescent="0.3">
      <c r="A964" s="73"/>
      <c r="B964" s="73"/>
      <c r="C964" s="73"/>
      <c r="D964" s="73"/>
      <c r="E964" s="73"/>
      <c r="F964" s="73"/>
      <c r="G964" s="73"/>
      <c r="H964" s="73"/>
      <c r="I964" s="73"/>
      <c r="J964" s="73"/>
      <c r="K964" s="73"/>
      <c r="L964" s="73"/>
      <c r="M964" s="73"/>
      <c r="N964" s="73"/>
      <c r="O964" s="73"/>
      <c r="P964" s="73"/>
      <c r="Q964" s="73"/>
      <c r="R964" s="73"/>
      <c r="S964" s="73"/>
      <c r="T964" s="73"/>
      <c r="U964" s="73"/>
      <c r="V964" s="73"/>
      <c r="W964" s="73"/>
      <c r="X964" s="73"/>
      <c r="Y964" s="73"/>
      <c r="Z964" s="73"/>
      <c r="AA964" s="73"/>
      <c r="AB964" s="73"/>
      <c r="AC964" s="73"/>
      <c r="AD964" s="73"/>
      <c r="AE964" s="73"/>
      <c r="AF964" s="73"/>
      <c r="AG964" s="73"/>
      <c r="AH964" s="73"/>
      <c r="AI964" s="73"/>
      <c r="AJ964" s="73"/>
      <c r="AK964" s="73"/>
    </row>
    <row r="965" spans="1:37" ht="15.75" customHeight="1" x14ac:dyDescent="0.3">
      <c r="A965" s="73"/>
      <c r="B965" s="73"/>
      <c r="C965" s="73"/>
      <c r="D965" s="73"/>
      <c r="E965" s="73"/>
      <c r="F965" s="73"/>
      <c r="G965" s="73"/>
      <c r="H965" s="73"/>
      <c r="I965" s="73"/>
      <c r="J965" s="73"/>
      <c r="K965" s="73"/>
      <c r="L965" s="73"/>
      <c r="M965" s="73"/>
      <c r="N965" s="73"/>
      <c r="O965" s="73"/>
      <c r="P965" s="73"/>
      <c r="Q965" s="73"/>
      <c r="R965" s="73"/>
      <c r="S965" s="73"/>
      <c r="T965" s="73"/>
      <c r="U965" s="73"/>
      <c r="V965" s="73"/>
      <c r="W965" s="73"/>
      <c r="X965" s="73"/>
      <c r="Y965" s="73"/>
      <c r="Z965" s="73"/>
      <c r="AA965" s="73"/>
      <c r="AB965" s="73"/>
      <c r="AC965" s="73"/>
      <c r="AD965" s="73"/>
      <c r="AE965" s="73"/>
      <c r="AF965" s="73"/>
      <c r="AG965" s="73"/>
      <c r="AH965" s="73"/>
      <c r="AI965" s="73"/>
      <c r="AJ965" s="73"/>
      <c r="AK965" s="73"/>
    </row>
    <row r="966" spans="1:37" ht="15.75" customHeight="1" x14ac:dyDescent="0.3">
      <c r="A966" s="73"/>
      <c r="B966" s="73"/>
      <c r="C966" s="73"/>
      <c r="D966" s="73"/>
      <c r="E966" s="73"/>
      <c r="F966" s="73"/>
      <c r="G966" s="73"/>
      <c r="H966" s="73"/>
      <c r="I966" s="73"/>
      <c r="J966" s="73"/>
      <c r="K966" s="73"/>
      <c r="L966" s="73"/>
      <c r="M966" s="73"/>
      <c r="N966" s="73"/>
      <c r="O966" s="73"/>
      <c r="P966" s="73"/>
      <c r="Q966" s="73"/>
      <c r="R966" s="73"/>
      <c r="S966" s="73"/>
      <c r="T966" s="73"/>
      <c r="U966" s="73"/>
      <c r="V966" s="73"/>
      <c r="W966" s="73"/>
      <c r="X966" s="73"/>
      <c r="Y966" s="73"/>
      <c r="Z966" s="73"/>
      <c r="AA966" s="73"/>
      <c r="AB966" s="73"/>
      <c r="AC966" s="73"/>
      <c r="AD966" s="73"/>
      <c r="AE966" s="73"/>
      <c r="AF966" s="73"/>
      <c r="AG966" s="73"/>
      <c r="AH966" s="73"/>
      <c r="AI966" s="73"/>
      <c r="AJ966" s="73"/>
      <c r="AK966" s="73"/>
    </row>
    <row r="967" spans="1:37" ht="15.75" customHeight="1" x14ac:dyDescent="0.3">
      <c r="A967" s="73"/>
      <c r="B967" s="73"/>
      <c r="C967" s="73"/>
      <c r="D967" s="73"/>
      <c r="E967" s="73"/>
      <c r="F967" s="73"/>
      <c r="G967" s="73"/>
      <c r="H967" s="73"/>
      <c r="I967" s="73"/>
      <c r="J967" s="73"/>
      <c r="K967" s="73"/>
      <c r="L967" s="73"/>
      <c r="M967" s="73"/>
      <c r="N967" s="73"/>
      <c r="O967" s="73"/>
      <c r="P967" s="73"/>
      <c r="Q967" s="73"/>
      <c r="R967" s="73"/>
      <c r="S967" s="73"/>
      <c r="T967" s="73"/>
      <c r="U967" s="73"/>
      <c r="V967" s="73"/>
      <c r="W967" s="73"/>
      <c r="X967" s="73"/>
      <c r="Y967" s="73"/>
      <c r="Z967" s="73"/>
      <c r="AA967" s="73"/>
      <c r="AB967" s="73"/>
      <c r="AC967" s="73"/>
      <c r="AD967" s="73"/>
      <c r="AE967" s="73"/>
      <c r="AF967" s="73"/>
      <c r="AG967" s="73"/>
      <c r="AH967" s="73"/>
      <c r="AI967" s="73"/>
      <c r="AJ967" s="73"/>
      <c r="AK967" s="73"/>
    </row>
    <row r="968" spans="1:37" ht="15.75" customHeight="1" x14ac:dyDescent="0.3">
      <c r="A968" s="73"/>
      <c r="B968" s="73"/>
      <c r="C968" s="73"/>
      <c r="D968" s="73"/>
      <c r="E968" s="73"/>
      <c r="F968" s="73"/>
      <c r="G968" s="73"/>
      <c r="H968" s="73"/>
      <c r="I968" s="73"/>
      <c r="J968" s="73"/>
      <c r="K968" s="73"/>
      <c r="L968" s="73"/>
      <c r="M968" s="73"/>
      <c r="N968" s="73"/>
      <c r="O968" s="73"/>
      <c r="P968" s="73"/>
      <c r="Q968" s="73"/>
      <c r="R968" s="73"/>
      <c r="S968" s="73"/>
      <c r="T968" s="73"/>
      <c r="U968" s="73"/>
      <c r="V968" s="73"/>
      <c r="W968" s="73"/>
      <c r="X968" s="73"/>
      <c r="Y968" s="73"/>
      <c r="Z968" s="73"/>
      <c r="AA968" s="73"/>
      <c r="AB968" s="73"/>
      <c r="AC968" s="73"/>
      <c r="AD968" s="73"/>
      <c r="AE968" s="73"/>
      <c r="AF968" s="73"/>
      <c r="AG968" s="73"/>
      <c r="AH968" s="73"/>
      <c r="AI968" s="73"/>
      <c r="AJ968" s="73"/>
      <c r="AK968" s="73"/>
    </row>
    <row r="969" spans="1:37" ht="15.75" customHeight="1" x14ac:dyDescent="0.3">
      <c r="A969" s="73"/>
      <c r="B969" s="73"/>
      <c r="C969" s="73"/>
      <c r="D969" s="73"/>
      <c r="E969" s="73"/>
      <c r="F969" s="73"/>
      <c r="G969" s="73"/>
      <c r="H969" s="73"/>
      <c r="I969" s="73"/>
      <c r="J969" s="73"/>
      <c r="K969" s="73"/>
      <c r="L969" s="73"/>
      <c r="M969" s="73"/>
      <c r="N969" s="73"/>
      <c r="O969" s="73"/>
      <c r="P969" s="73"/>
      <c r="Q969" s="73"/>
      <c r="R969" s="73"/>
      <c r="S969" s="73"/>
      <c r="T969" s="73"/>
      <c r="U969" s="73"/>
      <c r="V969" s="73"/>
      <c r="W969" s="73"/>
      <c r="X969" s="73"/>
      <c r="Y969" s="73"/>
      <c r="Z969" s="73"/>
      <c r="AA969" s="73"/>
      <c r="AB969" s="73"/>
      <c r="AC969" s="73"/>
      <c r="AD969" s="73"/>
      <c r="AE969" s="73"/>
      <c r="AF969" s="73"/>
      <c r="AG969" s="73"/>
      <c r="AH969" s="73"/>
      <c r="AI969" s="73"/>
      <c r="AJ969" s="73"/>
      <c r="AK969" s="73"/>
    </row>
    <row r="970" spans="1:37" ht="15.75" customHeight="1" x14ac:dyDescent="0.3">
      <c r="A970" s="73"/>
      <c r="B970" s="73"/>
      <c r="C970" s="73"/>
      <c r="D970" s="73"/>
      <c r="E970" s="73"/>
      <c r="F970" s="73"/>
      <c r="G970" s="73"/>
      <c r="H970" s="73"/>
      <c r="I970" s="73"/>
      <c r="J970" s="73"/>
      <c r="K970" s="73"/>
      <c r="L970" s="73"/>
      <c r="M970" s="73"/>
      <c r="N970" s="73"/>
      <c r="O970" s="73"/>
      <c r="P970" s="73"/>
      <c r="Q970" s="73"/>
      <c r="R970" s="73"/>
      <c r="S970" s="73"/>
      <c r="T970" s="73"/>
      <c r="U970" s="73"/>
      <c r="V970" s="73"/>
      <c r="W970" s="73"/>
      <c r="X970" s="73"/>
      <c r="Y970" s="73"/>
      <c r="Z970" s="73"/>
      <c r="AA970" s="73"/>
      <c r="AB970" s="73"/>
      <c r="AC970" s="73"/>
      <c r="AD970" s="73"/>
      <c r="AE970" s="73"/>
      <c r="AF970" s="73"/>
      <c r="AG970" s="73"/>
      <c r="AH970" s="73"/>
      <c r="AI970" s="73"/>
      <c r="AJ970" s="73"/>
      <c r="AK970" s="73"/>
    </row>
    <row r="971" spans="1:37" ht="15.75" customHeight="1" x14ac:dyDescent="0.3">
      <c r="A971" s="73"/>
      <c r="B971" s="73"/>
      <c r="C971" s="73"/>
      <c r="D971" s="73"/>
      <c r="E971" s="73"/>
      <c r="F971" s="73"/>
      <c r="G971" s="73"/>
      <c r="H971" s="73"/>
      <c r="I971" s="73"/>
      <c r="J971" s="73"/>
      <c r="K971" s="73"/>
      <c r="L971" s="73"/>
      <c r="M971" s="73"/>
      <c r="N971" s="73"/>
      <c r="O971" s="73"/>
      <c r="P971" s="73"/>
      <c r="Q971" s="73"/>
      <c r="R971" s="73"/>
      <c r="S971" s="73"/>
      <c r="T971" s="73"/>
      <c r="U971" s="73"/>
      <c r="V971" s="73"/>
      <c r="W971" s="73"/>
      <c r="X971" s="73"/>
      <c r="Y971" s="73"/>
      <c r="Z971" s="73"/>
      <c r="AA971" s="73"/>
      <c r="AB971" s="73"/>
      <c r="AC971" s="73"/>
      <c r="AD971" s="73"/>
      <c r="AE971" s="73"/>
      <c r="AF971" s="73"/>
      <c r="AG971" s="73"/>
      <c r="AH971" s="73"/>
      <c r="AI971" s="73"/>
      <c r="AJ971" s="73"/>
      <c r="AK971" s="73"/>
    </row>
    <row r="972" spans="1:37" ht="15.75" customHeight="1" x14ac:dyDescent="0.3">
      <c r="A972" s="73"/>
      <c r="B972" s="73"/>
      <c r="C972" s="73"/>
      <c r="D972" s="73"/>
      <c r="E972" s="73"/>
      <c r="F972" s="73"/>
      <c r="G972" s="73"/>
      <c r="H972" s="73"/>
      <c r="I972" s="73"/>
      <c r="J972" s="73"/>
      <c r="K972" s="73"/>
      <c r="L972" s="73"/>
      <c r="M972" s="73"/>
      <c r="N972" s="73"/>
      <c r="O972" s="73"/>
      <c r="P972" s="73"/>
      <c r="Q972" s="73"/>
      <c r="R972" s="73"/>
      <c r="S972" s="73"/>
      <c r="T972" s="73"/>
      <c r="U972" s="73"/>
      <c r="V972" s="73"/>
      <c r="W972" s="73"/>
      <c r="X972" s="73"/>
      <c r="Y972" s="73"/>
      <c r="Z972" s="73"/>
      <c r="AA972" s="73"/>
      <c r="AB972" s="73"/>
      <c r="AC972" s="73"/>
      <c r="AD972" s="73"/>
      <c r="AE972" s="73"/>
      <c r="AF972" s="73"/>
      <c r="AG972" s="73"/>
      <c r="AH972" s="73"/>
      <c r="AI972" s="73"/>
      <c r="AJ972" s="73"/>
      <c r="AK972" s="73"/>
    </row>
    <row r="973" spans="1:37" ht="15.75" customHeight="1" x14ac:dyDescent="0.3">
      <c r="A973" s="73"/>
      <c r="B973" s="73"/>
      <c r="C973" s="73"/>
      <c r="D973" s="73"/>
      <c r="E973" s="73"/>
      <c r="F973" s="73"/>
      <c r="G973" s="73"/>
      <c r="H973" s="73"/>
      <c r="I973" s="73"/>
      <c r="J973" s="73"/>
      <c r="K973" s="73"/>
      <c r="L973" s="73"/>
      <c r="M973" s="73"/>
      <c r="N973" s="73"/>
      <c r="O973" s="73"/>
      <c r="P973" s="73"/>
      <c r="Q973" s="73"/>
      <c r="R973" s="73"/>
      <c r="S973" s="73"/>
      <c r="T973" s="73"/>
      <c r="U973" s="73"/>
      <c r="V973" s="73"/>
      <c r="W973" s="73"/>
      <c r="X973" s="73"/>
      <c r="Y973" s="73"/>
      <c r="Z973" s="73"/>
      <c r="AA973" s="73"/>
      <c r="AB973" s="73"/>
      <c r="AC973" s="73"/>
      <c r="AD973" s="73"/>
      <c r="AE973" s="73"/>
      <c r="AF973" s="73"/>
      <c r="AG973" s="73"/>
      <c r="AH973" s="73"/>
      <c r="AI973" s="73"/>
      <c r="AJ973" s="73"/>
      <c r="AK973" s="73"/>
    </row>
    <row r="974" spans="1:37" ht="15.75" customHeight="1" x14ac:dyDescent="0.3">
      <c r="A974" s="73"/>
      <c r="B974" s="73"/>
      <c r="C974" s="73"/>
      <c r="D974" s="73"/>
      <c r="E974" s="73"/>
      <c r="F974" s="73"/>
      <c r="G974" s="73"/>
      <c r="H974" s="73"/>
      <c r="I974" s="73"/>
      <c r="J974" s="73"/>
      <c r="K974" s="73"/>
      <c r="L974" s="73"/>
      <c r="M974" s="73"/>
      <c r="N974" s="73"/>
      <c r="O974" s="73"/>
      <c r="P974" s="73"/>
      <c r="Q974" s="73"/>
      <c r="R974" s="73"/>
      <c r="S974" s="73"/>
      <c r="T974" s="73"/>
      <c r="U974" s="73"/>
      <c r="V974" s="73"/>
      <c r="W974" s="73"/>
      <c r="X974" s="73"/>
      <c r="Y974" s="73"/>
      <c r="Z974" s="73"/>
      <c r="AA974" s="73"/>
      <c r="AB974" s="73"/>
      <c r="AC974" s="73"/>
      <c r="AD974" s="73"/>
      <c r="AE974" s="73"/>
      <c r="AF974" s="73"/>
      <c r="AG974" s="73"/>
      <c r="AH974" s="73"/>
      <c r="AI974" s="73"/>
      <c r="AJ974" s="73"/>
      <c r="AK974" s="73"/>
    </row>
    <row r="975" spans="1:37" ht="15.75" customHeight="1" x14ac:dyDescent="0.3">
      <c r="A975" s="73"/>
      <c r="B975" s="73"/>
      <c r="C975" s="73"/>
      <c r="D975" s="73"/>
      <c r="E975" s="73"/>
      <c r="F975" s="73"/>
      <c r="G975" s="73"/>
      <c r="H975" s="73"/>
      <c r="I975" s="73"/>
      <c r="J975" s="73"/>
      <c r="K975" s="73"/>
      <c r="L975" s="73"/>
      <c r="M975" s="73"/>
      <c r="N975" s="73"/>
      <c r="O975" s="73"/>
      <c r="P975" s="73"/>
      <c r="Q975" s="73"/>
      <c r="R975" s="73"/>
      <c r="S975" s="73"/>
      <c r="T975" s="73"/>
      <c r="U975" s="73"/>
      <c r="V975" s="73"/>
      <c r="W975" s="73"/>
      <c r="X975" s="73"/>
      <c r="Y975" s="73"/>
      <c r="Z975" s="73"/>
      <c r="AA975" s="73"/>
      <c r="AB975" s="73"/>
      <c r="AC975" s="73"/>
      <c r="AD975" s="73"/>
      <c r="AE975" s="73"/>
      <c r="AF975" s="73"/>
      <c r="AG975" s="73"/>
      <c r="AH975" s="73"/>
      <c r="AI975" s="73"/>
      <c r="AJ975" s="73"/>
      <c r="AK975" s="73"/>
    </row>
    <row r="976" spans="1:37" ht="15.75" customHeight="1" x14ac:dyDescent="0.3">
      <c r="A976" s="73"/>
      <c r="B976" s="73"/>
      <c r="C976" s="73"/>
      <c r="D976" s="73"/>
      <c r="E976" s="73"/>
      <c r="F976" s="73"/>
      <c r="G976" s="73"/>
      <c r="H976" s="73"/>
      <c r="I976" s="73"/>
      <c r="J976" s="73"/>
      <c r="K976" s="73"/>
      <c r="L976" s="73"/>
      <c r="M976" s="73"/>
      <c r="N976" s="73"/>
      <c r="O976" s="73"/>
      <c r="P976" s="73"/>
      <c r="Q976" s="73"/>
      <c r="R976" s="73"/>
      <c r="S976" s="73"/>
      <c r="T976" s="73"/>
      <c r="U976" s="73"/>
      <c r="V976" s="73"/>
      <c r="W976" s="73"/>
      <c r="X976" s="73"/>
      <c r="Y976" s="73"/>
      <c r="Z976" s="73"/>
      <c r="AA976" s="73"/>
      <c r="AB976" s="73"/>
      <c r="AC976" s="73"/>
      <c r="AD976" s="73"/>
      <c r="AE976" s="73"/>
      <c r="AF976" s="73"/>
      <c r="AG976" s="73"/>
      <c r="AH976" s="73"/>
      <c r="AI976" s="73"/>
      <c r="AJ976" s="73"/>
      <c r="AK976" s="73"/>
    </row>
    <row r="977" spans="1:37" ht="15.75" customHeight="1" x14ac:dyDescent="0.3">
      <c r="A977" s="73"/>
      <c r="B977" s="73"/>
      <c r="C977" s="73"/>
      <c r="D977" s="73"/>
      <c r="E977" s="73"/>
      <c r="F977" s="73"/>
      <c r="G977" s="73"/>
      <c r="H977" s="73"/>
      <c r="I977" s="73"/>
      <c r="J977" s="73"/>
      <c r="K977" s="73"/>
      <c r="L977" s="73"/>
      <c r="M977" s="73"/>
      <c r="N977" s="73"/>
      <c r="O977" s="73"/>
      <c r="P977" s="73"/>
      <c r="Q977" s="73"/>
      <c r="R977" s="73"/>
      <c r="S977" s="73"/>
      <c r="T977" s="73"/>
      <c r="U977" s="73"/>
      <c r="V977" s="73"/>
      <c r="W977" s="73"/>
      <c r="X977" s="73"/>
      <c r="Y977" s="73"/>
      <c r="Z977" s="73"/>
      <c r="AA977" s="73"/>
      <c r="AB977" s="73"/>
      <c r="AC977" s="73"/>
      <c r="AD977" s="73"/>
      <c r="AE977" s="73"/>
      <c r="AF977" s="73"/>
      <c r="AG977" s="73"/>
      <c r="AH977" s="73"/>
      <c r="AI977" s="73"/>
      <c r="AJ977" s="73"/>
      <c r="AK977" s="73"/>
    </row>
    <row r="978" spans="1:37" ht="15.75" customHeight="1" x14ac:dyDescent="0.3">
      <c r="A978" s="73"/>
      <c r="B978" s="73"/>
      <c r="C978" s="73"/>
      <c r="D978" s="73"/>
      <c r="E978" s="73"/>
      <c r="F978" s="73"/>
      <c r="G978" s="73"/>
      <c r="H978" s="73"/>
      <c r="I978" s="73"/>
      <c r="J978" s="73"/>
      <c r="K978" s="73"/>
      <c r="L978" s="73"/>
      <c r="M978" s="73"/>
      <c r="N978" s="73"/>
      <c r="O978" s="73"/>
      <c r="P978" s="73"/>
      <c r="Q978" s="73"/>
      <c r="R978" s="73"/>
      <c r="S978" s="73"/>
      <c r="T978" s="73"/>
      <c r="U978" s="73"/>
      <c r="V978" s="73"/>
      <c r="W978" s="73"/>
      <c r="X978" s="73"/>
      <c r="Y978" s="73"/>
      <c r="Z978" s="73"/>
      <c r="AA978" s="73"/>
      <c r="AB978" s="73"/>
      <c r="AC978" s="73"/>
      <c r="AD978" s="73"/>
      <c r="AE978" s="73"/>
      <c r="AF978" s="73"/>
      <c r="AG978" s="73"/>
      <c r="AH978" s="73"/>
      <c r="AI978" s="73"/>
      <c r="AJ978" s="73"/>
      <c r="AK978" s="73"/>
    </row>
    <row r="979" spans="1:37" ht="15.75" customHeight="1" x14ac:dyDescent="0.3">
      <c r="A979" s="73"/>
      <c r="B979" s="73"/>
      <c r="C979" s="73"/>
      <c r="D979" s="73"/>
      <c r="E979" s="73"/>
      <c r="F979" s="73"/>
      <c r="G979" s="73"/>
      <c r="H979" s="73"/>
      <c r="I979" s="73"/>
      <c r="J979" s="73"/>
      <c r="K979" s="73"/>
      <c r="L979" s="73"/>
      <c r="M979" s="73"/>
      <c r="N979" s="73"/>
      <c r="O979" s="73"/>
      <c r="P979" s="73"/>
      <c r="Q979" s="73"/>
      <c r="R979" s="73"/>
      <c r="S979" s="73"/>
      <c r="T979" s="73"/>
      <c r="U979" s="73"/>
      <c r="V979" s="73"/>
      <c r="W979" s="73"/>
      <c r="X979" s="73"/>
      <c r="Y979" s="73"/>
      <c r="Z979" s="73"/>
      <c r="AA979" s="73"/>
      <c r="AB979" s="73"/>
      <c r="AC979" s="73"/>
      <c r="AD979" s="73"/>
      <c r="AE979" s="73"/>
      <c r="AF979" s="73"/>
      <c r="AG979" s="73"/>
      <c r="AH979" s="73"/>
      <c r="AI979" s="73"/>
      <c r="AJ979" s="73"/>
      <c r="AK979" s="73"/>
    </row>
    <row r="980" spans="1:37" ht="15.75" customHeight="1" x14ac:dyDescent="0.3">
      <c r="A980" s="73"/>
      <c r="B980" s="73"/>
      <c r="C980" s="73"/>
      <c r="D980" s="73"/>
      <c r="E980" s="73"/>
      <c r="F980" s="73"/>
      <c r="G980" s="73"/>
      <c r="H980" s="73"/>
      <c r="I980" s="73"/>
      <c r="J980" s="73"/>
      <c r="K980" s="73"/>
      <c r="L980" s="73"/>
      <c r="M980" s="73"/>
      <c r="N980" s="73"/>
      <c r="O980" s="73"/>
      <c r="P980" s="73"/>
      <c r="Q980" s="73"/>
      <c r="R980" s="73"/>
      <c r="S980" s="73"/>
      <c r="T980" s="73"/>
      <c r="U980" s="73"/>
      <c r="V980" s="73"/>
      <c r="W980" s="73"/>
      <c r="X980" s="73"/>
      <c r="Y980" s="73"/>
      <c r="Z980" s="73"/>
      <c r="AA980" s="73"/>
      <c r="AB980" s="73"/>
      <c r="AC980" s="73"/>
      <c r="AD980" s="73"/>
      <c r="AE980" s="73"/>
      <c r="AF980" s="73"/>
      <c r="AG980" s="73"/>
      <c r="AH980" s="73"/>
      <c r="AI980" s="73"/>
      <c r="AJ980" s="73"/>
      <c r="AK980" s="73"/>
    </row>
    <row r="981" spans="1:37" ht="15.75" customHeight="1" x14ac:dyDescent="0.3">
      <c r="A981" s="73"/>
      <c r="B981" s="73"/>
      <c r="C981" s="73"/>
      <c r="D981" s="73"/>
      <c r="E981" s="73"/>
      <c r="F981" s="73"/>
      <c r="G981" s="73"/>
      <c r="H981" s="73"/>
      <c r="I981" s="73"/>
      <c r="J981" s="73"/>
      <c r="K981" s="73"/>
      <c r="L981" s="73"/>
      <c r="M981" s="73"/>
      <c r="N981" s="73"/>
      <c r="O981" s="73"/>
      <c r="P981" s="73"/>
      <c r="Q981" s="73"/>
      <c r="R981" s="73"/>
      <c r="S981" s="73"/>
      <c r="T981" s="73"/>
      <c r="U981" s="73"/>
      <c r="V981" s="73"/>
      <c r="W981" s="73"/>
      <c r="X981" s="73"/>
      <c r="Y981" s="73"/>
      <c r="Z981" s="73"/>
      <c r="AA981" s="73"/>
      <c r="AB981" s="73"/>
      <c r="AC981" s="73"/>
      <c r="AD981" s="73"/>
      <c r="AE981" s="73"/>
      <c r="AF981" s="73"/>
      <c r="AG981" s="73"/>
      <c r="AH981" s="73"/>
      <c r="AI981" s="73"/>
      <c r="AJ981" s="73"/>
      <c r="AK981" s="73"/>
    </row>
    <row r="982" spans="1:37" ht="15.75" customHeight="1" x14ac:dyDescent="0.3">
      <c r="A982" s="73"/>
      <c r="B982" s="73"/>
      <c r="C982" s="73"/>
      <c r="D982" s="73"/>
      <c r="E982" s="73"/>
      <c r="F982" s="73"/>
      <c r="G982" s="73"/>
      <c r="H982" s="73"/>
      <c r="I982" s="73"/>
      <c r="J982" s="73"/>
      <c r="K982" s="73"/>
      <c r="L982" s="73"/>
      <c r="M982" s="73"/>
      <c r="N982" s="73"/>
      <c r="O982" s="73"/>
      <c r="P982" s="73"/>
      <c r="Q982" s="73"/>
      <c r="R982" s="73"/>
      <c r="S982" s="73"/>
      <c r="T982" s="73"/>
      <c r="U982" s="73"/>
      <c r="V982" s="73"/>
      <c r="W982" s="73"/>
      <c r="X982" s="73"/>
      <c r="Y982" s="73"/>
      <c r="Z982" s="73"/>
      <c r="AA982" s="73"/>
      <c r="AB982" s="73"/>
      <c r="AC982" s="73"/>
      <c r="AD982" s="73"/>
      <c r="AE982" s="73"/>
      <c r="AF982" s="73"/>
      <c r="AG982" s="73"/>
      <c r="AH982" s="73"/>
      <c r="AI982" s="73"/>
      <c r="AJ982" s="73"/>
      <c r="AK982" s="73"/>
    </row>
    <row r="983" spans="1:37" ht="15.75" customHeight="1" x14ac:dyDescent="0.3">
      <c r="A983" s="73"/>
      <c r="B983" s="73"/>
      <c r="C983" s="73"/>
      <c r="D983" s="73"/>
      <c r="E983" s="73"/>
      <c r="F983" s="73"/>
      <c r="G983" s="73"/>
      <c r="H983" s="73"/>
      <c r="I983" s="73"/>
      <c r="J983" s="73"/>
      <c r="K983" s="73"/>
      <c r="L983" s="73"/>
      <c r="M983" s="73"/>
      <c r="N983" s="73"/>
      <c r="O983" s="73"/>
      <c r="P983" s="73"/>
      <c r="Q983" s="73"/>
      <c r="R983" s="73"/>
      <c r="S983" s="73"/>
      <c r="T983" s="73"/>
      <c r="U983" s="73"/>
      <c r="V983" s="73"/>
      <c r="W983" s="73"/>
      <c r="X983" s="73"/>
      <c r="Y983" s="73"/>
      <c r="Z983" s="73"/>
      <c r="AA983" s="73"/>
      <c r="AB983" s="73"/>
      <c r="AC983" s="73"/>
      <c r="AD983" s="73"/>
      <c r="AE983" s="73"/>
      <c r="AF983" s="73"/>
      <c r="AG983" s="73"/>
      <c r="AH983" s="73"/>
      <c r="AI983" s="73"/>
      <c r="AJ983" s="73"/>
      <c r="AK983" s="73"/>
    </row>
    <row r="984" spans="1:37" ht="15.75" customHeight="1" x14ac:dyDescent="0.3">
      <c r="A984" s="73"/>
      <c r="B984" s="73"/>
      <c r="C984" s="73"/>
      <c r="D984" s="73"/>
      <c r="E984" s="73"/>
      <c r="F984" s="73"/>
      <c r="G984" s="73"/>
      <c r="H984" s="73"/>
      <c r="I984" s="73"/>
      <c r="J984" s="73"/>
      <c r="K984" s="73"/>
      <c r="L984" s="73"/>
      <c r="M984" s="73"/>
      <c r="N984" s="73"/>
      <c r="O984" s="73"/>
      <c r="P984" s="73"/>
      <c r="Q984" s="73"/>
      <c r="R984" s="73"/>
      <c r="S984" s="73"/>
      <c r="T984" s="73"/>
      <c r="U984" s="73"/>
      <c r="V984" s="73"/>
      <c r="W984" s="73"/>
      <c r="X984" s="73"/>
      <c r="Y984" s="73"/>
      <c r="Z984" s="73"/>
      <c r="AA984" s="73"/>
      <c r="AB984" s="73"/>
      <c r="AC984" s="73"/>
      <c r="AD984" s="73"/>
      <c r="AE984" s="73"/>
      <c r="AF984" s="73"/>
      <c r="AG984" s="73"/>
      <c r="AH984" s="73"/>
      <c r="AI984" s="73"/>
      <c r="AJ984" s="73"/>
      <c r="AK984" s="73"/>
    </row>
    <row r="985" spans="1:37" ht="15.75" customHeight="1" x14ac:dyDescent="0.3">
      <c r="A985" s="73"/>
      <c r="B985" s="73"/>
      <c r="C985" s="73"/>
      <c r="D985" s="73"/>
      <c r="E985" s="73"/>
      <c r="F985" s="73"/>
      <c r="G985" s="73"/>
      <c r="H985" s="73"/>
      <c r="I985" s="73"/>
      <c r="J985" s="73"/>
      <c r="K985" s="73"/>
      <c r="L985" s="73"/>
      <c r="M985" s="73"/>
      <c r="N985" s="73"/>
      <c r="O985" s="73"/>
      <c r="P985" s="73"/>
      <c r="Q985" s="73"/>
      <c r="R985" s="73"/>
      <c r="S985" s="73"/>
      <c r="T985" s="73"/>
      <c r="U985" s="73"/>
      <c r="V985" s="73"/>
      <c r="W985" s="73"/>
      <c r="X985" s="73"/>
      <c r="Y985" s="73"/>
      <c r="Z985" s="73"/>
      <c r="AA985" s="73"/>
      <c r="AB985" s="73"/>
      <c r="AC985" s="73"/>
      <c r="AD985" s="73"/>
      <c r="AE985" s="73"/>
      <c r="AF985" s="73"/>
      <c r="AG985" s="73"/>
      <c r="AH985" s="73"/>
      <c r="AI985" s="73"/>
      <c r="AJ985" s="73"/>
      <c r="AK985" s="73"/>
    </row>
    <row r="986" spans="1:37" ht="15.75" customHeight="1" x14ac:dyDescent="0.3">
      <c r="A986" s="73"/>
      <c r="B986" s="73"/>
      <c r="C986" s="73"/>
      <c r="D986" s="73"/>
      <c r="E986" s="73"/>
      <c r="F986" s="73"/>
      <c r="G986" s="73"/>
      <c r="H986" s="73"/>
      <c r="I986" s="73"/>
      <c r="J986" s="73"/>
      <c r="K986" s="73"/>
      <c r="L986" s="73"/>
      <c r="M986" s="73"/>
      <c r="N986" s="73"/>
      <c r="O986" s="73"/>
      <c r="P986" s="73"/>
      <c r="Q986" s="73"/>
      <c r="R986" s="73"/>
      <c r="S986" s="73"/>
      <c r="T986" s="73"/>
      <c r="U986" s="73"/>
      <c r="V986" s="73"/>
      <c r="W986" s="73"/>
      <c r="X986" s="73"/>
      <c r="Y986" s="73"/>
      <c r="Z986" s="73"/>
      <c r="AA986" s="73"/>
      <c r="AB986" s="73"/>
      <c r="AC986" s="73"/>
      <c r="AD986" s="73"/>
      <c r="AE986" s="73"/>
      <c r="AF986" s="73"/>
      <c r="AG986" s="73"/>
      <c r="AH986" s="73"/>
      <c r="AI986" s="73"/>
      <c r="AJ986" s="73"/>
      <c r="AK986" s="73"/>
    </row>
    <row r="987" spans="1:37" ht="15.75" customHeight="1" x14ac:dyDescent="0.3">
      <c r="A987" s="73"/>
      <c r="B987" s="73"/>
      <c r="C987" s="73"/>
      <c r="D987" s="73"/>
      <c r="E987" s="73"/>
      <c r="F987" s="73"/>
      <c r="G987" s="73"/>
      <c r="H987" s="73"/>
      <c r="I987" s="73"/>
      <c r="J987" s="73"/>
      <c r="K987" s="73"/>
      <c r="L987" s="73"/>
      <c r="M987" s="73"/>
      <c r="N987" s="73"/>
      <c r="O987" s="73"/>
      <c r="P987" s="73"/>
      <c r="Q987" s="73"/>
      <c r="R987" s="73"/>
      <c r="S987" s="73"/>
      <c r="T987" s="73"/>
      <c r="U987" s="73"/>
      <c r="V987" s="73"/>
      <c r="W987" s="73"/>
      <c r="X987" s="73"/>
      <c r="Y987" s="73"/>
      <c r="Z987" s="73"/>
      <c r="AA987" s="73"/>
      <c r="AB987" s="73"/>
      <c r="AC987" s="73"/>
      <c r="AD987" s="73"/>
      <c r="AE987" s="73"/>
      <c r="AF987" s="73"/>
      <c r="AG987" s="73"/>
      <c r="AH987" s="73"/>
      <c r="AI987" s="73"/>
      <c r="AJ987" s="73"/>
      <c r="AK987" s="73"/>
    </row>
    <row r="988" spans="1:37" ht="15.75" customHeight="1" x14ac:dyDescent="0.3">
      <c r="A988" s="73"/>
      <c r="B988" s="73"/>
      <c r="C988" s="73"/>
      <c r="D988" s="73"/>
      <c r="E988" s="73"/>
      <c r="F988" s="73"/>
      <c r="G988" s="73"/>
      <c r="H988" s="73"/>
      <c r="I988" s="73"/>
      <c r="J988" s="73"/>
      <c r="K988" s="73"/>
      <c r="L988" s="73"/>
      <c r="M988" s="73"/>
      <c r="N988" s="73"/>
      <c r="O988" s="73"/>
      <c r="P988" s="73"/>
      <c r="Q988" s="73"/>
      <c r="R988" s="73"/>
      <c r="S988" s="73"/>
      <c r="T988" s="73"/>
      <c r="U988" s="73"/>
      <c r="V988" s="73"/>
      <c r="W988" s="73"/>
      <c r="X988" s="73"/>
      <c r="Y988" s="73"/>
      <c r="Z988" s="73"/>
      <c r="AA988" s="73"/>
      <c r="AB988" s="73"/>
      <c r="AC988" s="73"/>
      <c r="AD988" s="73"/>
      <c r="AE988" s="73"/>
      <c r="AF988" s="73"/>
      <c r="AG988" s="73"/>
      <c r="AH988" s="73"/>
      <c r="AI988" s="73"/>
      <c r="AJ988" s="73"/>
      <c r="AK988" s="73"/>
    </row>
    <row r="989" spans="1:37" ht="15.75" customHeight="1" x14ac:dyDescent="0.3">
      <c r="A989" s="73"/>
      <c r="B989" s="73"/>
      <c r="C989" s="73"/>
      <c r="D989" s="73"/>
      <c r="E989" s="73"/>
      <c r="F989" s="73"/>
      <c r="G989" s="73"/>
      <c r="H989" s="73"/>
      <c r="I989" s="73"/>
      <c r="J989" s="73"/>
      <c r="K989" s="73"/>
      <c r="L989" s="73"/>
      <c r="M989" s="73"/>
      <c r="N989" s="73"/>
      <c r="O989" s="73"/>
      <c r="P989" s="73"/>
      <c r="Q989" s="73"/>
      <c r="R989" s="73"/>
      <c r="S989" s="73"/>
      <c r="T989" s="73"/>
      <c r="U989" s="73"/>
      <c r="V989" s="73"/>
      <c r="W989" s="73"/>
      <c r="X989" s="73"/>
      <c r="Y989" s="73"/>
      <c r="Z989" s="73"/>
      <c r="AA989" s="73"/>
      <c r="AB989" s="73"/>
      <c r="AC989" s="73"/>
      <c r="AD989" s="73"/>
      <c r="AE989" s="73"/>
      <c r="AF989" s="73"/>
      <c r="AG989" s="73"/>
      <c r="AH989" s="73"/>
      <c r="AI989" s="73"/>
      <c r="AJ989" s="73"/>
      <c r="AK989" s="73"/>
    </row>
    <row r="990" spans="1:37" ht="15.75" customHeight="1" x14ac:dyDescent="0.3">
      <c r="A990" s="73"/>
      <c r="B990" s="73"/>
      <c r="C990" s="73"/>
      <c r="D990" s="73"/>
      <c r="E990" s="73"/>
      <c r="F990" s="73"/>
      <c r="G990" s="73"/>
      <c r="H990" s="73"/>
      <c r="I990" s="73"/>
      <c r="J990" s="73"/>
      <c r="K990" s="73"/>
      <c r="L990" s="73"/>
      <c r="M990" s="73"/>
      <c r="N990" s="73"/>
      <c r="O990" s="73"/>
      <c r="P990" s="73"/>
      <c r="Q990" s="73"/>
      <c r="R990" s="73"/>
      <c r="S990" s="73"/>
      <c r="T990" s="73"/>
      <c r="U990" s="73"/>
      <c r="V990" s="73"/>
      <c r="W990" s="73"/>
      <c r="X990" s="73"/>
      <c r="Y990" s="73"/>
      <c r="Z990" s="73"/>
      <c r="AA990" s="73"/>
      <c r="AB990" s="73"/>
      <c r="AC990" s="73"/>
      <c r="AD990" s="73"/>
      <c r="AE990" s="73"/>
      <c r="AF990" s="73"/>
      <c r="AG990" s="73"/>
      <c r="AH990" s="73"/>
      <c r="AI990" s="73"/>
      <c r="AJ990" s="73"/>
      <c r="AK990" s="73"/>
    </row>
    <row r="991" spans="1:37" ht="15.75" customHeight="1" x14ac:dyDescent="0.3">
      <c r="A991" s="73"/>
      <c r="B991" s="73"/>
      <c r="C991" s="73"/>
      <c r="D991" s="73"/>
      <c r="E991" s="73"/>
      <c r="F991" s="73"/>
      <c r="G991" s="73"/>
      <c r="H991" s="73"/>
      <c r="I991" s="73"/>
      <c r="J991" s="73"/>
      <c r="K991" s="73"/>
      <c r="L991" s="73"/>
      <c r="M991" s="73"/>
      <c r="N991" s="73"/>
      <c r="O991" s="73"/>
      <c r="P991" s="73"/>
      <c r="Q991" s="73"/>
      <c r="R991" s="73"/>
      <c r="S991" s="73"/>
      <c r="T991" s="73"/>
      <c r="U991" s="73"/>
      <c r="V991" s="73"/>
      <c r="W991" s="73"/>
      <c r="X991" s="73"/>
      <c r="Y991" s="73"/>
      <c r="Z991" s="73"/>
      <c r="AA991" s="73"/>
      <c r="AB991" s="73"/>
      <c r="AC991" s="73"/>
      <c r="AD991" s="73"/>
      <c r="AE991" s="73"/>
      <c r="AF991" s="73"/>
      <c r="AG991" s="73"/>
      <c r="AH991" s="73"/>
      <c r="AI991" s="73"/>
      <c r="AJ991" s="73"/>
      <c r="AK991" s="73"/>
    </row>
    <row r="992" spans="1:37" ht="15.75" customHeight="1" x14ac:dyDescent="0.3">
      <c r="A992" s="73"/>
      <c r="B992" s="73"/>
      <c r="C992" s="73"/>
      <c r="D992" s="73"/>
      <c r="E992" s="73"/>
      <c r="F992" s="73"/>
      <c r="G992" s="73"/>
      <c r="H992" s="73"/>
      <c r="I992" s="73"/>
      <c r="J992" s="73"/>
      <c r="K992" s="73"/>
      <c r="L992" s="73"/>
      <c r="M992" s="73"/>
      <c r="N992" s="73"/>
      <c r="O992" s="73"/>
      <c r="P992" s="73"/>
      <c r="Q992" s="73"/>
      <c r="R992" s="73"/>
      <c r="S992" s="73"/>
      <c r="T992" s="73"/>
      <c r="U992" s="73"/>
      <c r="V992" s="73"/>
      <c r="W992" s="73"/>
      <c r="X992" s="73"/>
      <c r="Y992" s="73"/>
      <c r="Z992" s="73"/>
      <c r="AA992" s="73"/>
      <c r="AB992" s="73"/>
      <c r="AC992" s="73"/>
      <c r="AD992" s="73"/>
      <c r="AE992" s="73"/>
      <c r="AF992" s="73"/>
      <c r="AG992" s="73"/>
      <c r="AH992" s="73"/>
      <c r="AI992" s="73"/>
      <c r="AJ992" s="73"/>
      <c r="AK992" s="73"/>
    </row>
    <row r="993" spans="1:37" ht="15.75" customHeight="1" x14ac:dyDescent="0.3">
      <c r="A993" s="73"/>
      <c r="B993" s="73"/>
      <c r="C993" s="73"/>
      <c r="D993" s="73"/>
      <c r="E993" s="73"/>
      <c r="F993" s="73"/>
      <c r="G993" s="73"/>
      <c r="H993" s="73"/>
      <c r="I993" s="73"/>
      <c r="J993" s="73"/>
      <c r="K993" s="73"/>
      <c r="L993" s="73"/>
      <c r="M993" s="73"/>
      <c r="N993" s="73"/>
      <c r="O993" s="73"/>
      <c r="P993" s="73"/>
      <c r="Q993" s="73"/>
      <c r="R993" s="73"/>
      <c r="S993" s="73"/>
      <c r="T993" s="73"/>
      <c r="U993" s="73"/>
      <c r="V993" s="73"/>
      <c r="W993" s="73"/>
      <c r="X993" s="73"/>
      <c r="Y993" s="73"/>
      <c r="Z993" s="73"/>
      <c r="AA993" s="73"/>
      <c r="AB993" s="73"/>
      <c r="AC993" s="73"/>
      <c r="AD993" s="73"/>
      <c r="AE993" s="73"/>
      <c r="AF993" s="73"/>
      <c r="AG993" s="73"/>
      <c r="AH993" s="73"/>
      <c r="AI993" s="73"/>
      <c r="AJ993" s="73"/>
      <c r="AK993" s="73"/>
    </row>
    <row r="994" spans="1:37" ht="15.75" customHeight="1" x14ac:dyDescent="0.3">
      <c r="A994" s="73"/>
      <c r="B994" s="73"/>
      <c r="C994" s="73"/>
      <c r="D994" s="73"/>
      <c r="E994" s="73"/>
      <c r="F994" s="73"/>
      <c r="G994" s="73"/>
      <c r="H994" s="73"/>
      <c r="I994" s="73"/>
      <c r="J994" s="73"/>
      <c r="K994" s="73"/>
      <c r="L994" s="73"/>
      <c r="M994" s="73"/>
      <c r="N994" s="73"/>
      <c r="O994" s="73"/>
      <c r="P994" s="73"/>
      <c r="Q994" s="73"/>
      <c r="R994" s="73"/>
      <c r="S994" s="73"/>
      <c r="T994" s="73"/>
      <c r="U994" s="73"/>
      <c r="V994" s="73"/>
      <c r="W994" s="73"/>
      <c r="X994" s="73"/>
      <c r="Y994" s="73"/>
      <c r="Z994" s="73"/>
      <c r="AA994" s="73"/>
      <c r="AB994" s="73"/>
      <c r="AC994" s="73"/>
      <c r="AD994" s="73"/>
      <c r="AE994" s="73"/>
      <c r="AF994" s="73"/>
      <c r="AG994" s="73"/>
      <c r="AH994" s="73"/>
      <c r="AI994" s="73"/>
      <c r="AJ994" s="73"/>
      <c r="AK994" s="73"/>
    </row>
    <row r="995" spans="1:37" ht="15.75" customHeight="1" x14ac:dyDescent="0.3">
      <c r="A995" s="73"/>
      <c r="B995" s="73"/>
      <c r="C995" s="73"/>
      <c r="D995" s="73"/>
      <c r="E995" s="73"/>
      <c r="F995" s="73"/>
      <c r="G995" s="73"/>
      <c r="H995" s="73"/>
      <c r="I995" s="73"/>
      <c r="J995" s="73"/>
      <c r="K995" s="73"/>
      <c r="L995" s="73"/>
      <c r="M995" s="73"/>
      <c r="N995" s="73"/>
      <c r="O995" s="73"/>
      <c r="P995" s="73"/>
      <c r="Q995" s="73"/>
      <c r="R995" s="73"/>
      <c r="S995" s="73"/>
      <c r="T995" s="73"/>
      <c r="U995" s="73"/>
      <c r="V995" s="73"/>
      <c r="W995" s="73"/>
      <c r="X995" s="73"/>
      <c r="Y995" s="73"/>
      <c r="Z995" s="73"/>
      <c r="AA995" s="73"/>
      <c r="AB995" s="73"/>
      <c r="AC995" s="73"/>
      <c r="AD995" s="73"/>
      <c r="AE995" s="73"/>
      <c r="AF995" s="73"/>
      <c r="AG995" s="73"/>
      <c r="AH995" s="73"/>
      <c r="AI995" s="73"/>
      <c r="AJ995" s="73"/>
      <c r="AK995" s="73"/>
    </row>
    <row r="996" spans="1:37" ht="15.75" customHeight="1" x14ac:dyDescent="0.3">
      <c r="A996" s="73"/>
      <c r="B996" s="73"/>
      <c r="C996" s="73"/>
      <c r="D996" s="73"/>
      <c r="E996" s="73"/>
      <c r="F996" s="73"/>
      <c r="G996" s="73"/>
      <c r="H996" s="73"/>
      <c r="I996" s="73"/>
      <c r="J996" s="73"/>
      <c r="K996" s="73"/>
      <c r="L996" s="73"/>
      <c r="M996" s="73"/>
      <c r="N996" s="73"/>
      <c r="O996" s="73"/>
      <c r="P996" s="73"/>
      <c r="Q996" s="73"/>
      <c r="R996" s="73"/>
      <c r="S996" s="73"/>
      <c r="T996" s="73"/>
      <c r="U996" s="73"/>
      <c r="V996" s="73"/>
      <c r="W996" s="73"/>
      <c r="X996" s="73"/>
      <c r="Y996" s="73"/>
      <c r="Z996" s="73"/>
      <c r="AA996" s="73"/>
      <c r="AB996" s="73"/>
      <c r="AC996" s="73"/>
      <c r="AD996" s="73"/>
      <c r="AE996" s="73"/>
      <c r="AF996" s="73"/>
      <c r="AG996" s="73"/>
      <c r="AH996" s="73"/>
      <c r="AI996" s="73"/>
      <c r="AJ996" s="73"/>
      <c r="AK996" s="73"/>
    </row>
    <row r="997" spans="1:37" ht="15.75" customHeight="1" x14ac:dyDescent="0.3">
      <c r="A997" s="73"/>
      <c r="B997" s="73"/>
      <c r="C997" s="73"/>
      <c r="D997" s="73"/>
      <c r="E997" s="73"/>
      <c r="F997" s="73"/>
      <c r="G997" s="73"/>
      <c r="H997" s="73"/>
      <c r="I997" s="73"/>
      <c r="J997" s="73"/>
      <c r="K997" s="73"/>
      <c r="L997" s="73"/>
      <c r="M997" s="73"/>
      <c r="N997" s="73"/>
      <c r="O997" s="73"/>
      <c r="P997" s="73"/>
      <c r="Q997" s="73"/>
      <c r="R997" s="73"/>
      <c r="S997" s="73"/>
      <c r="T997" s="73"/>
      <c r="U997" s="73"/>
      <c r="V997" s="73"/>
      <c r="W997" s="73"/>
      <c r="X997" s="73"/>
      <c r="Y997" s="73"/>
      <c r="Z997" s="73"/>
      <c r="AA997" s="73"/>
      <c r="AB997" s="73"/>
      <c r="AC997" s="73"/>
      <c r="AD997" s="73"/>
      <c r="AE997" s="73"/>
      <c r="AF997" s="73"/>
      <c r="AG997" s="73"/>
      <c r="AH997" s="73"/>
      <c r="AI997" s="73"/>
      <c r="AJ997" s="73"/>
      <c r="AK997" s="73"/>
    </row>
    <row r="998" spans="1:37" ht="15.75" customHeight="1" x14ac:dyDescent="0.3">
      <c r="A998" s="73"/>
      <c r="B998" s="73"/>
      <c r="C998" s="73"/>
      <c r="D998" s="73"/>
      <c r="E998" s="73"/>
      <c r="F998" s="73"/>
      <c r="G998" s="73"/>
      <c r="H998" s="73"/>
      <c r="I998" s="73"/>
      <c r="J998" s="73"/>
      <c r="K998" s="73"/>
      <c r="L998" s="73"/>
      <c r="M998" s="73"/>
      <c r="N998" s="73"/>
      <c r="O998" s="73"/>
      <c r="P998" s="73"/>
      <c r="Q998" s="73"/>
      <c r="R998" s="73"/>
      <c r="S998" s="73"/>
      <c r="T998" s="73"/>
      <c r="U998" s="73"/>
      <c r="V998" s="73"/>
      <c r="W998" s="73"/>
      <c r="X998" s="73"/>
      <c r="Y998" s="73"/>
      <c r="Z998" s="73"/>
      <c r="AA998" s="73"/>
      <c r="AB998" s="73"/>
      <c r="AC998" s="73"/>
      <c r="AD998" s="73"/>
      <c r="AE998" s="73"/>
      <c r="AF998" s="73"/>
      <c r="AG998" s="73"/>
      <c r="AH998" s="73"/>
      <c r="AI998" s="73"/>
      <c r="AJ998" s="73"/>
      <c r="AK998" s="73"/>
    </row>
    <row r="999" spans="1:37" ht="15.75" customHeight="1" x14ac:dyDescent="0.3">
      <c r="A999" s="73"/>
      <c r="B999" s="73"/>
      <c r="C999" s="73"/>
      <c r="D999" s="73"/>
      <c r="E999" s="73"/>
      <c r="F999" s="73"/>
      <c r="G999" s="73"/>
      <c r="H999" s="73"/>
      <c r="I999" s="73"/>
      <c r="J999" s="73"/>
      <c r="K999" s="73"/>
      <c r="L999" s="73"/>
      <c r="M999" s="73"/>
      <c r="N999" s="73"/>
      <c r="O999" s="73"/>
      <c r="P999" s="73"/>
      <c r="Q999" s="73"/>
      <c r="R999" s="73"/>
      <c r="S999" s="73"/>
      <c r="T999" s="73"/>
      <c r="U999" s="73"/>
      <c r="V999" s="73"/>
      <c r="W999" s="73"/>
      <c r="X999" s="73"/>
      <c r="Y999" s="73"/>
      <c r="Z999" s="73"/>
      <c r="AA999" s="73"/>
      <c r="AB999" s="73"/>
      <c r="AC999" s="73"/>
      <c r="AD999" s="73"/>
      <c r="AE999" s="73"/>
      <c r="AF999" s="73"/>
      <c r="AG999" s="73"/>
      <c r="AH999" s="73"/>
      <c r="AI999" s="73"/>
      <c r="AJ999" s="73"/>
      <c r="AK999" s="73"/>
    </row>
    <row r="1000" spans="1:37" ht="15.75" customHeight="1" x14ac:dyDescent="0.3">
      <c r="A1000" s="73"/>
      <c r="B1000" s="73"/>
      <c r="C1000" s="73"/>
      <c r="D1000" s="73"/>
      <c r="E1000" s="73"/>
      <c r="F1000" s="73"/>
      <c r="G1000" s="73"/>
      <c r="H1000" s="73"/>
      <c r="I1000" s="73"/>
      <c r="J1000" s="73"/>
      <c r="K1000" s="73"/>
      <c r="L1000" s="73"/>
      <c r="M1000" s="73"/>
      <c r="N1000" s="73"/>
      <c r="O1000" s="73"/>
      <c r="P1000" s="73"/>
      <c r="Q1000" s="73"/>
      <c r="R1000" s="73"/>
      <c r="S1000" s="73"/>
      <c r="T1000" s="73"/>
      <c r="U1000" s="73"/>
      <c r="V1000" s="73"/>
      <c r="W1000" s="73"/>
      <c r="X1000" s="73"/>
      <c r="Y1000" s="73"/>
      <c r="Z1000" s="73"/>
      <c r="AA1000" s="73"/>
      <c r="AB1000" s="73"/>
      <c r="AC1000" s="73"/>
      <c r="AD1000" s="73"/>
      <c r="AE1000" s="73"/>
      <c r="AF1000" s="73"/>
      <c r="AG1000" s="73"/>
      <c r="AH1000" s="73"/>
      <c r="AI1000" s="73"/>
      <c r="AJ1000" s="73"/>
      <c r="AK1000" s="73"/>
    </row>
  </sheetData>
  <mergeCells count="1">
    <mergeCell ref="B78:AK78"/>
  </mergeCells>
  <pageMargins left="0.75" right="0.75" top="1" bottom="1" header="0" footer="0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E1AAD-3069-4A95-8C0A-9A25B75DE4F4}">
  <dimension ref="A1:AK1000"/>
  <sheetViews>
    <sheetView workbookViewId="0">
      <pane ySplit="1" topLeftCell="A2" activePane="bottomLeft" state="frozen"/>
      <selection activeCell="A123" sqref="A123"/>
      <selection pane="bottomLeft" activeCell="A123" sqref="A123"/>
    </sheetView>
  </sheetViews>
  <sheetFormatPr defaultColWidth="13.81640625" defaultRowHeight="15" customHeight="1" x14ac:dyDescent="0.3"/>
  <cols>
    <col min="1" max="2" width="39.1796875" style="45" customWidth="1"/>
    <col min="3" max="36" width="8.7265625" style="45" customWidth="1"/>
    <col min="37" max="37" width="8.453125" style="45" customWidth="1"/>
    <col min="38" max="16384" width="13.81640625" style="45"/>
  </cols>
  <sheetData>
    <row r="1" spans="1:37" ht="15.75" customHeight="1" thickBot="1" x14ac:dyDescent="0.4">
      <c r="A1" s="44" t="s">
        <v>0</v>
      </c>
      <c r="B1" s="44" t="s">
        <v>803</v>
      </c>
      <c r="C1" s="74">
        <v>2017</v>
      </c>
      <c r="D1" s="74">
        <v>2018</v>
      </c>
      <c r="E1" s="74">
        <v>2019</v>
      </c>
      <c r="F1" s="74">
        <v>2020</v>
      </c>
      <c r="G1" s="74">
        <v>2021</v>
      </c>
      <c r="H1" s="74">
        <v>2022</v>
      </c>
      <c r="I1" s="74">
        <v>2023</v>
      </c>
      <c r="J1" s="74">
        <v>2024</v>
      </c>
      <c r="K1" s="74">
        <v>2025</v>
      </c>
      <c r="L1" s="74">
        <v>2026</v>
      </c>
      <c r="M1" s="74">
        <v>2027</v>
      </c>
      <c r="N1" s="74">
        <v>2028</v>
      </c>
      <c r="O1" s="74">
        <v>2029</v>
      </c>
      <c r="P1" s="74">
        <v>2030</v>
      </c>
      <c r="Q1" s="74">
        <v>2031</v>
      </c>
      <c r="R1" s="74">
        <v>2032</v>
      </c>
      <c r="S1" s="74">
        <v>2033</v>
      </c>
      <c r="T1" s="74">
        <v>2034</v>
      </c>
      <c r="U1" s="74">
        <v>2035</v>
      </c>
      <c r="V1" s="74">
        <v>2036</v>
      </c>
      <c r="W1" s="74">
        <v>2037</v>
      </c>
      <c r="X1" s="74">
        <v>2038</v>
      </c>
      <c r="Y1" s="74">
        <v>2039</v>
      </c>
      <c r="Z1" s="74">
        <v>2040</v>
      </c>
      <c r="AA1" s="74">
        <v>2041</v>
      </c>
      <c r="AB1" s="74">
        <v>2042</v>
      </c>
      <c r="AC1" s="74">
        <v>2043</v>
      </c>
      <c r="AD1" s="74">
        <v>2044</v>
      </c>
      <c r="AE1" s="74">
        <v>2045</v>
      </c>
      <c r="AF1" s="74">
        <v>2046</v>
      </c>
      <c r="AG1" s="74">
        <v>2047</v>
      </c>
      <c r="AH1" s="74">
        <v>2048</v>
      </c>
      <c r="AI1" s="74">
        <v>2049</v>
      </c>
      <c r="AJ1" s="74">
        <v>2050</v>
      </c>
    </row>
    <row r="2" spans="1:37" ht="15.75" customHeight="1" thickTop="1" x14ac:dyDescent="0.35">
      <c r="A2" s="51" t="s">
        <v>804</v>
      </c>
      <c r="B2" s="51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</row>
    <row r="3" spans="1:37" ht="15" customHeight="1" x14ac:dyDescent="0.35">
      <c r="A3" s="63" t="s">
        <v>447</v>
      </c>
      <c r="B3" s="54" t="str">
        <f>'About state downscaling'!C108</f>
        <v>Petroleum Diesel</v>
      </c>
      <c r="C3" s="79"/>
      <c r="D3" s="79"/>
      <c r="E3" s="79">
        <v>0.36278799031999998</v>
      </c>
      <c r="F3" s="79">
        <v>0.35700674650000003</v>
      </c>
      <c r="G3" s="79">
        <v>0.35328444191000002</v>
      </c>
      <c r="H3" s="79">
        <v>0.35952659157</v>
      </c>
      <c r="I3" s="79">
        <v>0.36732626279000002</v>
      </c>
      <c r="J3" s="79">
        <v>0.37326849087000002</v>
      </c>
      <c r="K3" s="79">
        <v>0.37986940016999993</v>
      </c>
      <c r="L3" s="79">
        <v>0.38498637014999992</v>
      </c>
      <c r="M3" s="79">
        <v>0.39071869009999999</v>
      </c>
      <c r="N3" s="79">
        <v>0.39727083730000001</v>
      </c>
      <c r="O3" s="79">
        <v>0.40446722197000001</v>
      </c>
      <c r="P3" s="79">
        <v>0.41254973647999998</v>
      </c>
      <c r="Q3" s="79">
        <v>0.42176304640000001</v>
      </c>
      <c r="R3" s="79">
        <v>0.43075681131999999</v>
      </c>
      <c r="S3" s="79">
        <v>0.43972513212999997</v>
      </c>
      <c r="T3" s="79">
        <v>0.45098894613000001</v>
      </c>
      <c r="U3" s="79">
        <v>0.46056926595999997</v>
      </c>
      <c r="V3" s="79">
        <v>0.46834305397999998</v>
      </c>
      <c r="W3" s="79">
        <v>0.47525946099999999</v>
      </c>
      <c r="X3" s="79">
        <v>0.48141356155999998</v>
      </c>
      <c r="Y3" s="79">
        <v>0.48513672122000001</v>
      </c>
      <c r="Z3" s="79">
        <v>0.49176124894000001</v>
      </c>
      <c r="AA3" s="79">
        <v>0.49896914239000001</v>
      </c>
      <c r="AB3" s="79">
        <v>0.50326700152999992</v>
      </c>
      <c r="AC3" s="79">
        <v>0.50931109849</v>
      </c>
      <c r="AD3" s="79">
        <v>0.51711922796999998</v>
      </c>
      <c r="AE3" s="79">
        <v>0.52505372292999997</v>
      </c>
      <c r="AF3" s="79">
        <v>0.53207551154999999</v>
      </c>
      <c r="AG3" s="79">
        <v>0.53844878735000001</v>
      </c>
      <c r="AH3" s="79">
        <v>0.54414817554999995</v>
      </c>
      <c r="AI3" s="79">
        <v>0.54925157995999996</v>
      </c>
      <c r="AJ3" s="79">
        <v>0.55407200241999988</v>
      </c>
      <c r="AK3" s="73"/>
    </row>
    <row r="4" spans="1:37" ht="15" customHeight="1" x14ac:dyDescent="0.35">
      <c r="A4" s="63" t="s">
        <v>445</v>
      </c>
      <c r="B4" s="54" t="str">
        <f>'About state downscaling'!C109</f>
        <v>Heavy or Residual Oil</v>
      </c>
      <c r="C4" s="79"/>
      <c r="D4" s="79"/>
      <c r="E4" s="79">
        <v>5.2809955159999998E-2</v>
      </c>
      <c r="F4" s="79">
        <v>4.4126280220000001E-2</v>
      </c>
      <c r="G4" s="79">
        <v>4.8763070619999987E-2</v>
      </c>
      <c r="H4" s="79">
        <v>5.383495298999999E-2</v>
      </c>
      <c r="I4" s="79">
        <v>5.659967162E-2</v>
      </c>
      <c r="J4" s="79">
        <v>5.9354614719999997E-2</v>
      </c>
      <c r="K4" s="79">
        <v>6.2150508739999999E-2</v>
      </c>
      <c r="L4" s="79">
        <v>6.4997106099999993E-2</v>
      </c>
      <c r="M4" s="79">
        <v>6.6723677309999993E-2</v>
      </c>
      <c r="N4" s="79">
        <v>6.8582391499999992E-2</v>
      </c>
      <c r="O4" s="79">
        <v>7.0533199039999994E-2</v>
      </c>
      <c r="P4" s="79">
        <v>7.2618622329999993E-2</v>
      </c>
      <c r="Q4" s="79">
        <v>7.3508865749999999E-2</v>
      </c>
      <c r="R4" s="79">
        <v>7.4449904949999993E-2</v>
      </c>
      <c r="S4" s="79">
        <v>7.5414655009999998E-2</v>
      </c>
      <c r="T4" s="79">
        <v>7.6475196019999997E-2</v>
      </c>
      <c r="U4" s="79">
        <v>7.7127961080000002E-2</v>
      </c>
      <c r="V4" s="79">
        <v>7.8045220089999992E-2</v>
      </c>
      <c r="W4" s="79">
        <v>7.8923376980000001E-2</v>
      </c>
      <c r="X4" s="79">
        <v>7.9712699029999987E-2</v>
      </c>
      <c r="Y4" s="79">
        <v>8.0403179609999986E-2</v>
      </c>
      <c r="Z4" s="79">
        <v>8.1258526930000005E-2</v>
      </c>
      <c r="AA4" s="79">
        <v>8.2167905429999993E-2</v>
      </c>
      <c r="AB4" s="79">
        <v>8.2942506409999991E-2</v>
      </c>
      <c r="AC4" s="79">
        <v>8.381992378E-2</v>
      </c>
      <c r="AD4" s="79">
        <v>8.4799718450000006E-2</v>
      </c>
      <c r="AE4" s="79">
        <v>8.5814732759999984E-2</v>
      </c>
      <c r="AF4" s="79">
        <v>8.6758938029999996E-2</v>
      </c>
      <c r="AG4" s="79">
        <v>8.7686157449999996E-2</v>
      </c>
      <c r="AH4" s="79">
        <v>8.859200012E-2</v>
      </c>
      <c r="AI4" s="79">
        <v>8.9442609889999997E-2</v>
      </c>
      <c r="AJ4" s="79">
        <v>9.0251136349999997E-2</v>
      </c>
      <c r="AK4" s="73"/>
    </row>
    <row r="5" spans="1:37" ht="15" customHeight="1" x14ac:dyDescent="0.35">
      <c r="A5" s="63" t="s">
        <v>805</v>
      </c>
      <c r="B5" s="54" t="str">
        <f>'About state downscaling'!C105</f>
        <v>LPG/propane/butane</v>
      </c>
      <c r="C5" s="79"/>
      <c r="D5" s="79"/>
      <c r="E5" s="79">
        <v>8.7275377199999993E-3</v>
      </c>
      <c r="F5" s="79">
        <v>8.6121957099999993E-3</v>
      </c>
      <c r="G5" s="79">
        <v>6.6861851999999999E-3</v>
      </c>
      <c r="H5" s="79">
        <v>6.4766699399999997E-3</v>
      </c>
      <c r="I5" s="79">
        <v>6.361466589999999E-3</v>
      </c>
      <c r="J5" s="79">
        <v>6.2049425600000001E-3</v>
      </c>
      <c r="K5" s="79">
        <v>6.025447189999999E-3</v>
      </c>
      <c r="L5" s="79">
        <v>5.8585698800000001E-3</v>
      </c>
      <c r="M5" s="79">
        <v>5.7687644200000001E-3</v>
      </c>
      <c r="N5" s="79">
        <v>5.7099494699999996E-3</v>
      </c>
      <c r="O5" s="79">
        <v>5.6834191900000004E-3</v>
      </c>
      <c r="P5" s="79">
        <v>5.7100650199999993E-3</v>
      </c>
      <c r="Q5" s="79">
        <v>5.7441060499999986E-3</v>
      </c>
      <c r="R5" s="79">
        <v>5.7600519499999992E-3</v>
      </c>
      <c r="S5" s="79">
        <v>5.7424883499999999E-3</v>
      </c>
      <c r="T5" s="79">
        <v>5.7411479699999999E-3</v>
      </c>
      <c r="U5" s="79">
        <v>5.7260802499999996E-3</v>
      </c>
      <c r="V5" s="79">
        <v>5.6923627599999999E-3</v>
      </c>
      <c r="W5" s="79">
        <v>5.6526597799999986E-3</v>
      </c>
      <c r="X5" s="79">
        <v>5.6195662599999993E-3</v>
      </c>
      <c r="Y5" s="79">
        <v>5.5646800099999998E-3</v>
      </c>
      <c r="Z5" s="79">
        <v>5.5296914699999996E-3</v>
      </c>
      <c r="AA5" s="79">
        <v>5.4987471800000002E-3</v>
      </c>
      <c r="AB5" s="79">
        <v>5.4316357399999994E-3</v>
      </c>
      <c r="AC5" s="79">
        <v>5.3919789799999999E-3</v>
      </c>
      <c r="AD5" s="79">
        <v>5.37037113E-3</v>
      </c>
      <c r="AE5" s="79">
        <v>5.3540323599999993E-3</v>
      </c>
      <c r="AF5" s="79">
        <v>5.3343195299999993E-3</v>
      </c>
      <c r="AG5" s="79">
        <v>5.2990074499999996E-3</v>
      </c>
      <c r="AH5" s="79">
        <v>5.2644117799999996E-3</v>
      </c>
      <c r="AI5" s="79">
        <v>5.2454846899999998E-3</v>
      </c>
      <c r="AJ5" s="79">
        <v>5.2325430899999997E-3</v>
      </c>
      <c r="AK5" s="73"/>
    </row>
    <row r="6" spans="1:37" ht="15" customHeight="1" x14ac:dyDescent="0.35">
      <c r="A6" s="63" t="s">
        <v>449</v>
      </c>
      <c r="B6" s="54" t="str">
        <f>'About state downscaling'!C111</f>
        <v>Petroleum Diesel</v>
      </c>
      <c r="C6" s="79"/>
      <c r="D6" s="79"/>
      <c r="E6" s="79">
        <v>0.98607862564999993</v>
      </c>
      <c r="F6" s="79">
        <v>0.69885393385999994</v>
      </c>
      <c r="G6" s="79">
        <v>0.65910695241999995</v>
      </c>
      <c r="H6" s="79">
        <v>0.62993861969999998</v>
      </c>
      <c r="I6" s="79">
        <v>0.61098375147999995</v>
      </c>
      <c r="J6" s="79">
        <v>0.59198869496999995</v>
      </c>
      <c r="K6" s="79">
        <v>0.57400444674999995</v>
      </c>
      <c r="L6" s="79">
        <v>0.55528407569999993</v>
      </c>
      <c r="M6" s="79">
        <v>0.54308446847000003</v>
      </c>
      <c r="N6" s="79">
        <v>0.53225052358000002</v>
      </c>
      <c r="O6" s="79">
        <v>0.52230104460999993</v>
      </c>
      <c r="P6" s="79">
        <v>0.51268730771999993</v>
      </c>
      <c r="Q6" s="79">
        <v>0.50740782821999997</v>
      </c>
      <c r="R6" s="79">
        <v>0.50231463843000002</v>
      </c>
      <c r="S6" s="79">
        <v>0.49717629169999999</v>
      </c>
      <c r="T6" s="79">
        <v>0.49121520585999989</v>
      </c>
      <c r="U6" s="79">
        <v>0.46777836112999988</v>
      </c>
      <c r="V6" s="79">
        <v>0.47544974874000001</v>
      </c>
      <c r="W6" s="79">
        <v>0.48315272772000001</v>
      </c>
      <c r="X6" s="79">
        <v>0.48986008168</v>
      </c>
      <c r="Y6" s="79">
        <v>0.49530579140999997</v>
      </c>
      <c r="Z6" s="79">
        <v>0.50174645597</v>
      </c>
      <c r="AA6" s="79">
        <v>0.50823914113999991</v>
      </c>
      <c r="AB6" s="79">
        <v>0.51420852347000001</v>
      </c>
      <c r="AC6" s="79">
        <v>0.52029033594999996</v>
      </c>
      <c r="AD6" s="79">
        <v>0.52630956654999994</v>
      </c>
      <c r="AE6" s="79">
        <v>0.53240938171999996</v>
      </c>
      <c r="AF6" s="79">
        <v>0.53820194943999999</v>
      </c>
      <c r="AG6" s="79">
        <v>0.54348436390999999</v>
      </c>
      <c r="AH6" s="79">
        <v>0.54941422813999996</v>
      </c>
      <c r="AI6" s="79">
        <v>0.55508461328999992</v>
      </c>
      <c r="AJ6" s="79">
        <v>0.56075765608999995</v>
      </c>
      <c r="AK6" s="73"/>
    </row>
    <row r="7" spans="1:37" ht="15" customHeight="1" x14ac:dyDescent="0.35">
      <c r="A7" s="63" t="s">
        <v>451</v>
      </c>
      <c r="B7" s="54" t="str">
        <f>'About state downscaling'!C113</f>
        <v>Heavy or Residual Oil</v>
      </c>
      <c r="C7" s="79"/>
      <c r="D7" s="79"/>
      <c r="E7" s="79">
        <v>7.8087442059999998E-2</v>
      </c>
      <c r="F7" s="79">
        <v>3.1838993650000001E-2</v>
      </c>
      <c r="G7" s="79">
        <v>4.5253747789999993E-2</v>
      </c>
      <c r="H7" s="79">
        <v>5.910202241999999E-2</v>
      </c>
      <c r="I7" s="79">
        <v>6.6227043409999992E-2</v>
      </c>
      <c r="J7" s="79">
        <v>7.349925199E-2</v>
      </c>
      <c r="K7" s="79">
        <v>8.0983240609999993E-2</v>
      </c>
      <c r="L7" s="79">
        <v>8.9052443760000002E-2</v>
      </c>
      <c r="M7" s="79">
        <v>9.4456023959999996E-2</v>
      </c>
      <c r="N7" s="79">
        <v>0.10105238059</v>
      </c>
      <c r="O7" s="79">
        <v>0.10862060515999999</v>
      </c>
      <c r="P7" s="79">
        <v>0.11731601998000001</v>
      </c>
      <c r="Q7" s="79">
        <v>0.1227217263</v>
      </c>
      <c r="R7" s="79">
        <v>0.12878729245000001</v>
      </c>
      <c r="S7" s="79">
        <v>0.13510050536000001</v>
      </c>
      <c r="T7" s="79">
        <v>0.14145603268000001</v>
      </c>
      <c r="U7" s="79">
        <v>0.14311472982000001</v>
      </c>
      <c r="V7" s="79">
        <v>0.14944860306999999</v>
      </c>
      <c r="W7" s="79">
        <v>0.1559039887</v>
      </c>
      <c r="X7" s="79">
        <v>0.16207865716</v>
      </c>
      <c r="Y7" s="79">
        <v>0.16809576164000001</v>
      </c>
      <c r="Z7" s="79">
        <v>0.17456371910999999</v>
      </c>
      <c r="AA7" s="79">
        <v>0.18122457575000001</v>
      </c>
      <c r="AB7" s="79">
        <v>0.18787295299000001</v>
      </c>
      <c r="AC7" s="79">
        <v>0.19482256908000001</v>
      </c>
      <c r="AD7" s="79">
        <v>0.2020072832</v>
      </c>
      <c r="AE7" s="79">
        <v>0.20950016917</v>
      </c>
      <c r="AF7" s="79">
        <v>0.21678245370999999</v>
      </c>
      <c r="AG7" s="79">
        <v>0.22409401862</v>
      </c>
      <c r="AH7" s="79">
        <v>0.23157324658</v>
      </c>
      <c r="AI7" s="79">
        <v>0.23874219967999999</v>
      </c>
      <c r="AJ7" s="79">
        <v>0.24556863946999999</v>
      </c>
      <c r="AK7" s="73"/>
    </row>
    <row r="8" spans="1:37" ht="15" customHeight="1" x14ac:dyDescent="0.35">
      <c r="A8" s="63" t="s">
        <v>452</v>
      </c>
      <c r="B8" s="54"/>
      <c r="C8" s="79"/>
      <c r="D8" s="79"/>
      <c r="E8" s="79">
        <f t="shared" ref="E8:AJ8" si="0">SUM(E3:E7)</f>
        <v>1.4884915509099998</v>
      </c>
      <c r="F8" s="79">
        <f t="shared" si="0"/>
        <v>1.14043814994</v>
      </c>
      <c r="G8" s="79">
        <f t="shared" si="0"/>
        <v>1.1130943979399999</v>
      </c>
      <c r="H8" s="79">
        <f t="shared" si="0"/>
        <v>1.1088788566200001</v>
      </c>
      <c r="I8" s="79">
        <f t="shared" si="0"/>
        <v>1.1074981958900001</v>
      </c>
      <c r="J8" s="79">
        <f t="shared" si="0"/>
        <v>1.1043159951099999</v>
      </c>
      <c r="K8" s="79">
        <f t="shared" si="0"/>
        <v>1.1030330434599998</v>
      </c>
      <c r="L8" s="79">
        <f t="shared" si="0"/>
        <v>1.1001785655899998</v>
      </c>
      <c r="M8" s="79">
        <f t="shared" si="0"/>
        <v>1.1007516242600002</v>
      </c>
      <c r="N8" s="79">
        <f t="shared" si="0"/>
        <v>1.1048660824400001</v>
      </c>
      <c r="O8" s="79">
        <f t="shared" si="0"/>
        <v>1.1116054899700001</v>
      </c>
      <c r="P8" s="79">
        <f t="shared" si="0"/>
        <v>1.12088175153</v>
      </c>
      <c r="Q8" s="79">
        <f t="shared" si="0"/>
        <v>1.1311455727199999</v>
      </c>
      <c r="R8" s="79">
        <f t="shared" si="0"/>
        <v>1.1420686991</v>
      </c>
      <c r="S8" s="79">
        <f t="shared" si="0"/>
        <v>1.1531590725500001</v>
      </c>
      <c r="T8" s="79">
        <f t="shared" si="0"/>
        <v>1.1658765286599999</v>
      </c>
      <c r="U8" s="79">
        <f t="shared" si="0"/>
        <v>1.1543163982399998</v>
      </c>
      <c r="V8" s="79">
        <f t="shared" si="0"/>
        <v>1.1769789886399999</v>
      </c>
      <c r="W8" s="79">
        <f t="shared" si="0"/>
        <v>1.19889221418</v>
      </c>
      <c r="X8" s="79">
        <f t="shared" si="0"/>
        <v>1.2186845656899998</v>
      </c>
      <c r="Y8" s="79">
        <f t="shared" si="0"/>
        <v>1.2345061338900001</v>
      </c>
      <c r="Z8" s="79">
        <f t="shared" si="0"/>
        <v>1.25485964242</v>
      </c>
      <c r="AA8" s="79">
        <f t="shared" si="0"/>
        <v>1.2760995118899998</v>
      </c>
      <c r="AB8" s="79">
        <f t="shared" si="0"/>
        <v>1.2937226201400001</v>
      </c>
      <c r="AC8" s="79">
        <f t="shared" si="0"/>
        <v>1.31363590628</v>
      </c>
      <c r="AD8" s="79">
        <f t="shared" si="0"/>
        <v>1.3356061672999999</v>
      </c>
      <c r="AE8" s="79">
        <f t="shared" si="0"/>
        <v>1.35813203894</v>
      </c>
      <c r="AF8" s="79">
        <f t="shared" si="0"/>
        <v>1.3791531722600001</v>
      </c>
      <c r="AG8" s="79">
        <f t="shared" si="0"/>
        <v>1.3990123347799999</v>
      </c>
      <c r="AH8" s="79">
        <f t="shared" si="0"/>
        <v>1.4189920621700001</v>
      </c>
      <c r="AI8" s="79">
        <f t="shared" si="0"/>
        <v>1.4377664875099998</v>
      </c>
      <c r="AJ8" s="79">
        <f t="shared" si="0"/>
        <v>1.4558819774199998</v>
      </c>
      <c r="AK8" s="73"/>
    </row>
    <row r="9" spans="1:37" ht="15" customHeight="1" x14ac:dyDescent="0.35">
      <c r="A9" s="63" t="s">
        <v>453</v>
      </c>
      <c r="B9" s="54"/>
      <c r="C9" s="79"/>
      <c r="D9" s="79"/>
      <c r="E9" s="79">
        <v>0.3894360851</v>
      </c>
      <c r="F9" s="79">
        <v>0.41825236007999989</v>
      </c>
      <c r="G9" s="79">
        <v>0.40940948035000002</v>
      </c>
      <c r="H9" s="79">
        <v>0.41296698753</v>
      </c>
      <c r="I9" s="79">
        <v>0.42137401266000002</v>
      </c>
      <c r="J9" s="79">
        <v>0.42976141740000001</v>
      </c>
      <c r="K9" s="79">
        <v>0.43991925612999988</v>
      </c>
      <c r="L9" s="79">
        <v>0.45031256265000003</v>
      </c>
      <c r="M9" s="79">
        <v>0.46447328448000003</v>
      </c>
      <c r="N9" s="79">
        <v>0.48163444694000002</v>
      </c>
      <c r="O9" s="79">
        <v>0.50180302924999998</v>
      </c>
      <c r="P9" s="79">
        <v>0.52470540900999996</v>
      </c>
      <c r="Q9" s="79">
        <v>0.55406458410999992</v>
      </c>
      <c r="R9" s="79">
        <v>0.58500894343999998</v>
      </c>
      <c r="S9" s="79">
        <v>0.61790330145999994</v>
      </c>
      <c r="T9" s="79">
        <v>0.65452280659999995</v>
      </c>
      <c r="U9" s="79">
        <v>0.68957212589999994</v>
      </c>
      <c r="V9" s="79">
        <v>0.72073408898999991</v>
      </c>
      <c r="W9" s="79">
        <v>0.75027169640000002</v>
      </c>
      <c r="X9" s="79">
        <v>0.77773915623000001</v>
      </c>
      <c r="Y9" s="79">
        <v>0.80086581853999994</v>
      </c>
      <c r="Z9" s="79">
        <v>0.82786622526999998</v>
      </c>
      <c r="AA9" s="79">
        <v>0.85577094940999987</v>
      </c>
      <c r="AB9" s="79">
        <v>0.87868285049000006</v>
      </c>
      <c r="AC9" s="79">
        <v>0.90406070411999995</v>
      </c>
      <c r="AD9" s="79">
        <v>0.93242834466999991</v>
      </c>
      <c r="AE9" s="79">
        <v>0.96139270853000003</v>
      </c>
      <c r="AF9" s="79">
        <v>0.98888362501000004</v>
      </c>
      <c r="AG9" s="79">
        <v>1.01546077209</v>
      </c>
      <c r="AH9" s="79">
        <v>1.04141404161</v>
      </c>
      <c r="AI9" s="79">
        <v>1.06655712075</v>
      </c>
      <c r="AJ9" s="79">
        <v>1.09183527784</v>
      </c>
      <c r="AK9" s="73"/>
    </row>
    <row r="10" spans="1:37" ht="15" customHeight="1" x14ac:dyDescent="0.35">
      <c r="A10" s="63" t="s">
        <v>806</v>
      </c>
      <c r="B10" s="54"/>
      <c r="C10" s="79"/>
      <c r="D10" s="79"/>
      <c r="E10" s="79">
        <v>3.7212435405700002</v>
      </c>
      <c r="F10" s="79">
        <v>3.3679912215600001</v>
      </c>
      <c r="G10" s="79">
        <v>3.4601462983700002</v>
      </c>
      <c r="H10" s="79">
        <v>3.58251053608</v>
      </c>
      <c r="I10" s="79">
        <v>3.60986408672</v>
      </c>
      <c r="J10" s="79">
        <v>3.6228342044599988</v>
      </c>
      <c r="K10" s="79">
        <v>3.62790292076</v>
      </c>
      <c r="L10" s="79">
        <v>3.6156648584900002</v>
      </c>
      <c r="M10" s="79">
        <v>3.5520252568999999</v>
      </c>
      <c r="N10" s="79">
        <v>3.4773991150899999</v>
      </c>
      <c r="O10" s="79">
        <v>3.39035153316</v>
      </c>
      <c r="P10" s="79">
        <v>3.2911216302800002</v>
      </c>
      <c r="Q10" s="79">
        <v>3.15252686981</v>
      </c>
      <c r="R10" s="79">
        <v>3.0121241678200001</v>
      </c>
      <c r="S10" s="79">
        <v>2.87184718423</v>
      </c>
      <c r="T10" s="79">
        <v>2.7373903617000002</v>
      </c>
      <c r="U10" s="79">
        <v>2.5682235902200001</v>
      </c>
      <c r="V10" s="79">
        <v>2.5263795611600002</v>
      </c>
      <c r="W10" s="79">
        <v>2.4898801586900001</v>
      </c>
      <c r="X10" s="79">
        <v>2.4554706397400001</v>
      </c>
      <c r="Y10" s="79">
        <v>2.4212580642099999</v>
      </c>
      <c r="Z10" s="79">
        <v>2.4011650053800002</v>
      </c>
      <c r="AA10" s="79">
        <v>2.3865609875299998</v>
      </c>
      <c r="AB10" s="79">
        <v>2.3677539539799999</v>
      </c>
      <c r="AC10" s="79">
        <v>2.3545766781999999</v>
      </c>
      <c r="AD10" s="79">
        <v>2.3465317636599998</v>
      </c>
      <c r="AE10" s="79">
        <v>2.3407211239199999</v>
      </c>
      <c r="AF10" s="79">
        <v>2.33460896801</v>
      </c>
      <c r="AG10" s="79">
        <v>2.3286465186799998</v>
      </c>
      <c r="AH10" s="79">
        <v>2.3241830994999999</v>
      </c>
      <c r="AI10" s="79">
        <v>2.31999066818</v>
      </c>
      <c r="AJ10" s="79">
        <v>2.31747923515</v>
      </c>
      <c r="AK10" s="73"/>
    </row>
    <row r="11" spans="1:37" ht="15" customHeight="1" x14ac:dyDescent="0.35">
      <c r="A11" s="63" t="s">
        <v>807</v>
      </c>
      <c r="B11" s="54"/>
      <c r="C11" s="79"/>
      <c r="D11" s="79"/>
      <c r="E11" s="79">
        <v>0.19075188124</v>
      </c>
      <c r="F11" s="79">
        <v>0.19968068394999999</v>
      </c>
      <c r="G11" s="79">
        <v>0.19277689499</v>
      </c>
      <c r="H11" s="79">
        <v>0.18594627228999999</v>
      </c>
      <c r="I11" s="79">
        <v>0.18224370364</v>
      </c>
      <c r="J11" s="79">
        <v>0.17855465434000001</v>
      </c>
      <c r="K11" s="79">
        <v>0.17489467742000001</v>
      </c>
      <c r="L11" s="79">
        <v>0.17124757277</v>
      </c>
      <c r="M11" s="79">
        <v>0.16914211310999999</v>
      </c>
      <c r="N11" s="79">
        <v>0.16704441841000001</v>
      </c>
      <c r="O11" s="79">
        <v>0.16495751608000001</v>
      </c>
      <c r="P11" s="79">
        <v>0.16287974220000001</v>
      </c>
      <c r="Q11" s="79">
        <v>0.16231072778</v>
      </c>
      <c r="R11" s="79">
        <v>0.16174032676</v>
      </c>
      <c r="S11" s="79">
        <v>0.1611679845</v>
      </c>
      <c r="T11" s="79">
        <v>0.16060012558</v>
      </c>
      <c r="U11" s="79">
        <v>0.16003363014999999</v>
      </c>
      <c r="V11" s="79">
        <v>0.15946995414000001</v>
      </c>
      <c r="W11" s="79">
        <v>0.15890539995</v>
      </c>
      <c r="X11" s="79">
        <v>0.15834267145</v>
      </c>
      <c r="Y11" s="79">
        <v>0.15777931898</v>
      </c>
      <c r="Z11" s="79">
        <v>0.15723214351000001</v>
      </c>
      <c r="AA11" s="79">
        <v>0.15669203970000001</v>
      </c>
      <c r="AB11" s="79">
        <v>0.15614863116</v>
      </c>
      <c r="AC11" s="79">
        <v>0.15561305690999999</v>
      </c>
      <c r="AD11" s="79">
        <v>0.15508460054000001</v>
      </c>
      <c r="AE11" s="79">
        <v>0.15455949512</v>
      </c>
      <c r="AF11" s="79">
        <v>0.15403503678</v>
      </c>
      <c r="AG11" s="79">
        <v>0.15351219614</v>
      </c>
      <c r="AH11" s="79">
        <v>0.15299014123999999</v>
      </c>
      <c r="AI11" s="79">
        <v>0.15246910318000001</v>
      </c>
      <c r="AJ11" s="79">
        <v>0.15195035301000001</v>
      </c>
      <c r="AK11" s="73"/>
    </row>
    <row r="12" spans="1:37" ht="15" customHeight="1" x14ac:dyDescent="0.35">
      <c r="A12" s="63" t="s">
        <v>808</v>
      </c>
      <c r="B12" s="54"/>
      <c r="C12" s="79"/>
      <c r="D12" s="79"/>
      <c r="E12" s="79">
        <f t="shared" ref="E12:AJ12" si="1">SUM(E10:E11)</f>
        <v>3.9119954218100004</v>
      </c>
      <c r="F12" s="79">
        <f t="shared" si="1"/>
        <v>3.5676719055100001</v>
      </c>
      <c r="G12" s="79">
        <f t="shared" si="1"/>
        <v>3.6529231933600004</v>
      </c>
      <c r="H12" s="79">
        <f t="shared" si="1"/>
        <v>3.7684568083699999</v>
      </c>
      <c r="I12" s="79">
        <f t="shared" si="1"/>
        <v>3.7921077903600002</v>
      </c>
      <c r="J12" s="79">
        <f t="shared" si="1"/>
        <v>3.8013888587999989</v>
      </c>
      <c r="K12" s="79">
        <f t="shared" si="1"/>
        <v>3.8027975981800002</v>
      </c>
      <c r="L12" s="79">
        <f t="shared" si="1"/>
        <v>3.7869124312600002</v>
      </c>
      <c r="M12" s="79">
        <f t="shared" si="1"/>
        <v>3.7211673700099999</v>
      </c>
      <c r="N12" s="79">
        <f t="shared" si="1"/>
        <v>3.6444435335000001</v>
      </c>
      <c r="O12" s="79">
        <f t="shared" si="1"/>
        <v>3.5553090492399999</v>
      </c>
      <c r="P12" s="79">
        <f t="shared" si="1"/>
        <v>3.4540013724800001</v>
      </c>
      <c r="Q12" s="79">
        <f t="shared" si="1"/>
        <v>3.31483759759</v>
      </c>
      <c r="R12" s="79">
        <f t="shared" si="1"/>
        <v>3.1738644945800001</v>
      </c>
      <c r="S12" s="79">
        <f t="shared" si="1"/>
        <v>3.03301516873</v>
      </c>
      <c r="T12" s="79">
        <f t="shared" si="1"/>
        <v>2.89799048728</v>
      </c>
      <c r="U12" s="79">
        <f t="shared" si="1"/>
        <v>2.7282572203700002</v>
      </c>
      <c r="V12" s="79">
        <f t="shared" si="1"/>
        <v>2.6858495153000002</v>
      </c>
      <c r="W12" s="79">
        <f t="shared" si="1"/>
        <v>2.6487855586400002</v>
      </c>
      <c r="X12" s="79">
        <f t="shared" si="1"/>
        <v>2.6138133111899999</v>
      </c>
      <c r="Y12" s="79">
        <f t="shared" si="1"/>
        <v>2.5790373831899998</v>
      </c>
      <c r="Z12" s="79">
        <f t="shared" si="1"/>
        <v>2.5583971488900001</v>
      </c>
      <c r="AA12" s="79">
        <f t="shared" si="1"/>
        <v>2.5432530272299996</v>
      </c>
      <c r="AB12" s="79">
        <f t="shared" si="1"/>
        <v>2.5239025851400001</v>
      </c>
      <c r="AC12" s="79">
        <f t="shared" si="1"/>
        <v>2.51018973511</v>
      </c>
      <c r="AD12" s="79">
        <f t="shared" si="1"/>
        <v>2.5016163641999998</v>
      </c>
      <c r="AE12" s="79">
        <f t="shared" si="1"/>
        <v>2.4952806190399999</v>
      </c>
      <c r="AF12" s="79">
        <f t="shared" si="1"/>
        <v>2.4886440047899998</v>
      </c>
      <c r="AG12" s="79">
        <f t="shared" si="1"/>
        <v>2.4821587148199997</v>
      </c>
      <c r="AH12" s="79">
        <f t="shared" si="1"/>
        <v>2.47717324074</v>
      </c>
      <c r="AI12" s="79">
        <f t="shared" si="1"/>
        <v>2.4724597713600001</v>
      </c>
      <c r="AJ12" s="79">
        <f t="shared" si="1"/>
        <v>2.4694295881600001</v>
      </c>
      <c r="AK12" s="73"/>
    </row>
    <row r="13" spans="1:37" ht="15" customHeight="1" x14ac:dyDescent="0.35">
      <c r="A13" s="63" t="s">
        <v>809</v>
      </c>
      <c r="B13" s="54"/>
      <c r="C13" s="79"/>
      <c r="D13" s="79"/>
      <c r="E13" s="79">
        <v>1.4743149294</v>
      </c>
      <c r="F13" s="79">
        <v>1.43438022543</v>
      </c>
      <c r="G13" s="79">
        <v>1.4092339571100001</v>
      </c>
      <c r="H13" s="79">
        <v>1.4136836258400001</v>
      </c>
      <c r="I13" s="79">
        <v>1.4154846805800001</v>
      </c>
      <c r="J13" s="79">
        <v>1.4184762238599999</v>
      </c>
      <c r="K13" s="79">
        <v>1.4233627178099999</v>
      </c>
      <c r="L13" s="79">
        <v>1.4275449114000001</v>
      </c>
      <c r="M13" s="79">
        <v>1.4436480518399999</v>
      </c>
      <c r="N13" s="79">
        <v>1.4651468919699999</v>
      </c>
      <c r="O13" s="79">
        <v>1.49085401688</v>
      </c>
      <c r="P13" s="79">
        <v>1.52159459223</v>
      </c>
      <c r="Q13" s="79">
        <v>1.5526530456300001</v>
      </c>
      <c r="R13" s="79">
        <v>1.5876869043399999</v>
      </c>
      <c r="S13" s="79">
        <v>1.62140649735</v>
      </c>
      <c r="T13" s="79">
        <v>1.64927507745</v>
      </c>
      <c r="U13" s="79">
        <v>1.60183461524</v>
      </c>
      <c r="V13" s="79">
        <v>1.65646344295</v>
      </c>
      <c r="W13" s="79">
        <v>1.71057074729</v>
      </c>
      <c r="X13" s="79">
        <v>1.7558107677399999</v>
      </c>
      <c r="Y13" s="79">
        <v>1.79843411222</v>
      </c>
      <c r="Z13" s="79">
        <v>1.8457076046800001</v>
      </c>
      <c r="AA13" s="79">
        <v>1.8933584141099999</v>
      </c>
      <c r="AB13" s="79">
        <v>1.93795789469</v>
      </c>
      <c r="AC13" s="79">
        <v>1.9838107923399999</v>
      </c>
      <c r="AD13" s="79">
        <v>2.0295678065999998</v>
      </c>
      <c r="AE13" s="79">
        <v>2.0758061328299999</v>
      </c>
      <c r="AF13" s="79">
        <v>2.12125809509</v>
      </c>
      <c r="AG13" s="79">
        <v>2.1650386034900002</v>
      </c>
      <c r="AH13" s="79">
        <v>2.2117274360599999</v>
      </c>
      <c r="AI13" s="79">
        <v>2.25711750974</v>
      </c>
      <c r="AJ13" s="79">
        <v>2.30232069285</v>
      </c>
      <c r="AK13" s="73"/>
    </row>
    <row r="14" spans="1:37" ht="15" customHeight="1" x14ac:dyDescent="0.35">
      <c r="A14" s="63" t="s">
        <v>459</v>
      </c>
      <c r="B14" s="54"/>
      <c r="C14" s="79"/>
      <c r="D14" s="79"/>
      <c r="E14" s="79">
        <v>0.81033174387000007</v>
      </c>
      <c r="F14" s="79">
        <v>0.7963340861999999</v>
      </c>
      <c r="G14" s="79">
        <v>0.82158032837999995</v>
      </c>
      <c r="H14" s="79">
        <v>0.85350908126999991</v>
      </c>
      <c r="I14" s="79">
        <v>0.88063571481999992</v>
      </c>
      <c r="J14" s="79">
        <v>0.90264040973999993</v>
      </c>
      <c r="K14" s="79">
        <v>0.92304977513999997</v>
      </c>
      <c r="L14" s="79">
        <v>0.94049819489999997</v>
      </c>
      <c r="M14" s="79">
        <v>0.95186993259999986</v>
      </c>
      <c r="N14" s="79">
        <v>0.95682060301999994</v>
      </c>
      <c r="O14" s="79">
        <v>0.95788024273999994</v>
      </c>
      <c r="P14" s="79">
        <v>0.95707104608999993</v>
      </c>
      <c r="Q14" s="79">
        <v>0.95097927319999997</v>
      </c>
      <c r="R14" s="79">
        <v>0.94533920836999996</v>
      </c>
      <c r="S14" s="79">
        <v>0.93955281101999988</v>
      </c>
      <c r="T14" s="79">
        <v>0.93426350976999983</v>
      </c>
      <c r="U14" s="79">
        <v>0.92486256975999992</v>
      </c>
      <c r="V14" s="79">
        <v>0.92252524746999998</v>
      </c>
      <c r="W14" s="79">
        <v>0.92281818982999997</v>
      </c>
      <c r="X14" s="79">
        <v>0.92241406525999992</v>
      </c>
      <c r="Y14" s="79">
        <v>0.92228051256999999</v>
      </c>
      <c r="Z14" s="79">
        <v>0.92652406321000003</v>
      </c>
      <c r="AA14" s="79">
        <v>0.93197485713999995</v>
      </c>
      <c r="AB14" s="79">
        <v>0.93656822385000005</v>
      </c>
      <c r="AC14" s="79">
        <v>0.94265754707999994</v>
      </c>
      <c r="AD14" s="79">
        <v>0.94991704515999997</v>
      </c>
      <c r="AE14" s="79">
        <v>0.95810690562</v>
      </c>
      <c r="AF14" s="79">
        <v>0.96618479813000002</v>
      </c>
      <c r="AG14" s="79">
        <v>0.97400533767999986</v>
      </c>
      <c r="AH14" s="79">
        <v>0.98331346793000007</v>
      </c>
      <c r="AI14" s="79">
        <v>0.9925457742699999</v>
      </c>
      <c r="AJ14" s="79">
        <v>1.00211493197</v>
      </c>
      <c r="AK14" s="73"/>
    </row>
    <row r="15" spans="1:37" ht="15" customHeight="1" x14ac:dyDescent="0.3">
      <c r="A15" s="66" t="s">
        <v>460</v>
      </c>
      <c r="B15" s="107"/>
      <c r="C15" s="108"/>
      <c r="D15" s="108"/>
      <c r="E15" s="108">
        <f t="shared" ref="E15:AJ15" si="2">SUM(E8,E9,E12,E13,E14)</f>
        <v>8.0745697310900013</v>
      </c>
      <c r="F15" s="108">
        <f t="shared" si="2"/>
        <v>7.3570767271599999</v>
      </c>
      <c r="G15" s="108">
        <f t="shared" si="2"/>
        <v>7.4062413571400008</v>
      </c>
      <c r="H15" s="108">
        <f t="shared" si="2"/>
        <v>7.5574953596299999</v>
      </c>
      <c r="I15" s="108">
        <f t="shared" si="2"/>
        <v>7.6171003943100004</v>
      </c>
      <c r="J15" s="108">
        <f t="shared" si="2"/>
        <v>7.6565829049099987</v>
      </c>
      <c r="K15" s="108">
        <f t="shared" si="2"/>
        <v>7.6921623907200001</v>
      </c>
      <c r="L15" s="108">
        <f t="shared" si="2"/>
        <v>7.7054466658000003</v>
      </c>
      <c r="M15" s="108">
        <f t="shared" si="2"/>
        <v>7.6819102631900007</v>
      </c>
      <c r="N15" s="108">
        <f t="shared" si="2"/>
        <v>7.6529115578699995</v>
      </c>
      <c r="O15" s="108">
        <f t="shared" si="2"/>
        <v>7.6174518280800001</v>
      </c>
      <c r="P15" s="108">
        <f t="shared" si="2"/>
        <v>7.5782541713400011</v>
      </c>
      <c r="Q15" s="108">
        <f t="shared" si="2"/>
        <v>7.5036800732499991</v>
      </c>
      <c r="R15" s="108">
        <f t="shared" si="2"/>
        <v>7.4339682498299995</v>
      </c>
      <c r="S15" s="108">
        <f t="shared" si="2"/>
        <v>7.3650368511099993</v>
      </c>
      <c r="T15" s="108">
        <f t="shared" si="2"/>
        <v>7.3019284097600003</v>
      </c>
      <c r="U15" s="108">
        <f t="shared" si="2"/>
        <v>7.0988429295099991</v>
      </c>
      <c r="V15" s="108">
        <f t="shared" si="2"/>
        <v>7.16255128335</v>
      </c>
      <c r="W15" s="108">
        <f t="shared" si="2"/>
        <v>7.2313384063400008</v>
      </c>
      <c r="X15" s="108">
        <f t="shared" si="2"/>
        <v>7.2884618661099996</v>
      </c>
      <c r="Y15" s="108">
        <f t="shared" si="2"/>
        <v>7.3351239604099998</v>
      </c>
      <c r="Z15" s="108">
        <f t="shared" si="2"/>
        <v>7.4133546844700007</v>
      </c>
      <c r="AA15" s="108">
        <f t="shared" si="2"/>
        <v>7.5004567597799996</v>
      </c>
      <c r="AB15" s="108">
        <f t="shared" si="2"/>
        <v>7.5708341743100007</v>
      </c>
      <c r="AC15" s="108">
        <f t="shared" si="2"/>
        <v>7.6543546849299995</v>
      </c>
      <c r="AD15" s="108">
        <f t="shared" si="2"/>
        <v>7.7491357279299988</v>
      </c>
      <c r="AE15" s="108">
        <f t="shared" si="2"/>
        <v>7.8487184049600005</v>
      </c>
      <c r="AF15" s="108">
        <f t="shared" si="2"/>
        <v>7.9441236952800001</v>
      </c>
      <c r="AG15" s="108">
        <f t="shared" si="2"/>
        <v>8.0356757628600004</v>
      </c>
      <c r="AH15" s="108">
        <f t="shared" si="2"/>
        <v>8.1326202485099994</v>
      </c>
      <c r="AI15" s="108">
        <f t="shared" si="2"/>
        <v>8.22644666363</v>
      </c>
      <c r="AJ15" s="108">
        <f t="shared" si="2"/>
        <v>8.3215824682400008</v>
      </c>
      <c r="AK15" s="73"/>
    </row>
    <row r="16" spans="1:37" ht="14.5" x14ac:dyDescent="0.35">
      <c r="A16" s="51" t="s">
        <v>810</v>
      </c>
      <c r="B16" s="51"/>
      <c r="C16" s="106"/>
      <c r="D16" s="106"/>
      <c r="E16" s="106"/>
      <c r="F16" s="106"/>
      <c r="G16" s="106"/>
      <c r="H16" s="106"/>
      <c r="I16" s="106"/>
      <c r="J16" s="106"/>
      <c r="K16" s="106"/>
      <c r="L16" s="106"/>
      <c r="M16" s="106"/>
      <c r="N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  <c r="AA16" s="106"/>
      <c r="AB16" s="106"/>
      <c r="AC16" s="106"/>
      <c r="AD16" s="106"/>
      <c r="AE16" s="106"/>
      <c r="AF16" s="106"/>
      <c r="AG16" s="106"/>
      <c r="AH16" s="106"/>
      <c r="AI16" s="106"/>
      <c r="AJ16" s="106"/>
      <c r="AK16" s="106"/>
    </row>
    <row r="17" spans="1:37" ht="15" customHeight="1" x14ac:dyDescent="0.35">
      <c r="A17" s="78" t="s">
        <v>445</v>
      </c>
      <c r="B17" s="109"/>
      <c r="C17" s="110"/>
      <c r="D17" s="110"/>
      <c r="E17" s="110">
        <v>6.2539199999999996E-3</v>
      </c>
      <c r="F17" s="110">
        <v>6.2539199999999996E-3</v>
      </c>
      <c r="G17" s="110">
        <v>0</v>
      </c>
      <c r="H17" s="110">
        <v>0</v>
      </c>
      <c r="I17" s="110">
        <v>0</v>
      </c>
      <c r="J17" s="110">
        <v>0</v>
      </c>
      <c r="K17" s="110">
        <v>0</v>
      </c>
      <c r="L17" s="110">
        <v>0</v>
      </c>
      <c r="M17" s="110">
        <v>0</v>
      </c>
      <c r="N17" s="110">
        <v>0</v>
      </c>
      <c r="O17" s="110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</v>
      </c>
      <c r="U17" s="110">
        <v>0</v>
      </c>
      <c r="V17" s="110">
        <v>0</v>
      </c>
      <c r="W17" s="110">
        <v>0</v>
      </c>
      <c r="X17" s="110">
        <v>0</v>
      </c>
      <c r="Y17" s="110">
        <v>0</v>
      </c>
      <c r="Z17" s="110">
        <v>0</v>
      </c>
      <c r="AA17" s="110">
        <v>0</v>
      </c>
      <c r="AB17" s="110">
        <v>0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1"/>
    </row>
    <row r="18" spans="1:37" ht="15" customHeight="1" x14ac:dyDescent="0.35">
      <c r="A18" s="78" t="s">
        <v>447</v>
      </c>
      <c r="B18" s="109"/>
      <c r="C18" s="110"/>
      <c r="D18" s="110"/>
      <c r="E18" s="110">
        <v>9.9033300000000019E-3</v>
      </c>
      <c r="F18" s="110">
        <v>9.9033300000000019E-3</v>
      </c>
      <c r="G18" s="110">
        <v>0</v>
      </c>
      <c r="H18" s="110">
        <v>0</v>
      </c>
      <c r="I18" s="110">
        <v>0</v>
      </c>
      <c r="J18" s="110">
        <v>0</v>
      </c>
      <c r="K18" s="110">
        <v>0</v>
      </c>
      <c r="L18" s="110">
        <v>0</v>
      </c>
      <c r="M18" s="110">
        <v>0</v>
      </c>
      <c r="N18" s="110">
        <v>0</v>
      </c>
      <c r="O18" s="110">
        <v>0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0">
        <v>0</v>
      </c>
      <c r="V18" s="110">
        <v>0</v>
      </c>
      <c r="W18" s="110">
        <v>0</v>
      </c>
      <c r="X18" s="110">
        <v>0</v>
      </c>
      <c r="Y18" s="110">
        <v>0</v>
      </c>
      <c r="Z18" s="110">
        <v>0</v>
      </c>
      <c r="AA18" s="110">
        <v>0</v>
      </c>
      <c r="AB18" s="110">
        <v>0</v>
      </c>
      <c r="AC18" s="110">
        <v>0</v>
      </c>
      <c r="AD18" s="110">
        <v>0</v>
      </c>
      <c r="AE18" s="110">
        <v>0</v>
      </c>
      <c r="AF18" s="110">
        <v>0</v>
      </c>
      <c r="AG18" s="110">
        <v>0</v>
      </c>
      <c r="AH18" s="110">
        <v>0</v>
      </c>
      <c r="AI18" s="110">
        <v>0</v>
      </c>
      <c r="AJ18" s="110">
        <v>0</v>
      </c>
      <c r="AK18" s="111"/>
    </row>
    <row r="19" spans="1:37" ht="15" customHeight="1" x14ac:dyDescent="0.35">
      <c r="A19" s="78" t="s">
        <v>448</v>
      </c>
      <c r="B19" s="109"/>
      <c r="C19" s="110"/>
      <c r="D19" s="110"/>
      <c r="E19" s="110">
        <v>3.2713109999999997E-2</v>
      </c>
      <c r="F19" s="110">
        <v>3.2713109999999997E-2</v>
      </c>
      <c r="G19" s="110">
        <v>0</v>
      </c>
      <c r="H19" s="110">
        <v>0</v>
      </c>
      <c r="I19" s="110">
        <v>0</v>
      </c>
      <c r="J19" s="110">
        <v>0</v>
      </c>
      <c r="K19" s="110">
        <v>0</v>
      </c>
      <c r="L19" s="110">
        <v>0</v>
      </c>
      <c r="M19" s="110">
        <v>0</v>
      </c>
      <c r="N19" s="110">
        <v>0</v>
      </c>
      <c r="O19" s="110">
        <v>0</v>
      </c>
      <c r="P19" s="110">
        <v>0</v>
      </c>
      <c r="Q19" s="110">
        <v>0</v>
      </c>
      <c r="R19" s="110">
        <v>0</v>
      </c>
      <c r="S19" s="110">
        <v>0</v>
      </c>
      <c r="T19" s="110">
        <v>0</v>
      </c>
      <c r="U19" s="110">
        <v>0</v>
      </c>
      <c r="V19" s="110">
        <v>0</v>
      </c>
      <c r="W19" s="110">
        <v>0</v>
      </c>
      <c r="X19" s="110">
        <v>0</v>
      </c>
      <c r="Y19" s="110">
        <v>0</v>
      </c>
      <c r="Z19" s="110">
        <v>0</v>
      </c>
      <c r="AA19" s="110">
        <v>0</v>
      </c>
      <c r="AB19" s="110">
        <v>0</v>
      </c>
      <c r="AC19" s="110">
        <v>0</v>
      </c>
      <c r="AD19" s="110">
        <v>0</v>
      </c>
      <c r="AE19" s="110">
        <v>0</v>
      </c>
      <c r="AF19" s="110">
        <v>0</v>
      </c>
      <c r="AG19" s="110">
        <v>0</v>
      </c>
      <c r="AH19" s="110">
        <v>0</v>
      </c>
      <c r="AI19" s="110">
        <v>0</v>
      </c>
      <c r="AJ19" s="110">
        <v>0</v>
      </c>
      <c r="AK19" s="111"/>
    </row>
    <row r="20" spans="1:37" ht="15" customHeight="1" x14ac:dyDescent="0.35">
      <c r="A20" s="78" t="s">
        <v>449</v>
      </c>
      <c r="B20" s="109"/>
      <c r="C20" s="110"/>
      <c r="D20" s="110"/>
      <c r="E20" s="110">
        <v>2.0165331329099998</v>
      </c>
      <c r="F20" s="110">
        <v>2.0576906216099999</v>
      </c>
      <c r="G20" s="110">
        <v>2.0078180747999999</v>
      </c>
      <c r="H20" s="110">
        <v>2.0035321155900001</v>
      </c>
      <c r="I20" s="110">
        <v>1.9938134194199999</v>
      </c>
      <c r="J20" s="110">
        <v>1.95441271335</v>
      </c>
      <c r="K20" s="110">
        <v>1.96785201204</v>
      </c>
      <c r="L20" s="110">
        <v>1.94538042747</v>
      </c>
      <c r="M20" s="110">
        <v>1.95074384112</v>
      </c>
      <c r="N20" s="110">
        <v>1.94456374524</v>
      </c>
      <c r="O20" s="110">
        <v>1.9453666115699999</v>
      </c>
      <c r="P20" s="110">
        <v>1.9738052291699999</v>
      </c>
      <c r="Q20" s="110">
        <v>1.97013376017</v>
      </c>
      <c r="R20" s="110">
        <v>1.97025765048</v>
      </c>
      <c r="S20" s="110">
        <v>1.98258701769</v>
      </c>
      <c r="T20" s="110">
        <v>1.97258699574</v>
      </c>
      <c r="U20" s="110">
        <v>1.97288378991</v>
      </c>
      <c r="V20" s="110">
        <v>1.9927516733099999</v>
      </c>
      <c r="W20" s="110">
        <v>1.98347444352</v>
      </c>
      <c r="X20" s="110">
        <v>1.99051527384</v>
      </c>
      <c r="Y20" s="110">
        <v>1.9986154857</v>
      </c>
      <c r="Z20" s="110">
        <v>2.0222689257000002</v>
      </c>
      <c r="AA20" s="110">
        <v>2.0229825033900002</v>
      </c>
      <c r="AB20" s="110">
        <v>2.0481254560800002</v>
      </c>
      <c r="AC20" s="110">
        <v>2.0472710994000001</v>
      </c>
      <c r="AD20" s="110">
        <v>2.0553569071200002</v>
      </c>
      <c r="AE20" s="110">
        <v>2.0695732050600002</v>
      </c>
      <c r="AF20" s="110">
        <v>2.0809080248399998</v>
      </c>
      <c r="AG20" s="110">
        <v>2.0840176743300001</v>
      </c>
      <c r="AH20" s="110">
        <v>2.0950378708500002</v>
      </c>
      <c r="AI20" s="110">
        <v>2.0930020109099998</v>
      </c>
      <c r="AJ20" s="110">
        <v>2.13393746223</v>
      </c>
      <c r="AK20" s="111"/>
    </row>
    <row r="21" spans="1:37" ht="15" customHeight="1" x14ac:dyDescent="0.35">
      <c r="A21" s="78" t="s">
        <v>450</v>
      </c>
      <c r="B21" s="109"/>
      <c r="C21" s="110"/>
      <c r="D21" s="110"/>
      <c r="E21" s="110">
        <v>5.8234595013899986</v>
      </c>
      <c r="F21" s="110">
        <v>5.8234595013899986</v>
      </c>
      <c r="G21" s="110">
        <v>5.8697714779200014</v>
      </c>
      <c r="H21" s="110">
        <v>5.9268105178200008</v>
      </c>
      <c r="I21" s="110">
        <v>5.9125110768000004</v>
      </c>
      <c r="J21" s="110">
        <v>5.7516679789199996</v>
      </c>
      <c r="K21" s="110">
        <v>5.7959646452100007</v>
      </c>
      <c r="L21" s="110">
        <v>5.8494232733400011</v>
      </c>
      <c r="M21" s="110">
        <v>5.6060266319099998</v>
      </c>
      <c r="N21" s="110">
        <v>5.8402617836399999</v>
      </c>
      <c r="O21" s="110">
        <v>5.8554290489399996</v>
      </c>
      <c r="P21" s="110">
        <v>5.8739787832500001</v>
      </c>
      <c r="Q21" s="110">
        <v>5.8815940647600007</v>
      </c>
      <c r="R21" s="110">
        <v>5.88281288643</v>
      </c>
      <c r="S21" s="110">
        <v>5.6889614130300004</v>
      </c>
      <c r="T21" s="110">
        <v>5.8657984933500007</v>
      </c>
      <c r="U21" s="110">
        <v>5.8907640568500002</v>
      </c>
      <c r="V21" s="110">
        <v>5.7944349773999999</v>
      </c>
      <c r="W21" s="110">
        <v>5.8200850626299996</v>
      </c>
      <c r="X21" s="110">
        <v>5.8455901196100006</v>
      </c>
      <c r="Y21" s="110">
        <v>5.8657663684800001</v>
      </c>
      <c r="Z21" s="110">
        <v>5.6658127487400014</v>
      </c>
      <c r="AA21" s="110">
        <v>5.6938272569100006</v>
      </c>
      <c r="AB21" s="110">
        <v>5.7001849819199997</v>
      </c>
      <c r="AC21" s="110">
        <v>5.7036326449499999</v>
      </c>
      <c r="AD21" s="110">
        <v>5.7133038639600002</v>
      </c>
      <c r="AE21" s="110">
        <v>5.774142512430001</v>
      </c>
      <c r="AF21" s="110">
        <v>5.7446318738700004</v>
      </c>
      <c r="AG21" s="110">
        <v>5.7580242836400002</v>
      </c>
      <c r="AH21" s="110">
        <v>5.7984041809800004</v>
      </c>
      <c r="AI21" s="110">
        <v>5.8028486360400002</v>
      </c>
      <c r="AJ21" s="110">
        <v>5.9050351539900001</v>
      </c>
      <c r="AK21" s="111"/>
    </row>
    <row r="22" spans="1:37" ht="15" customHeight="1" x14ac:dyDescent="0.35">
      <c r="A22" s="78" t="s">
        <v>451</v>
      </c>
      <c r="B22" s="109"/>
      <c r="C22" s="110"/>
      <c r="D22" s="110"/>
      <c r="E22" s="110">
        <v>2.0723849999999999E-2</v>
      </c>
      <c r="F22" s="110">
        <v>2.0723849999999999E-2</v>
      </c>
      <c r="G22" s="110">
        <v>4.4017380000000002E-5</v>
      </c>
      <c r="H22" s="110">
        <v>6.7697136000000003E-4</v>
      </c>
      <c r="I22" s="110">
        <v>3.9231970200000006E-3</v>
      </c>
      <c r="J22" s="110">
        <v>6.5871270000000012E-5</v>
      </c>
      <c r="K22" s="110">
        <v>4.3532275499999998E-3</v>
      </c>
      <c r="L22" s="110">
        <v>3.4943778E-4</v>
      </c>
      <c r="M22" s="110">
        <v>0</v>
      </c>
      <c r="N22" s="110">
        <v>6.9660000000000003E-8</v>
      </c>
      <c r="O22" s="110">
        <v>3.5455779000000002E-4</v>
      </c>
      <c r="P22" s="110">
        <v>7.6200686999999996E-4</v>
      </c>
      <c r="Q22" s="110">
        <v>6.1500878999999999E-4</v>
      </c>
      <c r="R22" s="110">
        <v>1.1381399100000001E-3</v>
      </c>
      <c r="S22" s="110">
        <v>0</v>
      </c>
      <c r="T22" s="110">
        <v>5.4638595000000003E-4</v>
      </c>
      <c r="U22" s="110">
        <v>3.5887670999999998E-4</v>
      </c>
      <c r="V22" s="110">
        <v>3.0320289E-4</v>
      </c>
      <c r="W22" s="110">
        <v>2.4422408999999999E-4</v>
      </c>
      <c r="X22" s="110">
        <v>5.3806931999999998E-4</v>
      </c>
      <c r="Y22" s="110">
        <v>6.5739689999999996E-4</v>
      </c>
      <c r="Z22" s="110">
        <v>3.2422860000000001E-5</v>
      </c>
      <c r="AA22" s="110">
        <v>9.1796400000000004E-6</v>
      </c>
      <c r="AB22" s="110">
        <v>0</v>
      </c>
      <c r="AC22" s="110">
        <v>7.1269919999999995E-5</v>
      </c>
      <c r="AD22" s="110">
        <v>1.0046520000000001E-5</v>
      </c>
      <c r="AE22" s="110">
        <v>2.5967699999999999E-6</v>
      </c>
      <c r="AF22" s="110">
        <v>0</v>
      </c>
      <c r="AG22" s="110">
        <v>1.1723391E-4</v>
      </c>
      <c r="AH22" s="110">
        <v>3.5878769999999997E-4</v>
      </c>
      <c r="AI22" s="110">
        <v>6.3778761000000007E-4</v>
      </c>
      <c r="AJ22" s="110">
        <v>4.1127264000000011E-4</v>
      </c>
      <c r="AK22" s="111"/>
    </row>
    <row r="23" spans="1:37" ht="15" customHeight="1" x14ac:dyDescent="0.35">
      <c r="A23" s="78" t="s">
        <v>452</v>
      </c>
      <c r="B23" s="109"/>
      <c r="C23" s="110"/>
      <c r="D23" s="110"/>
      <c r="E23" s="110">
        <f t="shared" ref="E23:AJ23" si="3">SUM(E17:E22)</f>
        <v>7.9095868442999988</v>
      </c>
      <c r="F23" s="110">
        <f t="shared" si="3"/>
        <v>7.9507443329999985</v>
      </c>
      <c r="G23" s="110">
        <f t="shared" si="3"/>
        <v>7.8776335701000013</v>
      </c>
      <c r="H23" s="110">
        <f t="shared" si="3"/>
        <v>7.9310196047700012</v>
      </c>
      <c r="I23" s="110">
        <f t="shared" si="3"/>
        <v>7.9102476932399997</v>
      </c>
      <c r="J23" s="110">
        <f t="shared" si="3"/>
        <v>7.7061465635399999</v>
      </c>
      <c r="K23" s="110">
        <f t="shared" si="3"/>
        <v>7.7681698848000007</v>
      </c>
      <c r="L23" s="110">
        <f t="shared" si="3"/>
        <v>7.7951531385900008</v>
      </c>
      <c r="M23" s="110">
        <f t="shared" si="3"/>
        <v>7.5567704730299994</v>
      </c>
      <c r="N23" s="110">
        <f t="shared" si="3"/>
        <v>7.7848255985400003</v>
      </c>
      <c r="O23" s="110">
        <f t="shared" si="3"/>
        <v>7.8011502182999992</v>
      </c>
      <c r="P23" s="110">
        <f t="shared" si="3"/>
        <v>7.8485460192899996</v>
      </c>
      <c r="Q23" s="110">
        <f t="shared" si="3"/>
        <v>7.8523428337199999</v>
      </c>
      <c r="R23" s="110">
        <f t="shared" si="3"/>
        <v>7.8542086768199999</v>
      </c>
      <c r="S23" s="110">
        <f t="shared" si="3"/>
        <v>7.6715484307200006</v>
      </c>
      <c r="T23" s="110">
        <f t="shared" si="3"/>
        <v>7.838931875040001</v>
      </c>
      <c r="U23" s="110">
        <f t="shared" si="3"/>
        <v>7.8640067234700002</v>
      </c>
      <c r="V23" s="110">
        <f t="shared" si="3"/>
        <v>7.7874898535999995</v>
      </c>
      <c r="W23" s="110">
        <f t="shared" si="3"/>
        <v>7.8038037302400003</v>
      </c>
      <c r="X23" s="110">
        <f t="shared" si="3"/>
        <v>7.8366434627700006</v>
      </c>
      <c r="Y23" s="110">
        <f t="shared" si="3"/>
        <v>7.8650392510800007</v>
      </c>
      <c r="Z23" s="110">
        <f t="shared" si="3"/>
        <v>7.6881140973000015</v>
      </c>
      <c r="AA23" s="110">
        <f t="shared" si="3"/>
        <v>7.7168189399400005</v>
      </c>
      <c r="AB23" s="110">
        <f t="shared" si="3"/>
        <v>7.7483104379999999</v>
      </c>
      <c r="AC23" s="110">
        <f t="shared" si="3"/>
        <v>7.7509750142699998</v>
      </c>
      <c r="AD23" s="110">
        <f t="shared" si="3"/>
        <v>7.7686708176000003</v>
      </c>
      <c r="AE23" s="110">
        <f t="shared" si="3"/>
        <v>7.8437183142600011</v>
      </c>
      <c r="AF23" s="110">
        <f t="shared" si="3"/>
        <v>7.8255398987099998</v>
      </c>
      <c r="AG23" s="110">
        <f t="shared" si="3"/>
        <v>7.8421591918800004</v>
      </c>
      <c r="AH23" s="110">
        <f t="shared" si="3"/>
        <v>7.8938008395299999</v>
      </c>
      <c r="AI23" s="110">
        <f t="shared" si="3"/>
        <v>7.8964884345600002</v>
      </c>
      <c r="AJ23" s="110">
        <f t="shared" si="3"/>
        <v>8.0393838888599998</v>
      </c>
      <c r="AK23" s="111"/>
    </row>
    <row r="24" spans="1:37" ht="15" customHeight="1" x14ac:dyDescent="0.35">
      <c r="A24" s="78" t="s">
        <v>453</v>
      </c>
      <c r="B24" s="109"/>
      <c r="C24" s="110"/>
      <c r="D24" s="110"/>
      <c r="E24" s="110">
        <f t="shared" ref="E24:AJ24" si="4">SUM(E25:E27)</f>
        <v>5.88928824009</v>
      </c>
      <c r="F24" s="110">
        <f t="shared" si="4"/>
        <v>5.9666887122300007</v>
      </c>
      <c r="G24" s="110">
        <f t="shared" si="4"/>
        <v>5.7725922329999984</v>
      </c>
      <c r="H24" s="110">
        <f t="shared" si="4"/>
        <v>5.8161479800499993</v>
      </c>
      <c r="I24" s="110">
        <f t="shared" si="4"/>
        <v>5.7997649658599997</v>
      </c>
      <c r="J24" s="110">
        <f t="shared" si="4"/>
        <v>5.8434908961600005</v>
      </c>
      <c r="K24" s="110">
        <f t="shared" si="4"/>
        <v>5.7435678831599999</v>
      </c>
      <c r="L24" s="110">
        <f t="shared" si="4"/>
        <v>5.8471957903500007</v>
      </c>
      <c r="M24" s="110">
        <f t="shared" si="4"/>
        <v>5.720587633530001</v>
      </c>
      <c r="N24" s="110">
        <f t="shared" si="4"/>
        <v>5.7626703386099996</v>
      </c>
      <c r="O24" s="110">
        <f t="shared" si="4"/>
        <v>5.7491450639999995</v>
      </c>
      <c r="P24" s="110">
        <f t="shared" si="4"/>
        <v>5.4524125044000016</v>
      </c>
      <c r="Q24" s="110">
        <f t="shared" si="4"/>
        <v>5.3976302975700001</v>
      </c>
      <c r="R24" s="110">
        <f t="shared" si="4"/>
        <v>5.4818607276</v>
      </c>
      <c r="S24" s="110">
        <f t="shared" si="4"/>
        <v>5.4112365364499997</v>
      </c>
      <c r="T24" s="110">
        <f t="shared" si="4"/>
        <v>5.60244232305</v>
      </c>
      <c r="U24" s="110">
        <f t="shared" si="4"/>
        <v>5.6444556429000006</v>
      </c>
      <c r="V24" s="110">
        <f t="shared" si="4"/>
        <v>5.5547839154700007</v>
      </c>
      <c r="W24" s="110">
        <f t="shared" si="4"/>
        <v>5.8872778331399997</v>
      </c>
      <c r="X24" s="110">
        <f t="shared" si="4"/>
        <v>5.9188013012699994</v>
      </c>
      <c r="Y24" s="110">
        <f t="shared" si="4"/>
        <v>5.9381929308599997</v>
      </c>
      <c r="Z24" s="110">
        <f t="shared" si="4"/>
        <v>6.0104425800600003</v>
      </c>
      <c r="AA24" s="110">
        <f t="shared" si="4"/>
        <v>6.1054627248900006</v>
      </c>
      <c r="AB24" s="110">
        <f t="shared" si="4"/>
        <v>6.1575276731400006</v>
      </c>
      <c r="AC24" s="110">
        <f t="shared" si="4"/>
        <v>6.2139963950100006</v>
      </c>
      <c r="AD24" s="110">
        <f t="shared" si="4"/>
        <v>6.2927173188900012</v>
      </c>
      <c r="AE24" s="110">
        <f t="shared" si="4"/>
        <v>6.4243000317600005</v>
      </c>
      <c r="AF24" s="110">
        <f t="shared" si="4"/>
        <v>6.3790779091500003</v>
      </c>
      <c r="AG24" s="110">
        <f t="shared" si="4"/>
        <v>6.66448367922</v>
      </c>
      <c r="AH24" s="110">
        <f t="shared" si="4"/>
        <v>6.7989157492500008</v>
      </c>
      <c r="AI24" s="110">
        <f t="shared" si="4"/>
        <v>6.8978147525099995</v>
      </c>
      <c r="AJ24" s="110">
        <f t="shared" si="4"/>
        <v>6.8478177271499998</v>
      </c>
      <c r="AK24" s="111"/>
    </row>
    <row r="25" spans="1:37" ht="15" customHeight="1" x14ac:dyDescent="0.35">
      <c r="A25" s="78" t="s">
        <v>454</v>
      </c>
      <c r="B25" s="109"/>
      <c r="C25" s="110"/>
      <c r="D25" s="110"/>
      <c r="E25" s="110">
        <v>5.0572382400900002</v>
      </c>
      <c r="F25" s="110">
        <v>5.0572387122300002</v>
      </c>
      <c r="G25" s="110">
        <v>4.8120639141599986</v>
      </c>
      <c r="H25" s="110">
        <v>4.8642016764599996</v>
      </c>
      <c r="I25" s="110">
        <v>4.84471373418</v>
      </c>
      <c r="J25" s="110">
        <v>4.9187718885600002</v>
      </c>
      <c r="K25" s="110">
        <v>4.8334745769299996</v>
      </c>
      <c r="L25" s="110">
        <v>4.8895262714700003</v>
      </c>
      <c r="M25" s="110">
        <v>4.8629256910200009</v>
      </c>
      <c r="N25" s="110">
        <v>4.8379979219399996</v>
      </c>
      <c r="O25" s="110">
        <v>4.8197089598399998</v>
      </c>
      <c r="P25" s="110">
        <v>4.6570494387600014</v>
      </c>
      <c r="Q25" s="110">
        <v>4.62923239734</v>
      </c>
      <c r="R25" s="110">
        <v>4.6860848335799998</v>
      </c>
      <c r="S25" s="110">
        <v>4.6852642542599998</v>
      </c>
      <c r="T25" s="110">
        <v>4.7651552803800001</v>
      </c>
      <c r="U25" s="110">
        <v>4.7985741855000006</v>
      </c>
      <c r="V25" s="110">
        <v>4.7628669184200003</v>
      </c>
      <c r="W25" s="110">
        <v>4.9575984956100001</v>
      </c>
      <c r="X25" s="110">
        <v>4.9780359888299994</v>
      </c>
      <c r="Y25" s="110">
        <v>4.9938136073099999</v>
      </c>
      <c r="Z25" s="110">
        <v>5.0921395758000001</v>
      </c>
      <c r="AA25" s="110">
        <v>5.1563772297900003</v>
      </c>
      <c r="AB25" s="110">
        <v>5.2023769398900006</v>
      </c>
      <c r="AC25" s="110">
        <v>5.2394433393600002</v>
      </c>
      <c r="AD25" s="110">
        <v>5.2887749762700009</v>
      </c>
      <c r="AE25" s="110">
        <v>5.3839438103700008</v>
      </c>
      <c r="AF25" s="110">
        <v>5.3531798607000001</v>
      </c>
      <c r="AG25" s="110">
        <v>5.5420242390899999</v>
      </c>
      <c r="AH25" s="110">
        <v>5.6260691877600006</v>
      </c>
      <c r="AI25" s="110">
        <v>5.6889958986</v>
      </c>
      <c r="AJ25" s="110">
        <v>5.6408575800599996</v>
      </c>
      <c r="AK25" s="111"/>
    </row>
    <row r="26" spans="1:37" ht="15" customHeight="1" x14ac:dyDescent="0.35">
      <c r="A26" s="78" t="s">
        <v>455</v>
      </c>
      <c r="B26" s="109"/>
      <c r="C26" s="110"/>
      <c r="D26" s="110"/>
      <c r="E26" s="110">
        <v>0.83205000000000007</v>
      </c>
      <c r="F26" s="110">
        <v>0.90945000000000009</v>
      </c>
      <c r="G26" s="110">
        <v>0.96052831884000001</v>
      </c>
      <c r="H26" s="110">
        <v>0.95194630358999999</v>
      </c>
      <c r="I26" s="110">
        <v>0.95505123168000006</v>
      </c>
      <c r="J26" s="110">
        <v>0.92471900760000003</v>
      </c>
      <c r="K26" s="110">
        <v>0.91009330622999995</v>
      </c>
      <c r="L26" s="110">
        <v>0.95766951888000007</v>
      </c>
      <c r="M26" s="110">
        <v>0.85766194251000005</v>
      </c>
      <c r="N26" s="110">
        <v>0.92467241667</v>
      </c>
      <c r="O26" s="110">
        <v>0.92943610416</v>
      </c>
      <c r="P26" s="110">
        <v>0.79536306564000003</v>
      </c>
      <c r="Q26" s="110">
        <v>0.76839790022999999</v>
      </c>
      <c r="R26" s="110">
        <v>0.79577589402000004</v>
      </c>
      <c r="S26" s="110">
        <v>0.7259722821900001</v>
      </c>
      <c r="T26" s="110">
        <v>0.83728704266999998</v>
      </c>
      <c r="U26" s="110">
        <v>0.84588145739999998</v>
      </c>
      <c r="V26" s="110">
        <v>0.79191699705000007</v>
      </c>
      <c r="W26" s="110">
        <v>0.92967933752999998</v>
      </c>
      <c r="X26" s="110">
        <v>0.94076531244000006</v>
      </c>
      <c r="Y26" s="110">
        <v>0.94437932355000009</v>
      </c>
      <c r="Z26" s="110">
        <v>0.91830300426</v>
      </c>
      <c r="AA26" s="110">
        <v>0.94908549509999995</v>
      </c>
      <c r="AB26" s="110">
        <v>0.95515073325000011</v>
      </c>
      <c r="AC26" s="110">
        <v>0.97455305565000006</v>
      </c>
      <c r="AD26" s="110">
        <v>1.00394234262</v>
      </c>
      <c r="AE26" s="110">
        <v>1.0403562213899999</v>
      </c>
      <c r="AF26" s="110">
        <v>1.02589804845</v>
      </c>
      <c r="AG26" s="110">
        <v>1.1224594401300001</v>
      </c>
      <c r="AH26" s="110">
        <v>1.1728465614900001</v>
      </c>
      <c r="AI26" s="110">
        <v>1.20881885391</v>
      </c>
      <c r="AJ26" s="110">
        <v>1.20696014709</v>
      </c>
      <c r="AK26" s="111"/>
    </row>
    <row r="27" spans="1:37" ht="15" customHeight="1" x14ac:dyDescent="0.35">
      <c r="A27" s="78" t="s">
        <v>456</v>
      </c>
      <c r="B27" s="109"/>
      <c r="C27" s="110"/>
      <c r="D27" s="110"/>
      <c r="E27" s="110">
        <v>0</v>
      </c>
      <c r="F27" s="110">
        <v>0</v>
      </c>
      <c r="G27" s="110">
        <v>0</v>
      </c>
      <c r="H27" s="110">
        <v>0</v>
      </c>
      <c r="I27" s="110">
        <v>0</v>
      </c>
      <c r="J27" s="110">
        <v>0</v>
      </c>
      <c r="K27" s="110">
        <v>0</v>
      </c>
      <c r="L27" s="110">
        <v>0</v>
      </c>
      <c r="M27" s="110">
        <v>0</v>
      </c>
      <c r="N27" s="110">
        <v>0</v>
      </c>
      <c r="O27" s="110">
        <v>0</v>
      </c>
      <c r="P27" s="110">
        <v>0</v>
      </c>
      <c r="Q27" s="110">
        <v>0</v>
      </c>
      <c r="R27" s="110">
        <v>0</v>
      </c>
      <c r="S27" s="110">
        <v>0</v>
      </c>
      <c r="T27" s="110">
        <v>0</v>
      </c>
      <c r="U27" s="110">
        <v>0</v>
      </c>
      <c r="V27" s="110">
        <v>0</v>
      </c>
      <c r="W27" s="110">
        <v>0</v>
      </c>
      <c r="X27" s="110">
        <v>0</v>
      </c>
      <c r="Y27" s="110">
        <v>0</v>
      </c>
      <c r="Z27" s="110">
        <v>0</v>
      </c>
      <c r="AA27" s="110">
        <v>0</v>
      </c>
      <c r="AB27" s="110">
        <v>0</v>
      </c>
      <c r="AC27" s="110">
        <v>0</v>
      </c>
      <c r="AD27" s="110">
        <v>0</v>
      </c>
      <c r="AE27" s="110">
        <v>0</v>
      </c>
      <c r="AF27" s="110">
        <v>0</v>
      </c>
      <c r="AG27" s="110">
        <v>0</v>
      </c>
      <c r="AH27" s="110">
        <v>0</v>
      </c>
      <c r="AI27" s="110">
        <v>0</v>
      </c>
      <c r="AJ27" s="110">
        <v>0</v>
      </c>
      <c r="AK27" s="111"/>
    </row>
    <row r="28" spans="1:37" ht="15" customHeight="1" x14ac:dyDescent="0.35">
      <c r="A28" s="78" t="s">
        <v>457</v>
      </c>
      <c r="B28" s="109"/>
      <c r="C28" s="110"/>
      <c r="D28" s="110"/>
      <c r="E28" s="110">
        <v>9.2880000000000004E-2</v>
      </c>
      <c r="F28" s="110">
        <v>9.2880000000000004E-2</v>
      </c>
      <c r="G28" s="110">
        <v>0.12615641558999999</v>
      </c>
      <c r="H28" s="110">
        <v>0.12615641558999999</v>
      </c>
      <c r="I28" s="110">
        <v>0.12615641558999999</v>
      </c>
      <c r="J28" s="110">
        <v>0.12615641558999999</v>
      </c>
      <c r="K28" s="110">
        <v>0.12615641558999999</v>
      </c>
      <c r="L28" s="110">
        <v>0.12615641558999999</v>
      </c>
      <c r="M28" s="110">
        <v>0.12615641558999999</v>
      </c>
      <c r="N28" s="110">
        <v>0.12615641558999999</v>
      </c>
      <c r="O28" s="110">
        <v>0.12615641558999999</v>
      </c>
      <c r="P28" s="110">
        <v>0.12615641558999999</v>
      </c>
      <c r="Q28" s="110">
        <v>0.12615641558999999</v>
      </c>
      <c r="R28" s="110">
        <v>0.12615641558999999</v>
      </c>
      <c r="S28" s="110">
        <v>0.12615641558999999</v>
      </c>
      <c r="T28" s="110">
        <v>0.12615641558999999</v>
      </c>
      <c r="U28" s="110">
        <v>0.12615641558999999</v>
      </c>
      <c r="V28" s="110">
        <v>0.12615641558999999</v>
      </c>
      <c r="W28" s="110">
        <v>0.12615641558999999</v>
      </c>
      <c r="X28" s="110">
        <v>0.12615641558999999</v>
      </c>
      <c r="Y28" s="110">
        <v>0.12615641558999999</v>
      </c>
      <c r="Z28" s="110">
        <v>0.12615641558999999</v>
      </c>
      <c r="AA28" s="110">
        <v>0.12615641558999999</v>
      </c>
      <c r="AB28" s="110">
        <v>0.12615641558999999</v>
      </c>
      <c r="AC28" s="110">
        <v>0.12615641558999999</v>
      </c>
      <c r="AD28" s="110">
        <v>0.12615641558999999</v>
      </c>
      <c r="AE28" s="110">
        <v>0.12615641558999999</v>
      </c>
      <c r="AF28" s="110">
        <v>0.12615641558999999</v>
      </c>
      <c r="AG28" s="110">
        <v>0.12615641558999999</v>
      </c>
      <c r="AH28" s="110">
        <v>0.12615641558999999</v>
      </c>
      <c r="AI28" s="110">
        <v>0.12615641558999999</v>
      </c>
      <c r="AJ28" s="110">
        <v>0.12615641558999999</v>
      </c>
      <c r="AK28" s="111"/>
    </row>
    <row r="29" spans="1:37" ht="15" customHeight="1" x14ac:dyDescent="0.35">
      <c r="A29" s="78" t="s">
        <v>458</v>
      </c>
      <c r="B29" s="109"/>
      <c r="C29" s="110"/>
      <c r="D29" s="110"/>
      <c r="E29" s="110">
        <v>3.4921317255300002</v>
      </c>
      <c r="F29" s="110">
        <v>3.44160228879</v>
      </c>
      <c r="G29" s="110">
        <v>3.38034555648</v>
      </c>
      <c r="H29" s="110">
        <v>3.36082265262</v>
      </c>
      <c r="I29" s="110">
        <v>3.3156184829400002</v>
      </c>
      <c r="J29" s="110">
        <v>3.2895007082099998</v>
      </c>
      <c r="K29" s="110">
        <v>3.26132321499</v>
      </c>
      <c r="L29" s="110">
        <v>3.2609837889</v>
      </c>
      <c r="M29" s="110">
        <v>3.2707197297900001</v>
      </c>
      <c r="N29" s="110">
        <v>3.29661287424</v>
      </c>
      <c r="O29" s="110">
        <v>3.2918889896999999</v>
      </c>
      <c r="P29" s="110">
        <v>3.3052173857999998</v>
      </c>
      <c r="Q29" s="110">
        <v>3.3105410003700002</v>
      </c>
      <c r="R29" s="110">
        <v>3.3166403099999999</v>
      </c>
      <c r="S29" s="110">
        <v>3.3225818397300002</v>
      </c>
      <c r="T29" s="110">
        <v>3.3289168865400001</v>
      </c>
      <c r="U29" s="110">
        <v>3.3339157152299999</v>
      </c>
      <c r="V29" s="110">
        <v>3.3443262590399998</v>
      </c>
      <c r="W29" s="110">
        <v>3.3559235035200001</v>
      </c>
      <c r="X29" s="110">
        <v>3.36772436031</v>
      </c>
      <c r="Y29" s="110">
        <v>3.3821846578799999</v>
      </c>
      <c r="Z29" s="110">
        <v>3.40266797577</v>
      </c>
      <c r="AA29" s="110">
        <v>3.4258452200099998</v>
      </c>
      <c r="AB29" s="110">
        <v>3.44795883345</v>
      </c>
      <c r="AC29" s="110">
        <v>3.4700093774999998</v>
      </c>
      <c r="AD29" s="110">
        <v>3.4762749771600001</v>
      </c>
      <c r="AE29" s="110">
        <v>3.48602650641</v>
      </c>
      <c r="AF29" s="110">
        <v>3.48742508571</v>
      </c>
      <c r="AG29" s="110">
        <v>3.5144307584100001</v>
      </c>
      <c r="AH29" s="110">
        <v>3.5412529002299999</v>
      </c>
      <c r="AI29" s="110">
        <v>3.56807929518</v>
      </c>
      <c r="AJ29" s="110">
        <v>3.60705636396</v>
      </c>
      <c r="AK29" s="111"/>
    </row>
    <row r="30" spans="1:37" ht="15" customHeight="1" x14ac:dyDescent="0.35">
      <c r="A30" s="78" t="s">
        <v>459</v>
      </c>
      <c r="B30" s="109"/>
      <c r="C30" s="110"/>
      <c r="D30" s="110"/>
      <c r="E30" s="110">
        <v>0.77815639935000003</v>
      </c>
      <c r="F30" s="110">
        <v>0.77815639935000003</v>
      </c>
      <c r="G30" s="110">
        <v>0.76590616203000006</v>
      </c>
      <c r="H30" s="110">
        <v>0.76666361778000003</v>
      </c>
      <c r="I30" s="110">
        <v>0.75940287858000011</v>
      </c>
      <c r="J30" s="110">
        <v>0.73790287299000001</v>
      </c>
      <c r="K30" s="110">
        <v>0.73737111564000002</v>
      </c>
      <c r="L30" s="110">
        <v>0.74025749322000001</v>
      </c>
      <c r="M30" s="110">
        <v>0.71536881500999994</v>
      </c>
      <c r="N30" s="110">
        <v>0.72857745783000005</v>
      </c>
      <c r="O30" s="110">
        <v>0.72851551074000009</v>
      </c>
      <c r="P30" s="110">
        <v>0.71675587719</v>
      </c>
      <c r="Q30" s="110">
        <v>0.71314564320000007</v>
      </c>
      <c r="R30" s="110">
        <v>0.71498119968000007</v>
      </c>
      <c r="S30" s="110">
        <v>0.71785748042999997</v>
      </c>
      <c r="T30" s="110">
        <v>0.7295890100400001</v>
      </c>
      <c r="U30" s="110">
        <v>0.73175791284000002</v>
      </c>
      <c r="V30" s="110">
        <v>0.73444729581000001</v>
      </c>
      <c r="W30" s="110">
        <v>0.76560281595000002</v>
      </c>
      <c r="X30" s="110">
        <v>0.77532771573000003</v>
      </c>
      <c r="Y30" s="110">
        <v>0.78069862557000003</v>
      </c>
      <c r="Z30" s="110">
        <v>0.78780081087000009</v>
      </c>
      <c r="AA30" s="110">
        <v>0.79542477666</v>
      </c>
      <c r="AB30" s="110">
        <v>0.80075375892</v>
      </c>
      <c r="AC30" s="110">
        <v>0.8055069935400001</v>
      </c>
      <c r="AD30" s="110">
        <v>0.8126964550800001</v>
      </c>
      <c r="AE30" s="110">
        <v>0.82057699800000006</v>
      </c>
      <c r="AF30" s="110">
        <v>0.82295724924000002</v>
      </c>
      <c r="AG30" s="110">
        <v>0.83730641202000011</v>
      </c>
      <c r="AH30" s="110">
        <v>0.85316150790000012</v>
      </c>
      <c r="AI30" s="110">
        <v>0.86248698111000011</v>
      </c>
      <c r="AJ30" s="110">
        <v>0.88162492833000006</v>
      </c>
      <c r="AK30" s="111"/>
    </row>
    <row r="31" spans="1:37" ht="15" customHeight="1" x14ac:dyDescent="0.3">
      <c r="A31" s="112" t="s">
        <v>460</v>
      </c>
      <c r="B31" s="113"/>
      <c r="C31" s="114"/>
      <c r="D31" s="114"/>
      <c r="E31" s="114">
        <f t="shared" ref="E31:AJ31" si="5">SUM(E23,E24,E28:E30)</f>
        <v>18.162043209269996</v>
      </c>
      <c r="F31" s="114">
        <f t="shared" si="5"/>
        <v>18.230071733369996</v>
      </c>
      <c r="G31" s="114">
        <f t="shared" si="5"/>
        <v>17.922633937199997</v>
      </c>
      <c r="H31" s="114">
        <f t="shared" si="5"/>
        <v>18.000810270810003</v>
      </c>
      <c r="I31" s="114">
        <f t="shared" si="5"/>
        <v>17.911190436209999</v>
      </c>
      <c r="J31" s="114">
        <f t="shared" si="5"/>
        <v>17.703197456489999</v>
      </c>
      <c r="K31" s="114">
        <f t="shared" si="5"/>
        <v>17.636588514179998</v>
      </c>
      <c r="L31" s="114">
        <f t="shared" si="5"/>
        <v>17.769746626650001</v>
      </c>
      <c r="M31" s="114">
        <f t="shared" si="5"/>
        <v>17.389603066949999</v>
      </c>
      <c r="N31" s="114">
        <f t="shared" si="5"/>
        <v>17.69884268481</v>
      </c>
      <c r="O31" s="114">
        <f t="shared" si="5"/>
        <v>17.696856198329996</v>
      </c>
      <c r="P31" s="114">
        <f t="shared" si="5"/>
        <v>17.449088202270001</v>
      </c>
      <c r="Q31" s="114">
        <f t="shared" si="5"/>
        <v>17.39981619045</v>
      </c>
      <c r="R31" s="114">
        <f t="shared" si="5"/>
        <v>17.493847329689999</v>
      </c>
      <c r="S31" s="114">
        <f t="shared" si="5"/>
        <v>17.249380702919996</v>
      </c>
      <c r="T31" s="114">
        <f t="shared" si="5"/>
        <v>17.626036510260001</v>
      </c>
      <c r="U31" s="114">
        <f t="shared" si="5"/>
        <v>17.700292410029999</v>
      </c>
      <c r="V31" s="114">
        <f t="shared" si="5"/>
        <v>17.54720373951</v>
      </c>
      <c r="W31" s="114">
        <f t="shared" si="5"/>
        <v>17.938764298439999</v>
      </c>
      <c r="X31" s="114">
        <f t="shared" si="5"/>
        <v>18.02465325567</v>
      </c>
      <c r="Y31" s="114">
        <f t="shared" si="5"/>
        <v>18.09227188098</v>
      </c>
      <c r="Z31" s="114">
        <f t="shared" si="5"/>
        <v>18.015181879590003</v>
      </c>
      <c r="AA31" s="114">
        <f t="shared" si="5"/>
        <v>18.16970807709</v>
      </c>
      <c r="AB31" s="114">
        <f t="shared" si="5"/>
        <v>18.280707119099997</v>
      </c>
      <c r="AC31" s="114">
        <f t="shared" si="5"/>
        <v>18.366644195909998</v>
      </c>
      <c r="AD31" s="114">
        <f t="shared" si="5"/>
        <v>18.476515984320002</v>
      </c>
      <c r="AE31" s="114">
        <f t="shared" si="5"/>
        <v>18.700778266020002</v>
      </c>
      <c r="AF31" s="114">
        <f t="shared" si="5"/>
        <v>18.641156558400002</v>
      </c>
      <c r="AG31" s="114">
        <f t="shared" si="5"/>
        <v>18.984536457119997</v>
      </c>
      <c r="AH31" s="114">
        <f t="shared" si="5"/>
        <v>19.213287412500001</v>
      </c>
      <c r="AI31" s="114">
        <f t="shared" si="5"/>
        <v>19.351025878949997</v>
      </c>
      <c r="AJ31" s="114">
        <f t="shared" si="5"/>
        <v>19.502039323889999</v>
      </c>
      <c r="AK31" s="115"/>
    </row>
    <row r="32" spans="1:37" ht="15.75" customHeight="1" x14ac:dyDescent="0.35">
      <c r="A32" s="51" t="s">
        <v>811</v>
      </c>
      <c r="B32" s="51"/>
      <c r="C32" s="106"/>
      <c r="D32" s="106"/>
      <c r="E32" s="106"/>
      <c r="F32" s="106"/>
      <c r="G32" s="106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  <c r="AA32" s="106"/>
      <c r="AB32" s="106"/>
      <c r="AC32" s="106"/>
      <c r="AD32" s="106"/>
      <c r="AE32" s="106"/>
      <c r="AF32" s="106"/>
      <c r="AG32" s="106"/>
      <c r="AH32" s="106"/>
      <c r="AI32" s="106"/>
      <c r="AJ32" s="106"/>
      <c r="AK32" s="106"/>
    </row>
    <row r="33" spans="1:37" ht="15" customHeight="1" x14ac:dyDescent="0.35">
      <c r="A33" s="63" t="s">
        <v>447</v>
      </c>
      <c r="B33" s="54" t="str">
        <f>'About state downscaling'!C108</f>
        <v>Petroleum Diesel</v>
      </c>
      <c r="C33" s="79"/>
      <c r="D33" s="79"/>
      <c r="E33" s="79">
        <v>2.107485575E-2</v>
      </c>
      <c r="F33" s="79">
        <v>2.0946374800000001E-2</v>
      </c>
      <c r="G33" s="79">
        <v>2.003634785E-2</v>
      </c>
      <c r="H33" s="79">
        <v>1.9308252500000001E-2</v>
      </c>
      <c r="I33" s="79">
        <v>1.9553211750000001E-2</v>
      </c>
      <c r="J33" s="79">
        <v>1.9620313550000001E-2</v>
      </c>
      <c r="K33" s="79">
        <v>1.96917564E-2</v>
      </c>
      <c r="L33" s="79">
        <v>1.909601205E-2</v>
      </c>
      <c r="M33" s="79">
        <v>1.8485015149999999E-2</v>
      </c>
      <c r="N33" s="79">
        <v>1.7630440599999998E-2</v>
      </c>
      <c r="O33" s="79">
        <v>1.692529865E-2</v>
      </c>
      <c r="P33" s="79">
        <v>1.6498682550000001E-2</v>
      </c>
      <c r="Q33" s="79">
        <v>1.619681865E-2</v>
      </c>
      <c r="R33" s="79">
        <v>1.6005875249999999E-2</v>
      </c>
      <c r="S33" s="79">
        <v>1.57628E-2</v>
      </c>
      <c r="T33" s="79">
        <v>1.5561525999999999E-2</v>
      </c>
      <c r="U33" s="79">
        <v>1.5335336099999999E-2</v>
      </c>
      <c r="V33" s="79">
        <v>1.5079496750000001E-2</v>
      </c>
      <c r="W33" s="79">
        <v>1.48639593E-2</v>
      </c>
      <c r="X33" s="79">
        <v>1.46510045E-2</v>
      </c>
      <c r="Y33" s="79">
        <v>1.441365975E-2</v>
      </c>
      <c r="Z33" s="79">
        <v>1.4257523249999999E-2</v>
      </c>
      <c r="AA33" s="79">
        <v>1.4046664400000001E-2</v>
      </c>
      <c r="AB33" s="79">
        <v>1.37725738E-2</v>
      </c>
      <c r="AC33" s="79">
        <v>1.35622095E-2</v>
      </c>
      <c r="AD33" s="79">
        <v>1.335565245E-2</v>
      </c>
      <c r="AE33" s="79">
        <v>1.30934703E-2</v>
      </c>
      <c r="AF33" s="79">
        <v>1.2935606800000001E-2</v>
      </c>
      <c r="AG33" s="79">
        <v>1.26880963E-2</v>
      </c>
      <c r="AH33" s="79">
        <v>1.2459983149999999E-2</v>
      </c>
      <c r="AI33" s="79">
        <v>1.2241486249999999E-2</v>
      </c>
      <c r="AJ33" s="79">
        <v>1.1997892899999999E-2</v>
      </c>
      <c r="AK33" s="73"/>
    </row>
    <row r="34" spans="1:37" ht="15" customHeight="1" x14ac:dyDescent="0.35">
      <c r="A34" s="63" t="s">
        <v>445</v>
      </c>
      <c r="B34" s="54" t="str">
        <f>'About state downscaling'!C109</f>
        <v>Heavy or Residual Oil</v>
      </c>
      <c r="C34" s="79"/>
      <c r="D34" s="79"/>
      <c r="E34" s="79">
        <v>2.2621085950000001E-2</v>
      </c>
      <c r="F34" s="79">
        <v>1.81067629E-2</v>
      </c>
      <c r="G34" s="79">
        <v>1.8761405799999999E-2</v>
      </c>
      <c r="H34" s="79">
        <v>2.004261215E-2</v>
      </c>
      <c r="I34" s="79">
        <v>2.1067822149999998E-2</v>
      </c>
      <c r="J34" s="79">
        <v>2.1937060500000001E-2</v>
      </c>
      <c r="K34" s="79">
        <v>2.2549760849999999E-2</v>
      </c>
      <c r="L34" s="79">
        <v>2.3093200649999999E-2</v>
      </c>
      <c r="M34" s="79">
        <v>2.3213894400000001E-2</v>
      </c>
      <c r="N34" s="79">
        <v>2.3330309899999999E-2</v>
      </c>
      <c r="O34" s="79">
        <v>2.3457189449999999E-2</v>
      </c>
      <c r="P34" s="79">
        <v>2.3574978699999999E-2</v>
      </c>
      <c r="Q34" s="79">
        <v>2.3284112650000001E-2</v>
      </c>
      <c r="R34" s="79">
        <v>2.33825124E-2</v>
      </c>
      <c r="S34" s="79">
        <v>2.3521112E-2</v>
      </c>
      <c r="T34" s="79">
        <v>2.3617172450000001E-2</v>
      </c>
      <c r="U34" s="79">
        <v>2.37001391E-2</v>
      </c>
      <c r="V34" s="79">
        <v>2.3804669699999999E-2</v>
      </c>
      <c r="W34" s="79">
        <v>2.3941181200000002E-2</v>
      </c>
      <c r="X34" s="79">
        <v>2.4031236399999999E-2</v>
      </c>
      <c r="Y34" s="79">
        <v>2.4110113200000002E-2</v>
      </c>
      <c r="Z34" s="79">
        <v>2.4195678200000001E-2</v>
      </c>
      <c r="AA34" s="79">
        <v>2.4208607149999999E-2</v>
      </c>
      <c r="AB34" s="79">
        <v>2.4210938599999999E-2</v>
      </c>
      <c r="AC34" s="79">
        <v>2.4192655949999999E-2</v>
      </c>
      <c r="AD34" s="79">
        <v>2.4137753049999999E-2</v>
      </c>
      <c r="AE34" s="79">
        <v>2.4045594050000001E-2</v>
      </c>
      <c r="AF34" s="79">
        <v>2.3952218300000001E-2</v>
      </c>
      <c r="AG34" s="79">
        <v>2.3802071349999999E-2</v>
      </c>
      <c r="AH34" s="79">
        <v>2.3695923649999999E-2</v>
      </c>
      <c r="AI34" s="79">
        <v>2.3582208550000001E-2</v>
      </c>
      <c r="AJ34" s="79">
        <v>2.3452408800000001E-2</v>
      </c>
      <c r="AK34" s="73"/>
    </row>
    <row r="35" spans="1:37" ht="15" customHeight="1" x14ac:dyDescent="0.35">
      <c r="A35" s="63" t="s">
        <v>805</v>
      </c>
      <c r="B35" s="54" t="str">
        <f>'About state downscaling'!C105</f>
        <v>LPG/propane/butane</v>
      </c>
      <c r="C35" s="79"/>
      <c r="D35" s="79"/>
      <c r="E35" s="79">
        <v>1.5492603000000001E-3</v>
      </c>
      <c r="F35" s="79">
        <v>1.5141472500000001E-3</v>
      </c>
      <c r="G35" s="79">
        <v>1.0876410500000001E-3</v>
      </c>
      <c r="H35" s="79">
        <v>1.0070922000000001E-3</v>
      </c>
      <c r="I35" s="79">
        <v>9.8382479999999995E-4</v>
      </c>
      <c r="J35" s="79">
        <v>9.5671089999999992E-4</v>
      </c>
      <c r="K35" s="79">
        <v>9.164011499999999E-4</v>
      </c>
      <c r="L35" s="79">
        <v>8.7832079999999998E-4</v>
      </c>
      <c r="M35" s="79">
        <v>8.4309784999999986E-4</v>
      </c>
      <c r="N35" s="79">
        <v>8.0897390000000003E-4</v>
      </c>
      <c r="O35" s="79">
        <v>7.8138114999999999E-4</v>
      </c>
      <c r="P35" s="79">
        <v>7.6816174999999988E-4</v>
      </c>
      <c r="Q35" s="79">
        <v>7.604609E-4</v>
      </c>
      <c r="R35" s="79">
        <v>7.5363924999999994E-4</v>
      </c>
      <c r="S35" s="79">
        <v>7.441014999999999E-4</v>
      </c>
      <c r="T35" s="79">
        <v>7.3429684999999992E-4</v>
      </c>
      <c r="U35" s="79">
        <v>7.2387204999999999E-4</v>
      </c>
      <c r="V35" s="79">
        <v>7.1136699999999997E-4</v>
      </c>
      <c r="W35" s="79">
        <v>6.9889334999999992E-4</v>
      </c>
      <c r="X35" s="79">
        <v>6.8817809999999994E-4</v>
      </c>
      <c r="Y35" s="79">
        <v>6.7726660000000003E-4</v>
      </c>
      <c r="Z35" s="79">
        <v>6.6724999999999998E-4</v>
      </c>
      <c r="AA35" s="79">
        <v>6.579006499999999E-4</v>
      </c>
      <c r="AB35" s="79">
        <v>6.4573314999999995E-4</v>
      </c>
      <c r="AC35" s="79">
        <v>6.3527694999999994E-4</v>
      </c>
      <c r="AD35" s="79">
        <v>6.2527604999999993E-4</v>
      </c>
      <c r="AE35" s="79">
        <v>6.153300999999999E-4</v>
      </c>
      <c r="AF35" s="79">
        <v>6.0554114999999996E-4</v>
      </c>
      <c r="AG35" s="79">
        <v>5.9346784999999994E-4</v>
      </c>
      <c r="AH35" s="79">
        <v>5.8214029999999997E-4</v>
      </c>
      <c r="AI35" s="79">
        <v>5.7154279999999992E-4</v>
      </c>
      <c r="AJ35" s="79">
        <v>5.5975209999999987E-4</v>
      </c>
      <c r="AK35" s="73"/>
    </row>
    <row r="36" spans="1:37" ht="15" customHeight="1" x14ac:dyDescent="0.35">
      <c r="A36" s="63" t="s">
        <v>451</v>
      </c>
      <c r="B36" s="54" t="str">
        <f>'About state downscaling'!C113</f>
        <v>Heavy or Residual Oil</v>
      </c>
      <c r="C36" s="79"/>
      <c r="D36" s="79"/>
      <c r="E36" s="79">
        <v>0.14715649250000001</v>
      </c>
      <c r="F36" s="79">
        <v>5.8073797599999991E-2</v>
      </c>
      <c r="G36" s="79">
        <v>7.7764046799999986E-2</v>
      </c>
      <c r="H36" s="79">
        <v>9.8762969499999992E-2</v>
      </c>
      <c r="I36" s="79">
        <v>0.1110970465</v>
      </c>
      <c r="J36" s="79">
        <v>0.1225505576</v>
      </c>
      <c r="K36" s="79">
        <v>0.1325531375</v>
      </c>
      <c r="L36" s="79">
        <v>0.14204217825000001</v>
      </c>
      <c r="M36" s="79">
        <v>0.1458487296</v>
      </c>
      <c r="N36" s="79">
        <v>0.14963107154999999</v>
      </c>
      <c r="O36" s="79">
        <v>0.1533866136</v>
      </c>
      <c r="P36" s="79">
        <v>0.15701985265000001</v>
      </c>
      <c r="Q36" s="79">
        <v>0.15528131314999999</v>
      </c>
      <c r="R36" s="79">
        <v>0.15611711835</v>
      </c>
      <c r="S36" s="79">
        <v>0.15728742774999999</v>
      </c>
      <c r="T36" s="79">
        <v>0.15816116415000001</v>
      </c>
      <c r="U36" s="79">
        <v>0.15893304680000001</v>
      </c>
      <c r="V36" s="79">
        <v>0.15984759535000001</v>
      </c>
      <c r="W36" s="79">
        <v>0.1610210369</v>
      </c>
      <c r="X36" s="79">
        <v>0.16192288415</v>
      </c>
      <c r="Y36" s="79">
        <v>0.16272928325</v>
      </c>
      <c r="Z36" s="79">
        <v>0.16356276484999999</v>
      </c>
      <c r="AA36" s="79">
        <v>0.16390241080000001</v>
      </c>
      <c r="AB36" s="79">
        <v>0.16417971989999999</v>
      </c>
      <c r="AC36" s="79">
        <v>0.16429848255000001</v>
      </c>
      <c r="AD36" s="79">
        <v>0.16417028419999999</v>
      </c>
      <c r="AE36" s="79">
        <v>0.16378199965000001</v>
      </c>
      <c r="AF36" s="79">
        <v>0.16336352400000001</v>
      </c>
      <c r="AG36" s="79">
        <v>0.162565336</v>
      </c>
      <c r="AH36" s="79">
        <v>0.16207146110000001</v>
      </c>
      <c r="AI36" s="79">
        <v>0.16151204655000001</v>
      </c>
      <c r="AJ36" s="79">
        <v>0.1608458092</v>
      </c>
      <c r="AK36" s="73"/>
    </row>
    <row r="37" spans="1:37" ht="15" customHeight="1" x14ac:dyDescent="0.35">
      <c r="A37" s="63" t="s">
        <v>452</v>
      </c>
      <c r="B37" s="54"/>
      <c r="C37" s="79"/>
      <c r="D37" s="79"/>
      <c r="E37" s="79">
        <f t="shared" ref="E37:AJ37" si="6">SUM(E33:E36)</f>
        <v>0.19240169450000003</v>
      </c>
      <c r="F37" s="79">
        <f t="shared" si="6"/>
        <v>9.8641082549999995E-2</v>
      </c>
      <c r="G37" s="79">
        <f t="shared" si="6"/>
        <v>0.11764944149999998</v>
      </c>
      <c r="H37" s="79">
        <f t="shared" si="6"/>
        <v>0.13912092634999998</v>
      </c>
      <c r="I37" s="79">
        <f t="shared" si="6"/>
        <v>0.15270190519999999</v>
      </c>
      <c r="J37" s="79">
        <f t="shared" si="6"/>
        <v>0.16506464255</v>
      </c>
      <c r="K37" s="79">
        <f t="shared" si="6"/>
        <v>0.1757110559</v>
      </c>
      <c r="L37" s="79">
        <f t="shared" si="6"/>
        <v>0.18510971175000002</v>
      </c>
      <c r="M37" s="79">
        <f t="shared" si="6"/>
        <v>0.188390737</v>
      </c>
      <c r="N37" s="79">
        <f t="shared" si="6"/>
        <v>0.19140079594999998</v>
      </c>
      <c r="O37" s="79">
        <f t="shared" si="6"/>
        <v>0.19455048285000001</v>
      </c>
      <c r="P37" s="79">
        <f t="shared" si="6"/>
        <v>0.19786167565000001</v>
      </c>
      <c r="Q37" s="79">
        <f t="shared" si="6"/>
        <v>0.19552270534999999</v>
      </c>
      <c r="R37" s="79">
        <f t="shared" si="6"/>
        <v>0.19625914524999999</v>
      </c>
      <c r="S37" s="79">
        <f t="shared" si="6"/>
        <v>0.19731544125</v>
      </c>
      <c r="T37" s="79">
        <f t="shared" si="6"/>
        <v>0.19807415945000001</v>
      </c>
      <c r="U37" s="79">
        <f t="shared" si="6"/>
        <v>0.19869239405</v>
      </c>
      <c r="V37" s="79">
        <f t="shared" si="6"/>
        <v>0.19944312880000001</v>
      </c>
      <c r="W37" s="79">
        <f t="shared" si="6"/>
        <v>0.20052507075000001</v>
      </c>
      <c r="X37" s="79">
        <f t="shared" si="6"/>
        <v>0.20129330314999999</v>
      </c>
      <c r="Y37" s="79">
        <f t="shared" si="6"/>
        <v>0.20193032280000001</v>
      </c>
      <c r="Z37" s="79">
        <f t="shared" si="6"/>
        <v>0.2026832163</v>
      </c>
      <c r="AA37" s="79">
        <f t="shared" si="6"/>
        <v>0.20281558300000002</v>
      </c>
      <c r="AB37" s="79">
        <f t="shared" si="6"/>
        <v>0.20280896544999999</v>
      </c>
      <c r="AC37" s="79">
        <f t="shared" si="6"/>
        <v>0.20268862495000001</v>
      </c>
      <c r="AD37" s="79">
        <f t="shared" si="6"/>
        <v>0.20228896574999999</v>
      </c>
      <c r="AE37" s="79">
        <f t="shared" si="6"/>
        <v>0.20153639410000002</v>
      </c>
      <c r="AF37" s="79">
        <f t="shared" si="6"/>
        <v>0.20085689025</v>
      </c>
      <c r="AG37" s="79">
        <f t="shared" si="6"/>
        <v>0.19964897149999999</v>
      </c>
      <c r="AH37" s="79">
        <f t="shared" si="6"/>
        <v>0.19880950820000001</v>
      </c>
      <c r="AI37" s="79">
        <f t="shared" si="6"/>
        <v>0.19790728415</v>
      </c>
      <c r="AJ37" s="79">
        <f t="shared" si="6"/>
        <v>0.19685586299999999</v>
      </c>
      <c r="AK37" s="73"/>
    </row>
    <row r="38" spans="1:37" ht="15" customHeight="1" x14ac:dyDescent="0.35">
      <c r="A38" s="63" t="s">
        <v>453</v>
      </c>
      <c r="B38" s="54"/>
      <c r="C38" s="79"/>
      <c r="D38" s="79"/>
      <c r="E38" s="79">
        <v>3.3944695563999989</v>
      </c>
      <c r="F38" s="79">
        <v>3.59504965565</v>
      </c>
      <c r="G38" s="79">
        <v>3.39277895685</v>
      </c>
      <c r="H38" s="79">
        <v>3.34584090235</v>
      </c>
      <c r="I38" s="79">
        <v>3.3652663475</v>
      </c>
      <c r="J38" s="79">
        <v>3.3851654067000001</v>
      </c>
      <c r="K38" s="79">
        <v>3.3661124832999998</v>
      </c>
      <c r="L38" s="79">
        <v>3.3336162465000001</v>
      </c>
      <c r="M38" s="79">
        <v>3.3157704803999999</v>
      </c>
      <c r="N38" s="79">
        <v>3.3009956735500001</v>
      </c>
      <c r="O38" s="79">
        <v>3.2906975803999989</v>
      </c>
      <c r="P38" s="79">
        <v>3.28232437005</v>
      </c>
      <c r="Q38" s="79">
        <v>3.2451307796000002</v>
      </c>
      <c r="R38" s="79">
        <v>3.14904014635</v>
      </c>
      <c r="S38" s="79">
        <v>3.029303695999999</v>
      </c>
      <c r="T38" s="79">
        <v>2.9255269236500001</v>
      </c>
      <c r="U38" s="79">
        <v>2.8673945650500001</v>
      </c>
      <c r="V38" s="79">
        <v>2.8455512178500002</v>
      </c>
      <c r="W38" s="79">
        <v>2.84729164135</v>
      </c>
      <c r="X38" s="79">
        <v>2.8563684393500002</v>
      </c>
      <c r="Y38" s="79">
        <v>2.8696948505500002</v>
      </c>
      <c r="Z38" s="79">
        <v>2.8891425740000001</v>
      </c>
      <c r="AA38" s="79">
        <v>2.904240793</v>
      </c>
      <c r="AB38" s="79">
        <v>2.9185170699</v>
      </c>
      <c r="AC38" s="79">
        <v>2.9343366096999999</v>
      </c>
      <c r="AD38" s="79">
        <v>2.94652317735</v>
      </c>
      <c r="AE38" s="79">
        <v>2.9559768146000001</v>
      </c>
      <c r="AF38" s="79">
        <v>2.9645512518500001</v>
      </c>
      <c r="AG38" s="79">
        <v>2.9617265706499998</v>
      </c>
      <c r="AH38" s="79">
        <v>2.95838969265</v>
      </c>
      <c r="AI38" s="79">
        <v>2.9468623994000001</v>
      </c>
      <c r="AJ38" s="79">
        <v>2.9216876849000002</v>
      </c>
      <c r="AK38" s="73"/>
    </row>
    <row r="39" spans="1:37" ht="15" customHeight="1" x14ac:dyDescent="0.35">
      <c r="A39" s="63" t="s">
        <v>807</v>
      </c>
      <c r="B39" s="54"/>
      <c r="C39" s="79"/>
      <c r="D39" s="79"/>
      <c r="E39" s="79">
        <v>4.6090955897499999</v>
      </c>
      <c r="F39" s="79">
        <v>4.6052774360999997</v>
      </c>
      <c r="G39" s="79">
        <v>4.0893919524999998</v>
      </c>
      <c r="H39" s="79">
        <v>3.9096437750500002</v>
      </c>
      <c r="I39" s="79">
        <v>3.9488968836499998</v>
      </c>
      <c r="J39" s="79">
        <v>3.8624395663</v>
      </c>
      <c r="K39" s="79">
        <v>3.7883882476499999</v>
      </c>
      <c r="L39" s="79">
        <v>3.739178654349999</v>
      </c>
      <c r="M39" s="79">
        <v>3.6856911878499989</v>
      </c>
      <c r="N39" s="79">
        <v>3.6364952535500001</v>
      </c>
      <c r="O39" s="79">
        <v>3.58633603005</v>
      </c>
      <c r="P39" s="79">
        <v>3.54940835835</v>
      </c>
      <c r="Q39" s="79">
        <v>3.5407352151999998</v>
      </c>
      <c r="R39" s="79">
        <v>3.547264028799999</v>
      </c>
      <c r="S39" s="79">
        <v>3.568846253599999</v>
      </c>
      <c r="T39" s="79">
        <v>3.57596870775</v>
      </c>
      <c r="U39" s="79">
        <v>3.5725659525500002</v>
      </c>
      <c r="V39" s="79">
        <v>3.5847522847</v>
      </c>
      <c r="W39" s="79">
        <v>3.5899127098500001</v>
      </c>
      <c r="X39" s="79">
        <v>3.597727730249999</v>
      </c>
      <c r="Y39" s="79">
        <v>3.5980549732</v>
      </c>
      <c r="Z39" s="79">
        <v>3.5974790658</v>
      </c>
      <c r="AA39" s="79">
        <v>3.5817124664</v>
      </c>
      <c r="AB39" s="79">
        <v>3.584221891599999</v>
      </c>
      <c r="AC39" s="79">
        <v>3.5630488323499998</v>
      </c>
      <c r="AD39" s="79">
        <v>3.5553579047500001</v>
      </c>
      <c r="AE39" s="79">
        <v>3.5452425910000001</v>
      </c>
      <c r="AF39" s="79">
        <v>3.5300267554500002</v>
      </c>
      <c r="AG39" s="79">
        <v>3.5047677084000002</v>
      </c>
      <c r="AH39" s="79">
        <v>3.4933254620500001</v>
      </c>
      <c r="AI39" s="79">
        <v>3.4643146252500001</v>
      </c>
      <c r="AJ39" s="79">
        <v>3.4402509997499999</v>
      </c>
      <c r="AK39" s="73"/>
    </row>
    <row r="40" spans="1:37" ht="15" customHeight="1" x14ac:dyDescent="0.35">
      <c r="A40" s="63" t="s">
        <v>812</v>
      </c>
      <c r="B40" s="54"/>
      <c r="C40" s="79"/>
      <c r="D40" s="79"/>
      <c r="E40" s="79">
        <v>-0.12952447405</v>
      </c>
      <c r="F40" s="79">
        <v>-0.16170999999999999</v>
      </c>
      <c r="G40" s="79">
        <v>-0.15314386020000001</v>
      </c>
      <c r="H40" s="79">
        <v>-0.2118794913</v>
      </c>
      <c r="I40" s="79">
        <v>-0.17591551699999999</v>
      </c>
      <c r="J40" s="79">
        <v>-0.17656542635</v>
      </c>
      <c r="K40" s="79">
        <v>-0.16413876645</v>
      </c>
      <c r="L40" s="79">
        <v>-0.15834872420000001</v>
      </c>
      <c r="M40" s="79">
        <v>-0.15130906399999999</v>
      </c>
      <c r="N40" s="79">
        <v>-0.14511536689999999</v>
      </c>
      <c r="O40" s="79">
        <v>-0.13997758115</v>
      </c>
      <c r="P40" s="79">
        <v>-0.13625237935000001</v>
      </c>
      <c r="Q40" s="79">
        <v>-0.13317225915</v>
      </c>
      <c r="R40" s="79">
        <v>-0.13028400865</v>
      </c>
      <c r="S40" s="79">
        <v>-0.12768265209999999</v>
      </c>
      <c r="T40" s="79">
        <v>-0.12554154889999999</v>
      </c>
      <c r="U40" s="79">
        <v>-0.12445057945</v>
      </c>
      <c r="V40" s="79">
        <v>-0.12346254705</v>
      </c>
      <c r="W40" s="79">
        <v>-0.12247562935</v>
      </c>
      <c r="X40" s="79">
        <v>-0.12116292095</v>
      </c>
      <c r="Y40" s="79">
        <v>-0.11995172875</v>
      </c>
      <c r="Z40" s="79">
        <v>-0.11888908995</v>
      </c>
      <c r="AA40" s="79">
        <v>-0.11821424899999999</v>
      </c>
      <c r="AB40" s="79">
        <v>-0.1174413537</v>
      </c>
      <c r="AC40" s="79">
        <v>-0.11678704835000001</v>
      </c>
      <c r="AD40" s="79">
        <v>-0.116178273</v>
      </c>
      <c r="AE40" s="79">
        <v>-0.11560246765</v>
      </c>
      <c r="AF40" s="79">
        <v>-0.11499032465</v>
      </c>
      <c r="AG40" s="79">
        <v>-0.11496735555</v>
      </c>
      <c r="AH40" s="79">
        <v>-0.1144821392</v>
      </c>
      <c r="AI40" s="79">
        <v>-0.1143352814</v>
      </c>
      <c r="AJ40" s="79">
        <v>-0.11438438315</v>
      </c>
      <c r="AK40" s="73"/>
    </row>
    <row r="41" spans="1:37" ht="15" customHeight="1" x14ac:dyDescent="0.35">
      <c r="A41" s="63" t="s">
        <v>806</v>
      </c>
      <c r="B41" s="54"/>
      <c r="C41" s="79"/>
      <c r="D41" s="79"/>
      <c r="E41" s="79">
        <v>0.65638767239999996</v>
      </c>
      <c r="F41" s="79">
        <v>0.57972746119999996</v>
      </c>
      <c r="G41" s="79">
        <v>0.55634635394999998</v>
      </c>
      <c r="H41" s="79">
        <v>0.57051308410000001</v>
      </c>
      <c r="I41" s="79">
        <v>0.5877348537</v>
      </c>
      <c r="J41" s="79">
        <v>0.59410483039999995</v>
      </c>
      <c r="K41" s="79">
        <v>0.59520436419999989</v>
      </c>
      <c r="L41" s="79">
        <v>0.59888477389999994</v>
      </c>
      <c r="M41" s="79">
        <v>0.59144561934999995</v>
      </c>
      <c r="N41" s="79">
        <v>0.58492897324999993</v>
      </c>
      <c r="O41" s="79">
        <v>0.5792225178</v>
      </c>
      <c r="P41" s="79">
        <v>0.57531883839999998</v>
      </c>
      <c r="Q41" s="79">
        <v>0.56532577269999995</v>
      </c>
      <c r="R41" s="79">
        <v>0.55903622709999989</v>
      </c>
      <c r="S41" s="79">
        <v>0.55336355019999994</v>
      </c>
      <c r="T41" s="79">
        <v>0.54575496909999999</v>
      </c>
      <c r="U41" s="79">
        <v>0.53693480329999999</v>
      </c>
      <c r="V41" s="79">
        <v>0.52833838604999994</v>
      </c>
      <c r="W41" s="79">
        <v>0.51946101729999994</v>
      </c>
      <c r="X41" s="79">
        <v>0.5102499372</v>
      </c>
      <c r="Y41" s="79">
        <v>0.50018350540000001</v>
      </c>
      <c r="Z41" s="79">
        <v>0.49004767960000001</v>
      </c>
      <c r="AA41" s="79">
        <v>0.47858181259999999</v>
      </c>
      <c r="AB41" s="79">
        <v>0.46746896009999989</v>
      </c>
      <c r="AC41" s="79">
        <v>0.4559752413</v>
      </c>
      <c r="AD41" s="79">
        <v>0.44455128545</v>
      </c>
      <c r="AE41" s="79">
        <v>0.43287930099999988</v>
      </c>
      <c r="AF41" s="79">
        <v>0.42124867035000002</v>
      </c>
      <c r="AG41" s="79">
        <v>0.40904742319999993</v>
      </c>
      <c r="AH41" s="79">
        <v>0.39762580665000002</v>
      </c>
      <c r="AI41" s="79">
        <v>0.38604141250000001</v>
      </c>
      <c r="AJ41" s="79">
        <v>0.37434405684999988</v>
      </c>
      <c r="AK41" s="73"/>
    </row>
    <row r="42" spans="1:37" ht="15" customHeight="1" x14ac:dyDescent="0.35">
      <c r="A42" s="63" t="s">
        <v>808</v>
      </c>
      <c r="B42" s="54"/>
      <c r="C42" s="79"/>
      <c r="D42" s="79"/>
      <c r="E42" s="79">
        <f t="shared" ref="E42:AJ42" si="7">SUM(E39:E41)</f>
        <v>5.1359587880999999</v>
      </c>
      <c r="F42" s="79">
        <f t="shared" si="7"/>
        <v>5.0232948972999996</v>
      </c>
      <c r="G42" s="79">
        <f t="shared" si="7"/>
        <v>4.4925944462499992</v>
      </c>
      <c r="H42" s="79">
        <f t="shared" si="7"/>
        <v>4.2682773678500006</v>
      </c>
      <c r="I42" s="79">
        <f t="shared" si="7"/>
        <v>4.3607162203499996</v>
      </c>
      <c r="J42" s="79">
        <f t="shared" si="7"/>
        <v>4.2799789703500002</v>
      </c>
      <c r="K42" s="79">
        <f t="shared" si="7"/>
        <v>4.2194538454000003</v>
      </c>
      <c r="L42" s="79">
        <f t="shared" si="7"/>
        <v>4.1797147040499985</v>
      </c>
      <c r="M42" s="79">
        <f t="shared" si="7"/>
        <v>4.1258277431999986</v>
      </c>
      <c r="N42" s="79">
        <f t="shared" si="7"/>
        <v>4.0763088599000001</v>
      </c>
      <c r="O42" s="79">
        <f t="shared" si="7"/>
        <v>4.0255809666999998</v>
      </c>
      <c r="P42" s="79">
        <f t="shared" si="7"/>
        <v>3.9884748173999998</v>
      </c>
      <c r="Q42" s="79">
        <f t="shared" si="7"/>
        <v>3.9728887287499997</v>
      </c>
      <c r="R42" s="79">
        <f t="shared" si="7"/>
        <v>3.9760162472499991</v>
      </c>
      <c r="S42" s="79">
        <f t="shared" si="7"/>
        <v>3.9945271516999989</v>
      </c>
      <c r="T42" s="79">
        <f t="shared" si="7"/>
        <v>3.9961821279500001</v>
      </c>
      <c r="U42" s="79">
        <f t="shared" si="7"/>
        <v>3.9850501764000001</v>
      </c>
      <c r="V42" s="79">
        <f t="shared" si="7"/>
        <v>3.9896281237000002</v>
      </c>
      <c r="W42" s="79">
        <f t="shared" si="7"/>
        <v>3.9868980977999997</v>
      </c>
      <c r="X42" s="79">
        <f t="shared" si="7"/>
        <v>3.9868147464999995</v>
      </c>
      <c r="Y42" s="79">
        <f t="shared" si="7"/>
        <v>3.9782867498500001</v>
      </c>
      <c r="Z42" s="79">
        <f t="shared" si="7"/>
        <v>3.9686376554499998</v>
      </c>
      <c r="AA42" s="79">
        <f t="shared" si="7"/>
        <v>3.9420800299999996</v>
      </c>
      <c r="AB42" s="79">
        <f t="shared" si="7"/>
        <v>3.9342494979999989</v>
      </c>
      <c r="AC42" s="79">
        <f t="shared" si="7"/>
        <v>3.9022370252999998</v>
      </c>
      <c r="AD42" s="79">
        <f t="shared" si="7"/>
        <v>3.8837309172000003</v>
      </c>
      <c r="AE42" s="79">
        <f t="shared" si="7"/>
        <v>3.8625194243499998</v>
      </c>
      <c r="AF42" s="79">
        <f t="shared" si="7"/>
        <v>3.8362851011500005</v>
      </c>
      <c r="AG42" s="79">
        <f t="shared" si="7"/>
        <v>3.7988477760500001</v>
      </c>
      <c r="AH42" s="79">
        <f t="shared" si="7"/>
        <v>3.7764691294999997</v>
      </c>
      <c r="AI42" s="79">
        <f t="shared" si="7"/>
        <v>3.7360207563500003</v>
      </c>
      <c r="AJ42" s="79">
        <f t="shared" si="7"/>
        <v>3.70021067345</v>
      </c>
      <c r="AK42" s="73"/>
    </row>
    <row r="43" spans="1:37" ht="15" customHeight="1" x14ac:dyDescent="0.35">
      <c r="A43" s="63" t="s">
        <v>809</v>
      </c>
      <c r="B43" s="54"/>
      <c r="C43" s="79"/>
      <c r="D43" s="79"/>
      <c r="E43" s="79">
        <v>0</v>
      </c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79">
        <v>0</v>
      </c>
      <c r="U43" s="79">
        <v>0</v>
      </c>
      <c r="V43" s="79">
        <v>0</v>
      </c>
      <c r="W43" s="79">
        <v>0</v>
      </c>
      <c r="X43" s="79">
        <v>0</v>
      </c>
      <c r="Y43" s="79">
        <v>0</v>
      </c>
      <c r="Z43" s="79">
        <v>0</v>
      </c>
      <c r="AA43" s="79">
        <v>0</v>
      </c>
      <c r="AB43" s="79">
        <v>0</v>
      </c>
      <c r="AC43" s="79">
        <v>0</v>
      </c>
      <c r="AD43" s="79">
        <v>0</v>
      </c>
      <c r="AE43" s="79">
        <v>0</v>
      </c>
      <c r="AF43" s="79">
        <v>0</v>
      </c>
      <c r="AG43" s="79">
        <v>0</v>
      </c>
      <c r="AH43" s="79">
        <v>0</v>
      </c>
      <c r="AI43" s="79">
        <v>0</v>
      </c>
      <c r="AJ43" s="79">
        <v>0</v>
      </c>
      <c r="AK43" s="73"/>
    </row>
    <row r="44" spans="1:37" ht="15" customHeight="1" x14ac:dyDescent="0.35">
      <c r="A44" s="63" t="s">
        <v>459</v>
      </c>
      <c r="B44" s="54"/>
      <c r="C44" s="79"/>
      <c r="D44" s="79"/>
      <c r="E44" s="79">
        <v>1.64885982045</v>
      </c>
      <c r="F44" s="79">
        <v>1.5825860384499999</v>
      </c>
      <c r="G44" s="79">
        <v>1.53239627845</v>
      </c>
      <c r="H44" s="79">
        <v>1.5530552333500001</v>
      </c>
      <c r="I44" s="79">
        <v>1.5872055357999999</v>
      </c>
      <c r="J44" s="79">
        <v>1.6172123570500001</v>
      </c>
      <c r="K44" s="79">
        <v>1.6319040324</v>
      </c>
      <c r="L44" s="79">
        <v>1.64063275355</v>
      </c>
      <c r="M44" s="79">
        <v>1.6410803762499999</v>
      </c>
      <c r="N44" s="79">
        <v>1.6417573837999999</v>
      </c>
      <c r="O44" s="79">
        <v>1.64333765945</v>
      </c>
      <c r="P44" s="79">
        <v>1.6455025874</v>
      </c>
      <c r="Q44" s="79">
        <v>1.6365773101000001</v>
      </c>
      <c r="R44" s="79">
        <v>1.6384673389</v>
      </c>
      <c r="S44" s="79">
        <v>1.64137994795</v>
      </c>
      <c r="T44" s="79">
        <v>1.64259585015</v>
      </c>
      <c r="U44" s="79">
        <v>1.6443410700000001</v>
      </c>
      <c r="V44" s="79">
        <v>1.64699051565</v>
      </c>
      <c r="W44" s="79">
        <v>1.65101733015</v>
      </c>
      <c r="X44" s="79">
        <v>1.6533401294500001</v>
      </c>
      <c r="Y44" s="79">
        <v>1.65472384895</v>
      </c>
      <c r="Z44" s="79">
        <v>1.65723734045</v>
      </c>
      <c r="AA44" s="79">
        <v>1.6557272595000001</v>
      </c>
      <c r="AB44" s="79">
        <v>1.6540530664499999</v>
      </c>
      <c r="AC44" s="79">
        <v>1.6517366177999999</v>
      </c>
      <c r="AD44" s="79">
        <v>1.6480266214499999</v>
      </c>
      <c r="AE44" s="79">
        <v>1.64302274885</v>
      </c>
      <c r="AF44" s="79">
        <v>1.6382356854</v>
      </c>
      <c r="AG44" s="79">
        <v>1.6286096857000001</v>
      </c>
      <c r="AH44" s="79">
        <v>1.6211571155</v>
      </c>
      <c r="AI44" s="79">
        <v>1.6120567204</v>
      </c>
      <c r="AJ44" s="79">
        <v>1.59976606175</v>
      </c>
      <c r="AK44" s="73"/>
    </row>
    <row r="45" spans="1:37" ht="15" customHeight="1" x14ac:dyDescent="0.3">
      <c r="A45" s="66" t="s">
        <v>460</v>
      </c>
      <c r="B45" s="107"/>
      <c r="C45" s="108"/>
      <c r="D45" s="108"/>
      <c r="E45" s="108">
        <f t="shared" ref="E45:AJ45" si="8">SUM(E37,E38,E42:E44)</f>
        <v>10.371689859449997</v>
      </c>
      <c r="F45" s="108">
        <f t="shared" si="8"/>
        <v>10.299571673949998</v>
      </c>
      <c r="G45" s="108">
        <f t="shared" si="8"/>
        <v>9.5354191230499978</v>
      </c>
      <c r="H45" s="108">
        <f t="shared" si="8"/>
        <v>9.3062944298999994</v>
      </c>
      <c r="I45" s="108">
        <f t="shared" si="8"/>
        <v>9.4658900088499998</v>
      </c>
      <c r="J45" s="108">
        <f t="shared" si="8"/>
        <v>9.4474213766500004</v>
      </c>
      <c r="K45" s="108">
        <f t="shared" si="8"/>
        <v>9.3931814169999992</v>
      </c>
      <c r="L45" s="108">
        <f t="shared" si="8"/>
        <v>9.3390734158499988</v>
      </c>
      <c r="M45" s="108">
        <f t="shared" si="8"/>
        <v>9.2710693368499992</v>
      </c>
      <c r="N45" s="108">
        <f t="shared" si="8"/>
        <v>9.2104627132000001</v>
      </c>
      <c r="O45" s="108">
        <f t="shared" si="8"/>
        <v>9.1541666893999984</v>
      </c>
      <c r="P45" s="108">
        <f t="shared" si="8"/>
        <v>9.1141634504999995</v>
      </c>
      <c r="Q45" s="108">
        <f t="shared" si="8"/>
        <v>9.0501195237999994</v>
      </c>
      <c r="R45" s="108">
        <f t="shared" si="8"/>
        <v>8.9597828777499995</v>
      </c>
      <c r="S45" s="108">
        <f t="shared" si="8"/>
        <v>8.8625262368999991</v>
      </c>
      <c r="T45" s="108">
        <f t="shared" si="8"/>
        <v>8.7623790612000008</v>
      </c>
      <c r="U45" s="108">
        <f t="shared" si="8"/>
        <v>8.6954782055000006</v>
      </c>
      <c r="V45" s="108">
        <f t="shared" si="8"/>
        <v>8.6816129860000011</v>
      </c>
      <c r="W45" s="108">
        <f t="shared" si="8"/>
        <v>8.6857321400499998</v>
      </c>
      <c r="X45" s="108">
        <f t="shared" si="8"/>
        <v>8.6978166184499983</v>
      </c>
      <c r="Y45" s="108">
        <f t="shared" si="8"/>
        <v>8.7046357721500005</v>
      </c>
      <c r="Z45" s="108">
        <f t="shared" si="8"/>
        <v>8.7177007862</v>
      </c>
      <c r="AA45" s="108">
        <f t="shared" si="8"/>
        <v>8.7048636654999996</v>
      </c>
      <c r="AB45" s="108">
        <f t="shared" si="8"/>
        <v>8.7096285997999985</v>
      </c>
      <c r="AC45" s="108">
        <f t="shared" si="8"/>
        <v>8.6909988777499994</v>
      </c>
      <c r="AD45" s="108">
        <f t="shared" si="8"/>
        <v>8.6805696817500007</v>
      </c>
      <c r="AE45" s="108">
        <f t="shared" si="8"/>
        <v>8.6630553819000014</v>
      </c>
      <c r="AF45" s="108">
        <f t="shared" si="8"/>
        <v>8.6399289286500007</v>
      </c>
      <c r="AG45" s="108">
        <f t="shared" si="8"/>
        <v>8.5888330038999996</v>
      </c>
      <c r="AH45" s="108">
        <f t="shared" si="8"/>
        <v>8.5548254458499997</v>
      </c>
      <c r="AI45" s="108">
        <f t="shared" si="8"/>
        <v>8.4928471603000002</v>
      </c>
      <c r="AJ45" s="108">
        <f t="shared" si="8"/>
        <v>8.4185202830999994</v>
      </c>
      <c r="AK45" s="73"/>
    </row>
    <row r="46" spans="1:37" ht="15.75" customHeight="1" x14ac:dyDescent="0.35">
      <c r="A46" s="51" t="s">
        <v>813</v>
      </c>
      <c r="B46" s="51"/>
      <c r="C46" s="106"/>
      <c r="D46" s="106"/>
      <c r="E46" s="106"/>
      <c r="F46" s="106"/>
      <c r="G46" s="106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  <c r="AA46" s="106"/>
      <c r="AB46" s="106"/>
      <c r="AC46" s="106"/>
      <c r="AD46" s="106"/>
      <c r="AE46" s="106"/>
      <c r="AF46" s="106"/>
      <c r="AG46" s="106"/>
      <c r="AH46" s="106"/>
      <c r="AI46" s="106"/>
      <c r="AJ46" s="106"/>
      <c r="AK46" s="106"/>
    </row>
    <row r="47" spans="1:37" ht="15.75" customHeight="1" x14ac:dyDescent="0.35">
      <c r="A47" s="44" t="s">
        <v>814</v>
      </c>
      <c r="B47" s="44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</row>
    <row r="48" spans="1:37" ht="15" customHeight="1" x14ac:dyDescent="0.35">
      <c r="A48" s="63" t="s">
        <v>465</v>
      </c>
      <c r="B48" s="54" t="str">
        <f>'About state downscaling'!C109</f>
        <v>Heavy or Residual Oil</v>
      </c>
      <c r="C48" s="79"/>
      <c r="D48" s="79"/>
      <c r="E48" s="79">
        <v>4.5818156479999997E-2</v>
      </c>
      <c r="F48" s="79">
        <v>5.1600488040000003E-2</v>
      </c>
      <c r="G48" s="79">
        <v>5.0347434240000002E-2</v>
      </c>
      <c r="H48" s="79">
        <v>4.7711974640000002E-2</v>
      </c>
      <c r="I48" s="79">
        <v>4.4015968480000001E-2</v>
      </c>
      <c r="J48" s="79">
        <v>4.0578806159999987E-2</v>
      </c>
      <c r="K48" s="79">
        <v>3.9009049719999987E-2</v>
      </c>
      <c r="L48" s="79">
        <v>4.3522210919999992E-2</v>
      </c>
      <c r="M48" s="79">
        <v>4.4963349520000001E-2</v>
      </c>
      <c r="N48" s="79">
        <v>4.771429948E-2</v>
      </c>
      <c r="O48" s="79">
        <v>4.7585087319999997E-2</v>
      </c>
      <c r="P48" s="79">
        <v>4.7841518919999999E-2</v>
      </c>
      <c r="Q48" s="79">
        <v>4.6813694920000003E-2</v>
      </c>
      <c r="R48" s="79">
        <v>4.7072678599999987E-2</v>
      </c>
      <c r="S48" s="79">
        <v>4.7670022639999997E-2</v>
      </c>
      <c r="T48" s="79">
        <v>4.8431399E-2</v>
      </c>
      <c r="U48" s="79">
        <v>4.8030058200000003E-2</v>
      </c>
      <c r="V48" s="79">
        <v>4.7572449279999998E-2</v>
      </c>
      <c r="W48" s="79">
        <v>4.7697553639999987E-2</v>
      </c>
      <c r="X48" s="79">
        <v>4.7686943279999991E-2</v>
      </c>
      <c r="Y48" s="79">
        <v>4.7185546959999998E-2</v>
      </c>
      <c r="Z48" s="79">
        <v>4.6515154000000003E-2</v>
      </c>
      <c r="AA48" s="79">
        <v>4.5909262239999998E-2</v>
      </c>
      <c r="AB48" s="79">
        <v>4.5866313880000002E-2</v>
      </c>
      <c r="AC48" s="79">
        <v>4.5737556200000001E-2</v>
      </c>
      <c r="AD48" s="79">
        <v>4.5760891999999997E-2</v>
      </c>
      <c r="AE48" s="79">
        <v>4.6140242959999987E-2</v>
      </c>
      <c r="AF48" s="79">
        <v>4.5948854439999999E-2</v>
      </c>
      <c r="AG48" s="79">
        <v>4.6702189999999998E-2</v>
      </c>
      <c r="AH48" s="79">
        <v>4.6830720440000001E-2</v>
      </c>
      <c r="AI48" s="79">
        <v>4.6834566039999997E-2</v>
      </c>
      <c r="AJ48" s="79">
        <v>4.668528684E-2</v>
      </c>
      <c r="AK48" s="73"/>
    </row>
    <row r="49" spans="1:37" ht="15" customHeight="1" x14ac:dyDescent="0.35">
      <c r="A49" s="63" t="s">
        <v>466</v>
      </c>
      <c r="B49" s="54" t="str">
        <f>'About state downscaling'!C108</f>
        <v>Petroleum Diesel</v>
      </c>
      <c r="C49" s="79"/>
      <c r="D49" s="79"/>
      <c r="E49" s="79">
        <v>0.82124892591999998</v>
      </c>
      <c r="F49" s="79">
        <v>0.87506542348000005</v>
      </c>
      <c r="G49" s="79">
        <v>0.89776926903999987</v>
      </c>
      <c r="H49" s="79">
        <v>0.92158262264000002</v>
      </c>
      <c r="I49" s="79">
        <v>0.95008972331999997</v>
      </c>
      <c r="J49" s="79">
        <v>0.97615642372</v>
      </c>
      <c r="K49" s="79">
        <v>1.0032824820399999</v>
      </c>
      <c r="L49" s="79">
        <v>1.0337469931200001</v>
      </c>
      <c r="M49" s="79">
        <v>1.0577785845200001</v>
      </c>
      <c r="N49" s="79">
        <v>1.08954196448</v>
      </c>
      <c r="O49" s="79">
        <v>1.1147054033599999</v>
      </c>
      <c r="P49" s="79">
        <v>1.1455393192800001</v>
      </c>
      <c r="Q49" s="79">
        <v>1.1723558592400001</v>
      </c>
      <c r="R49" s="79">
        <v>1.2036197307200001</v>
      </c>
      <c r="S49" s="79">
        <v>1.2366760014</v>
      </c>
      <c r="T49" s="79">
        <v>1.27577606948</v>
      </c>
      <c r="U49" s="79">
        <v>1.3145763555600001</v>
      </c>
      <c r="V49" s="79">
        <v>1.35139928656</v>
      </c>
      <c r="W49" s="79">
        <v>1.3867479194000001</v>
      </c>
      <c r="X49" s="79">
        <v>1.4258089196799999</v>
      </c>
      <c r="Y49" s="79">
        <v>1.4657506497599999</v>
      </c>
      <c r="Z49" s="79">
        <v>1.50834000552</v>
      </c>
      <c r="AA49" s="79">
        <v>1.55059558068</v>
      </c>
      <c r="AB49" s="79">
        <v>1.59876025236</v>
      </c>
      <c r="AC49" s="79">
        <v>1.64299823432</v>
      </c>
      <c r="AD49" s="79">
        <v>1.6910042225599999</v>
      </c>
      <c r="AE49" s="79">
        <v>1.7406705660799999</v>
      </c>
      <c r="AF49" s="79">
        <v>1.79604280112</v>
      </c>
      <c r="AG49" s="79">
        <v>1.8485926803999999</v>
      </c>
      <c r="AH49" s="79">
        <v>1.9012999496</v>
      </c>
      <c r="AI49" s="79">
        <v>1.9614154525600001</v>
      </c>
      <c r="AJ49" s="79">
        <v>2.0106352869599999</v>
      </c>
      <c r="AK49" s="73"/>
    </row>
    <row r="50" spans="1:37" ht="15" customHeight="1" x14ac:dyDescent="0.35">
      <c r="A50" s="63" t="s">
        <v>616</v>
      </c>
      <c r="B50" s="54" t="str">
        <f>'About state downscaling'!C105</f>
        <v>LPG/propane/butane</v>
      </c>
      <c r="C50" s="79"/>
      <c r="D50" s="79"/>
      <c r="E50" s="79">
        <v>0.19150860759999999</v>
      </c>
      <c r="F50" s="79">
        <v>0.22449301799999999</v>
      </c>
      <c r="G50" s="79">
        <v>0.15926007024</v>
      </c>
      <c r="H50" s="79">
        <v>0.14709114100000001</v>
      </c>
      <c r="I50" s="79">
        <v>0.13998303883999999</v>
      </c>
      <c r="J50" s="79">
        <v>0.13346770095999999</v>
      </c>
      <c r="K50" s="79">
        <v>0.12949470671999999</v>
      </c>
      <c r="L50" s="79">
        <v>0.13188069176</v>
      </c>
      <c r="M50" s="79">
        <v>0.13212848824000001</v>
      </c>
      <c r="N50" s="79">
        <v>0.13454212664000001</v>
      </c>
      <c r="O50" s="79">
        <v>0.13378942035999999</v>
      </c>
      <c r="P50" s="79">
        <v>0.13476094127999999</v>
      </c>
      <c r="Q50" s="79">
        <v>0.13413524467999999</v>
      </c>
      <c r="R50" s="79">
        <v>0.13511480640000001</v>
      </c>
      <c r="S50" s="79">
        <v>0.13580704935999999</v>
      </c>
      <c r="T50" s="79">
        <v>0.13713388624</v>
      </c>
      <c r="U50" s="79">
        <v>0.13740339288</v>
      </c>
      <c r="V50" s="79">
        <v>0.13721209175999999</v>
      </c>
      <c r="W50" s="79">
        <v>0.13807558628</v>
      </c>
      <c r="X50" s="79">
        <v>0.13845901008</v>
      </c>
      <c r="Y50" s="79">
        <v>0.13846832692</v>
      </c>
      <c r="Z50" s="79">
        <v>0.13853637656000001</v>
      </c>
      <c r="AA50" s="79">
        <v>0.1388029116</v>
      </c>
      <c r="AB50" s="79">
        <v>0.13931470852</v>
      </c>
      <c r="AC50" s="79">
        <v>0.13988237151999999</v>
      </c>
      <c r="AD50" s="79">
        <v>0.14073515079999999</v>
      </c>
      <c r="AE50" s="79">
        <v>0.14182918904</v>
      </c>
      <c r="AF50" s="79">
        <v>0.14289754916</v>
      </c>
      <c r="AG50" s="79">
        <v>0.14428060172000001</v>
      </c>
      <c r="AH50" s="79">
        <v>0.14514948008</v>
      </c>
      <c r="AI50" s="79">
        <v>0.14625063267999999</v>
      </c>
      <c r="AJ50" s="79">
        <v>0.14679765180000001</v>
      </c>
      <c r="AK50" s="73"/>
    </row>
    <row r="51" spans="1:37" ht="15" customHeight="1" x14ac:dyDescent="0.35">
      <c r="A51" s="63" t="s">
        <v>468</v>
      </c>
      <c r="B51" s="54" t="str">
        <f>'About state downscaling'!C111</f>
        <v>Petroleum Diesel</v>
      </c>
      <c r="C51" s="79"/>
      <c r="D51" s="79"/>
      <c r="E51" s="79">
        <v>0.67361781023999989</v>
      </c>
      <c r="F51" s="79">
        <v>0.73812823967999996</v>
      </c>
      <c r="G51" s="79">
        <v>0.58231557503999998</v>
      </c>
      <c r="H51" s="79">
        <v>0.462784311</v>
      </c>
      <c r="I51" s="79">
        <v>0.38907735640000002</v>
      </c>
      <c r="J51" s="79">
        <v>0.32615806143999998</v>
      </c>
      <c r="K51" s="79">
        <v>0.29119858584000002</v>
      </c>
      <c r="L51" s="79">
        <v>0.31628481555999999</v>
      </c>
      <c r="M51" s="79">
        <v>0.31747509868000001</v>
      </c>
      <c r="N51" s="79">
        <v>0.33459495824000002</v>
      </c>
      <c r="O51" s="79">
        <v>0.32273652623999999</v>
      </c>
      <c r="P51" s="79">
        <v>0.31594033719999998</v>
      </c>
      <c r="Q51" s="79">
        <v>0.30468110211999999</v>
      </c>
      <c r="R51" s="79">
        <v>0.30756732980000001</v>
      </c>
      <c r="S51" s="79">
        <v>0.31051302444000001</v>
      </c>
      <c r="T51" s="79">
        <v>0.31717533415999999</v>
      </c>
      <c r="U51" s="79">
        <v>0.31393214739999997</v>
      </c>
      <c r="V51" s="79">
        <v>0.30925110828000002</v>
      </c>
      <c r="W51" s="79">
        <v>0.31089576652000001</v>
      </c>
      <c r="X51" s="79">
        <v>0.31045299811999999</v>
      </c>
      <c r="Y51" s="79">
        <v>0.30605700536000002</v>
      </c>
      <c r="Z51" s="79">
        <v>0.30024238823999999</v>
      </c>
      <c r="AA51" s="79">
        <v>0.29560340600000001</v>
      </c>
      <c r="AB51" s="79">
        <v>0.29474358228000003</v>
      </c>
      <c r="AC51" s="79">
        <v>0.29374000303999998</v>
      </c>
      <c r="AD51" s="79">
        <v>0.29388485980000001</v>
      </c>
      <c r="AE51" s="79">
        <v>0.29666152284000002</v>
      </c>
      <c r="AF51" s="79">
        <v>0.29551474744</v>
      </c>
      <c r="AG51" s="79">
        <v>0.30154741008000002</v>
      </c>
      <c r="AH51" s="79">
        <v>0.30263164203999998</v>
      </c>
      <c r="AI51" s="79">
        <v>0.30286681795999998</v>
      </c>
      <c r="AJ51" s="79">
        <v>0.3019271456</v>
      </c>
      <c r="AK51" s="73"/>
    </row>
    <row r="52" spans="1:37" ht="15" customHeight="1" x14ac:dyDescent="0.35">
      <c r="A52" s="63" t="s">
        <v>470</v>
      </c>
      <c r="B52" s="54" t="str">
        <f>'About state downscaling'!C113</f>
        <v>Heavy or Residual Oil</v>
      </c>
      <c r="C52" s="79"/>
      <c r="D52" s="79"/>
      <c r="E52" s="79">
        <v>2.7766890327599998</v>
      </c>
      <c r="F52" s="79">
        <v>1.6178735486</v>
      </c>
      <c r="G52" s="79">
        <v>1.9605644737200001</v>
      </c>
      <c r="H52" s="79">
        <v>2.1310530142399999</v>
      </c>
      <c r="I52" s="79">
        <v>2.0515431016800001</v>
      </c>
      <c r="J52" s="79">
        <v>1.9499582040400001</v>
      </c>
      <c r="K52" s="79">
        <v>1.94537134716</v>
      </c>
      <c r="L52" s="79">
        <v>2.3247154375200001</v>
      </c>
      <c r="M52" s="79">
        <v>2.4591404132000001</v>
      </c>
      <c r="N52" s="79">
        <v>2.6985360751199998</v>
      </c>
      <c r="O52" s="79">
        <v>2.7294216094800001</v>
      </c>
      <c r="P52" s="79">
        <v>2.7858995419200001</v>
      </c>
      <c r="Q52" s="79">
        <v>2.70104835316</v>
      </c>
      <c r="R52" s="79">
        <v>2.7216604894800001</v>
      </c>
      <c r="S52" s="79">
        <v>2.7600788200799999</v>
      </c>
      <c r="T52" s="79">
        <v>2.81463260656</v>
      </c>
      <c r="U52" s="79">
        <v>2.7882501824000001</v>
      </c>
      <c r="V52" s="79">
        <v>2.75550211908</v>
      </c>
      <c r="W52" s="79">
        <v>2.76416690264</v>
      </c>
      <c r="X52" s="79">
        <v>2.7622432810799999</v>
      </c>
      <c r="Y52" s="79">
        <v>2.7265132521200002</v>
      </c>
      <c r="Z52" s="79">
        <v>2.6786270193599999</v>
      </c>
      <c r="AA52" s="79">
        <v>2.6355823620400001</v>
      </c>
      <c r="AB52" s="79">
        <v>2.6299526308800001</v>
      </c>
      <c r="AC52" s="79">
        <v>2.6206618535600001</v>
      </c>
      <c r="AD52" s="79">
        <v>2.6218476967600002</v>
      </c>
      <c r="AE52" s="79">
        <v>2.6464681543999999</v>
      </c>
      <c r="AF52" s="79">
        <v>2.63376704656</v>
      </c>
      <c r="AG52" s="79">
        <v>2.68695547024</v>
      </c>
      <c r="AH52" s="79">
        <v>2.69614516072</v>
      </c>
      <c r="AI52" s="79">
        <v>2.6950964131599999</v>
      </c>
      <c r="AJ52" s="79">
        <v>2.6857568141999999</v>
      </c>
      <c r="AK52" s="73"/>
    </row>
    <row r="53" spans="1:37" ht="15" customHeight="1" x14ac:dyDescent="0.35">
      <c r="A53" s="63" t="s">
        <v>471</v>
      </c>
      <c r="B53" s="54"/>
      <c r="C53" s="79"/>
      <c r="D53" s="79"/>
      <c r="E53" s="79">
        <f t="shared" ref="E53:AJ53" si="9">SUM(E48:E52)</f>
        <v>4.5088825329999995</v>
      </c>
      <c r="F53" s="79">
        <f t="shared" si="9"/>
        <v>3.5071607177999997</v>
      </c>
      <c r="G53" s="79">
        <f t="shared" si="9"/>
        <v>3.6502568222800003</v>
      </c>
      <c r="H53" s="79">
        <f t="shared" si="9"/>
        <v>3.71022306352</v>
      </c>
      <c r="I53" s="79">
        <f t="shared" si="9"/>
        <v>3.57470918872</v>
      </c>
      <c r="J53" s="79">
        <f t="shared" si="9"/>
        <v>3.4263191963200001</v>
      </c>
      <c r="K53" s="79">
        <f t="shared" si="9"/>
        <v>3.4083561714799999</v>
      </c>
      <c r="L53" s="79">
        <f t="shared" si="9"/>
        <v>3.8501501488800001</v>
      </c>
      <c r="M53" s="79">
        <f t="shared" si="9"/>
        <v>4.0114859341599995</v>
      </c>
      <c r="N53" s="79">
        <f t="shared" si="9"/>
        <v>4.30492942396</v>
      </c>
      <c r="O53" s="79">
        <f t="shared" si="9"/>
        <v>4.3482380467599997</v>
      </c>
      <c r="P53" s="79">
        <f t="shared" si="9"/>
        <v>4.4299816586</v>
      </c>
      <c r="Q53" s="79">
        <f t="shared" si="9"/>
        <v>4.35903425412</v>
      </c>
      <c r="R53" s="79">
        <f t="shared" si="9"/>
        <v>4.4150350350000007</v>
      </c>
      <c r="S53" s="79">
        <f t="shared" si="9"/>
        <v>4.4907449179199999</v>
      </c>
      <c r="T53" s="79">
        <f t="shared" si="9"/>
        <v>4.5931492954399999</v>
      </c>
      <c r="U53" s="79">
        <f t="shared" si="9"/>
        <v>4.6021921364400002</v>
      </c>
      <c r="V53" s="79">
        <f t="shared" si="9"/>
        <v>4.6009370549600002</v>
      </c>
      <c r="W53" s="79">
        <f t="shared" si="9"/>
        <v>4.6475837284799999</v>
      </c>
      <c r="X53" s="79">
        <f t="shared" si="9"/>
        <v>4.6846511522399998</v>
      </c>
      <c r="Y53" s="79">
        <f t="shared" si="9"/>
        <v>4.6839747811199999</v>
      </c>
      <c r="Z53" s="79">
        <f t="shared" si="9"/>
        <v>4.6722609436799996</v>
      </c>
      <c r="AA53" s="79">
        <f t="shared" si="9"/>
        <v>4.6664935225599997</v>
      </c>
      <c r="AB53" s="79">
        <f t="shared" si="9"/>
        <v>4.7086374879199999</v>
      </c>
      <c r="AC53" s="79">
        <f t="shared" si="9"/>
        <v>4.7430200186400002</v>
      </c>
      <c r="AD53" s="79">
        <f t="shared" si="9"/>
        <v>4.7932328219200002</v>
      </c>
      <c r="AE53" s="79">
        <f t="shared" si="9"/>
        <v>4.8717696753199995</v>
      </c>
      <c r="AF53" s="79">
        <f t="shared" si="9"/>
        <v>4.9141709987199995</v>
      </c>
      <c r="AG53" s="79">
        <f t="shared" si="9"/>
        <v>5.0280783524399997</v>
      </c>
      <c r="AH53" s="79">
        <f t="shared" si="9"/>
        <v>5.0920569528800002</v>
      </c>
      <c r="AI53" s="79">
        <f t="shared" si="9"/>
        <v>5.1524638824000002</v>
      </c>
      <c r="AJ53" s="79">
        <f t="shared" si="9"/>
        <v>5.1918021854000003</v>
      </c>
      <c r="AK53" s="73"/>
    </row>
    <row r="54" spans="1:37" ht="15" customHeight="1" x14ac:dyDescent="0.35">
      <c r="A54" s="63" t="s">
        <v>472</v>
      </c>
      <c r="B54" s="54"/>
      <c r="C54" s="79"/>
      <c r="D54" s="79"/>
      <c r="E54" s="79">
        <v>42.011297998320003</v>
      </c>
      <c r="F54" s="79">
        <v>42.481444273519998</v>
      </c>
      <c r="G54" s="79">
        <v>45.543487052080003</v>
      </c>
      <c r="H54" s="79">
        <v>48.343594425399999</v>
      </c>
      <c r="I54" s="79">
        <v>50.962709543679999</v>
      </c>
      <c r="J54" s="79">
        <v>53.01586699328</v>
      </c>
      <c r="K54" s="79">
        <v>54.222115016799997</v>
      </c>
      <c r="L54" s="79">
        <v>53.906284366599998</v>
      </c>
      <c r="M54" s="79">
        <v>54.363260895160003</v>
      </c>
      <c r="N54" s="79">
        <v>54.651262668679998</v>
      </c>
      <c r="O54" s="79">
        <v>55.531851824599997</v>
      </c>
      <c r="P54" s="79">
        <v>56.451301520159987</v>
      </c>
      <c r="Q54" s="79">
        <v>57.556164704639997</v>
      </c>
      <c r="R54" s="79">
        <v>58.347028006720002</v>
      </c>
      <c r="S54" s="79">
        <v>59.078661604840001</v>
      </c>
      <c r="T54" s="79">
        <v>59.807128648519999</v>
      </c>
      <c r="U54" s="79">
        <v>60.824783868279987</v>
      </c>
      <c r="V54" s="79">
        <v>61.744574983200003</v>
      </c>
      <c r="W54" s="79">
        <v>62.570261731519999</v>
      </c>
      <c r="X54" s="79">
        <v>63.410368623319997</v>
      </c>
      <c r="Y54" s="79">
        <v>64.425655338039988</v>
      </c>
      <c r="Z54" s="79">
        <v>65.509219020159989</v>
      </c>
      <c r="AA54" s="79">
        <v>66.551003124999994</v>
      </c>
      <c r="AB54" s="79">
        <v>67.701345878360002</v>
      </c>
      <c r="AC54" s="79">
        <v>68.691633116600002</v>
      </c>
      <c r="AD54" s="79">
        <v>69.774513994959989</v>
      </c>
      <c r="AE54" s="79">
        <v>70.821150338039999</v>
      </c>
      <c r="AF54" s="79">
        <v>72.148879239919992</v>
      </c>
      <c r="AG54" s="79">
        <v>73.174053918679988</v>
      </c>
      <c r="AH54" s="79">
        <v>74.365075236560003</v>
      </c>
      <c r="AI54" s="79">
        <v>75.824885675399997</v>
      </c>
      <c r="AJ54" s="79">
        <v>77.020353800400002</v>
      </c>
      <c r="AK54" s="73"/>
    </row>
    <row r="55" spans="1:37" ht="15" customHeight="1" x14ac:dyDescent="0.35">
      <c r="A55" s="63" t="s">
        <v>473</v>
      </c>
      <c r="B55" s="54"/>
      <c r="C55" s="79"/>
      <c r="D55" s="79"/>
      <c r="E55" s="79">
        <v>0.77727774119999993</v>
      </c>
      <c r="F55" s="79">
        <v>0.71333528940000002</v>
      </c>
      <c r="G55" s="79">
        <v>0.75284119063999988</v>
      </c>
      <c r="H55" s="79">
        <v>0.79369798124000002</v>
      </c>
      <c r="I55" s="79">
        <v>0.81639242256</v>
      </c>
      <c r="J55" s="79">
        <v>0.83840472435999991</v>
      </c>
      <c r="K55" s="79">
        <v>0.86024846651999998</v>
      </c>
      <c r="L55" s="79">
        <v>0.88097682735999994</v>
      </c>
      <c r="M55" s="79">
        <v>0.89284962791999989</v>
      </c>
      <c r="N55" s="79">
        <v>0.90567662672000004</v>
      </c>
      <c r="O55" s="79">
        <v>0.91777881731999988</v>
      </c>
      <c r="P55" s="79">
        <v>0.93097370020000003</v>
      </c>
      <c r="Q55" s="79">
        <v>0.93298239691999996</v>
      </c>
      <c r="R55" s="79">
        <v>0.93532403519999996</v>
      </c>
      <c r="S55" s="79">
        <v>0.9377220115199999</v>
      </c>
      <c r="T55" s="79">
        <v>0.94001549239999993</v>
      </c>
      <c r="U55" s="79">
        <v>0.94272160615999989</v>
      </c>
      <c r="V55" s="79">
        <v>0.94498783572</v>
      </c>
      <c r="W55" s="79">
        <v>0.94712875115999984</v>
      </c>
      <c r="X55" s="79">
        <v>0.94930022163999994</v>
      </c>
      <c r="Y55" s="79">
        <v>0.95174513175999997</v>
      </c>
      <c r="Z55" s="79">
        <v>0.95452653187999992</v>
      </c>
      <c r="AA55" s="79">
        <v>0.95701979167999984</v>
      </c>
      <c r="AB55" s="79">
        <v>0.96108593683999999</v>
      </c>
      <c r="AC55" s="79">
        <v>0.96308762407999993</v>
      </c>
      <c r="AD55" s="79">
        <v>0.96584028708000003</v>
      </c>
      <c r="AE55" s="79">
        <v>0.96855033384</v>
      </c>
      <c r="AF55" s="79">
        <v>0.97251736739999994</v>
      </c>
      <c r="AG55" s="79">
        <v>0.97516373451999994</v>
      </c>
      <c r="AH55" s="79">
        <v>0.97754964963999991</v>
      </c>
      <c r="AI55" s="79">
        <v>0.98156983987999991</v>
      </c>
      <c r="AJ55" s="79">
        <v>0.98215257063999994</v>
      </c>
      <c r="AK55" s="73"/>
    </row>
    <row r="56" spans="1:37" ht="15" customHeight="1" x14ac:dyDescent="0.35">
      <c r="A56" s="63" t="s">
        <v>815</v>
      </c>
      <c r="B56" s="54"/>
      <c r="C56" s="79"/>
      <c r="D56" s="79"/>
      <c r="E56" s="79">
        <v>4.6267812000000001E-4</v>
      </c>
      <c r="F56" s="79">
        <v>4.6479319999999998E-4</v>
      </c>
      <c r="G56" s="79">
        <v>4.6412896000000003E-4</v>
      </c>
      <c r="H56" s="79">
        <v>4.6346472000000002E-4</v>
      </c>
      <c r="I56" s="79">
        <v>4.6313259999999998E-4</v>
      </c>
      <c r="J56" s="79">
        <v>4.6280048000000001E-4</v>
      </c>
      <c r="K56" s="79">
        <v>4.6246835999999998E-4</v>
      </c>
      <c r="L56" s="79">
        <v>4.6215371999999997E-4</v>
      </c>
      <c r="M56" s="79">
        <v>4.6197892E-4</v>
      </c>
      <c r="N56" s="79">
        <v>4.6182159999999989E-4</v>
      </c>
      <c r="O56" s="79">
        <v>4.6164680000000002E-4</v>
      </c>
      <c r="P56" s="79">
        <v>4.6148948000000002E-4</v>
      </c>
      <c r="Q56" s="79">
        <v>4.6148948000000002E-4</v>
      </c>
      <c r="R56" s="79">
        <v>4.6148948000000002E-4</v>
      </c>
      <c r="S56" s="79">
        <v>4.6148948000000002E-4</v>
      </c>
      <c r="T56" s="79">
        <v>4.6148948000000002E-4</v>
      </c>
      <c r="U56" s="79">
        <v>4.6148948000000002E-4</v>
      </c>
      <c r="V56" s="79">
        <v>4.6148948000000002E-4</v>
      </c>
      <c r="W56" s="79">
        <v>4.6148948000000002E-4</v>
      </c>
      <c r="X56" s="79">
        <v>4.6148948000000002E-4</v>
      </c>
      <c r="Y56" s="79">
        <v>4.6148948000000002E-4</v>
      </c>
      <c r="Z56" s="79">
        <v>4.6148948000000002E-4</v>
      </c>
      <c r="AA56" s="79">
        <v>4.6148948000000002E-4</v>
      </c>
      <c r="AB56" s="79">
        <v>4.6148948000000002E-4</v>
      </c>
      <c r="AC56" s="79">
        <v>4.6148948000000002E-4</v>
      </c>
      <c r="AD56" s="79">
        <v>4.6148948000000002E-4</v>
      </c>
      <c r="AE56" s="79">
        <v>4.6148948000000002E-4</v>
      </c>
      <c r="AF56" s="79">
        <v>4.6148948000000002E-4</v>
      </c>
      <c r="AG56" s="79">
        <v>4.6148948000000002E-4</v>
      </c>
      <c r="AH56" s="79">
        <v>4.6148948000000002E-4</v>
      </c>
      <c r="AI56" s="79">
        <v>4.6148948000000002E-4</v>
      </c>
      <c r="AJ56" s="79">
        <v>4.6148948000000002E-4</v>
      </c>
      <c r="AK56" s="73"/>
    </row>
    <row r="57" spans="1:37" ht="15" customHeight="1" x14ac:dyDescent="0.35">
      <c r="A57" s="63" t="s">
        <v>474</v>
      </c>
      <c r="B57" s="54"/>
      <c r="C57" s="79"/>
      <c r="D57" s="79"/>
      <c r="E57" s="79">
        <v>7.4227890763199991</v>
      </c>
      <c r="F57" s="79">
        <v>7.3679250897599999</v>
      </c>
      <c r="G57" s="79">
        <v>7.6866939706399986</v>
      </c>
      <c r="H57" s="79">
        <v>8.0038086317199983</v>
      </c>
      <c r="I57" s="79">
        <v>8.2853935671599999</v>
      </c>
      <c r="J57" s="79">
        <v>8.4899727398799989</v>
      </c>
      <c r="K57" s="79">
        <v>8.6289048111999982</v>
      </c>
      <c r="L57" s="79">
        <v>8.7398239589200006</v>
      </c>
      <c r="M57" s="79">
        <v>8.8099578791599988</v>
      </c>
      <c r="N57" s="79">
        <v>8.8989390150799998</v>
      </c>
      <c r="O57" s="79">
        <v>8.983001226559999</v>
      </c>
      <c r="P57" s="79">
        <v>9.0899627449599993</v>
      </c>
      <c r="Q57" s="79">
        <v>9.12912203528</v>
      </c>
      <c r="R57" s="79">
        <v>9.1555468833999996</v>
      </c>
      <c r="S57" s="79">
        <v>9.1800331820400007</v>
      </c>
      <c r="T57" s="79">
        <v>9.2092852977999993</v>
      </c>
      <c r="U57" s="79">
        <v>9.2450977449599989</v>
      </c>
      <c r="V57" s="79">
        <v>9.2548811611200001</v>
      </c>
      <c r="W57" s="79">
        <v>9.2578449999999997</v>
      </c>
      <c r="X57" s="79">
        <v>9.2557101501200005</v>
      </c>
      <c r="Y57" s="79">
        <v>9.2627388406400009</v>
      </c>
      <c r="Z57" s="79">
        <v>9.271235588959998</v>
      </c>
      <c r="AA57" s="79">
        <v>9.2612046559999985</v>
      </c>
      <c r="AB57" s="79">
        <v>9.2765529874799988</v>
      </c>
      <c r="AC57" s="79">
        <v>9.2550113346799989</v>
      </c>
      <c r="AD57" s="79">
        <v>9.2424091636399996</v>
      </c>
      <c r="AE57" s="79">
        <v>9.2217722231999986</v>
      </c>
      <c r="AF57" s="79">
        <v>9.21252011164</v>
      </c>
      <c r="AG57" s="79">
        <v>9.1625819890799995</v>
      </c>
      <c r="AH57" s="79">
        <v>9.0947552365600011</v>
      </c>
      <c r="AI57" s="79">
        <v>9.0340916132399993</v>
      </c>
      <c r="AJ57" s="79">
        <v>8.8982055193199994</v>
      </c>
      <c r="AK57" s="73"/>
    </row>
    <row r="58" spans="1:37" ht="15" customHeight="1" x14ac:dyDescent="0.35">
      <c r="A58" s="63" t="s">
        <v>816</v>
      </c>
      <c r="B58" s="54"/>
      <c r="C58" s="79"/>
      <c r="D58" s="79"/>
      <c r="E58" s="79">
        <f t="shared" ref="E58:AJ58" si="10">SUM(E54:E57)</f>
        <v>50.211827493960008</v>
      </c>
      <c r="F58" s="79">
        <f t="shared" si="10"/>
        <v>50.56316944588</v>
      </c>
      <c r="G58" s="79">
        <f t="shared" si="10"/>
        <v>53.983486342319999</v>
      </c>
      <c r="H58" s="79">
        <f t="shared" si="10"/>
        <v>57.141564503079998</v>
      </c>
      <c r="I58" s="79">
        <f t="shared" si="10"/>
        <v>60.064958665999995</v>
      </c>
      <c r="J58" s="79">
        <f t="shared" si="10"/>
        <v>62.344707258</v>
      </c>
      <c r="K58" s="79">
        <f t="shared" si="10"/>
        <v>63.711730762879995</v>
      </c>
      <c r="L58" s="79">
        <f t="shared" si="10"/>
        <v>63.527547306599999</v>
      </c>
      <c r="M58" s="79">
        <f t="shared" si="10"/>
        <v>64.066530381160007</v>
      </c>
      <c r="N58" s="79">
        <f t="shared" si="10"/>
        <v>64.456340132080001</v>
      </c>
      <c r="O58" s="79">
        <f t="shared" si="10"/>
        <v>65.433093515279992</v>
      </c>
      <c r="P58" s="79">
        <f t="shared" si="10"/>
        <v>66.472699454799994</v>
      </c>
      <c r="Q58" s="79">
        <f t="shared" si="10"/>
        <v>67.618730626320001</v>
      </c>
      <c r="R58" s="79">
        <f t="shared" si="10"/>
        <v>68.438360414800002</v>
      </c>
      <c r="S58" s="79">
        <f t="shared" si="10"/>
        <v>69.196878287880011</v>
      </c>
      <c r="T58" s="79">
        <f t="shared" si="10"/>
        <v>69.956890928199996</v>
      </c>
      <c r="U58" s="79">
        <f t="shared" si="10"/>
        <v>71.013064708879995</v>
      </c>
      <c r="V58" s="79">
        <f t="shared" si="10"/>
        <v>71.944905469520009</v>
      </c>
      <c r="W58" s="79">
        <f t="shared" si="10"/>
        <v>72.775696972160006</v>
      </c>
      <c r="X58" s="79">
        <f t="shared" si="10"/>
        <v>73.615840484559996</v>
      </c>
      <c r="Y58" s="79">
        <f t="shared" si="10"/>
        <v>74.640600799919994</v>
      </c>
      <c r="Z58" s="79">
        <f t="shared" si="10"/>
        <v>75.735442630479994</v>
      </c>
      <c r="AA58" s="79">
        <f t="shared" si="10"/>
        <v>76.769689062159998</v>
      </c>
      <c r="AB58" s="79">
        <f t="shared" si="10"/>
        <v>77.93944629216</v>
      </c>
      <c r="AC58" s="79">
        <f t="shared" si="10"/>
        <v>78.91019356484</v>
      </c>
      <c r="AD58" s="79">
        <f t="shared" si="10"/>
        <v>79.983224935159996</v>
      </c>
      <c r="AE58" s="79">
        <f t="shared" si="10"/>
        <v>81.011934384559993</v>
      </c>
      <c r="AF58" s="79">
        <f t="shared" si="10"/>
        <v>82.33437820844</v>
      </c>
      <c r="AG58" s="79">
        <f t="shared" si="10"/>
        <v>83.312261131759982</v>
      </c>
      <c r="AH58" s="79">
        <f t="shared" si="10"/>
        <v>84.437841612240007</v>
      </c>
      <c r="AI58" s="79">
        <f t="shared" si="10"/>
        <v>85.841008617999989</v>
      </c>
      <c r="AJ58" s="79">
        <f t="shared" si="10"/>
        <v>86.901173379840003</v>
      </c>
      <c r="AK58" s="73"/>
    </row>
    <row r="59" spans="1:37" ht="15" customHeight="1" x14ac:dyDescent="0.35">
      <c r="A59" s="116" t="s">
        <v>817</v>
      </c>
      <c r="B59" s="116"/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  <c r="AH59" s="79"/>
      <c r="AI59" s="79"/>
      <c r="AJ59" s="79"/>
      <c r="AK59" s="73"/>
    </row>
    <row r="60" spans="1:37" ht="15" customHeight="1" x14ac:dyDescent="0.35">
      <c r="A60" s="63" t="s">
        <v>818</v>
      </c>
      <c r="B60" s="54" t="str">
        <f>'About state downscaling'!C106</f>
        <v>LPG/propane/butane</v>
      </c>
      <c r="C60" s="79"/>
      <c r="D60" s="79"/>
      <c r="E60" s="79">
        <v>51.408679999999997</v>
      </c>
      <c r="F60" s="79">
        <v>57.374604856519987</v>
      </c>
      <c r="G60" s="79">
        <v>58.687346021839993</v>
      </c>
      <c r="H60" s="79">
        <v>60.385048353160002</v>
      </c>
      <c r="I60" s="79">
        <v>61.98929498319999</v>
      </c>
      <c r="J60" s="79">
        <v>63.179164036960003</v>
      </c>
      <c r="K60" s="79">
        <v>64.023875650199997</v>
      </c>
      <c r="L60" s="79">
        <v>64.715048344759992</v>
      </c>
      <c r="M60" s="79">
        <v>65.358829577959995</v>
      </c>
      <c r="N60" s="79">
        <v>66.094180228159999</v>
      </c>
      <c r="O60" s="79">
        <v>66.82006538844</v>
      </c>
      <c r="P60" s="79">
        <v>67.673888276879993</v>
      </c>
      <c r="Q60" s="79">
        <v>68.38429494959999</v>
      </c>
      <c r="R60" s="79">
        <v>69.032390701279994</v>
      </c>
      <c r="S60" s="79">
        <v>69.673850363239993</v>
      </c>
      <c r="T60" s="79">
        <v>70.349429324599996</v>
      </c>
      <c r="U60" s="79">
        <v>71.073586114919991</v>
      </c>
      <c r="V60" s="79">
        <v>71.631153733199994</v>
      </c>
      <c r="W60" s="79">
        <v>72.191128260080006</v>
      </c>
      <c r="X60" s="79">
        <v>72.746937635080002</v>
      </c>
      <c r="Y60" s="79">
        <v>73.367520303759989</v>
      </c>
      <c r="Z60" s="79">
        <v>74.02217533804</v>
      </c>
      <c r="AA60" s="79">
        <v>74.621394510079995</v>
      </c>
      <c r="AB60" s="79">
        <v>75.393655456320005</v>
      </c>
      <c r="AC60" s="79">
        <v>76.014186908599996</v>
      </c>
      <c r="AD60" s="79">
        <v>76.722050101479994</v>
      </c>
      <c r="AE60" s="79">
        <v>77.432200709680004</v>
      </c>
      <c r="AF60" s="79">
        <v>78.267724223119998</v>
      </c>
      <c r="AG60" s="79">
        <v>78.957202668679983</v>
      </c>
      <c r="AH60" s="79">
        <v>79.646467753359985</v>
      </c>
      <c r="AI60" s="79">
        <v>80.491158023520001</v>
      </c>
      <c r="AJ60" s="79">
        <v>81.035103530239994</v>
      </c>
      <c r="AK60" s="80">
        <v>1.5187000000000001E-2</v>
      </c>
    </row>
    <row r="61" spans="1:37" ht="15" customHeight="1" x14ac:dyDescent="0.35">
      <c r="A61" s="63" t="s">
        <v>819</v>
      </c>
      <c r="B61" s="54" t="str">
        <f>'About state downscaling'!C110</f>
        <v>LPG/propane/butane</v>
      </c>
      <c r="C61" s="79"/>
      <c r="D61" s="79"/>
      <c r="E61" s="79">
        <v>11.017643790239999</v>
      </c>
      <c r="F61" s="79">
        <v>9.9111599999999989</v>
      </c>
      <c r="G61" s="79">
        <v>11.076723078800001</v>
      </c>
      <c r="H61" s="79">
        <v>12.17685669968</v>
      </c>
      <c r="I61" s="79">
        <v>12.857213207239999</v>
      </c>
      <c r="J61" s="79">
        <v>13.511382786960001</v>
      </c>
      <c r="K61" s="79">
        <v>14.017470616600001</v>
      </c>
      <c r="L61" s="79">
        <v>14.458401047040001</v>
      </c>
      <c r="M61" s="79">
        <v>14.85095956292</v>
      </c>
      <c r="N61" s="79">
        <v>15.28586524916</v>
      </c>
      <c r="O61" s="79">
        <v>15.727076286040001</v>
      </c>
      <c r="P61" s="79">
        <v>16.197829624160001</v>
      </c>
      <c r="Q61" s="79">
        <v>16.621689750840002</v>
      </c>
      <c r="R61" s="79">
        <v>17.000898213879999</v>
      </c>
      <c r="S61" s="79">
        <v>17.371124474039998</v>
      </c>
      <c r="T61" s="79">
        <v>17.758511759160001</v>
      </c>
      <c r="U61" s="79">
        <v>18.16912211576</v>
      </c>
      <c r="V61" s="79">
        <v>18.50396696808</v>
      </c>
      <c r="W61" s="79">
        <v>18.83554285064</v>
      </c>
      <c r="X61" s="79">
        <v>19.164410958840001</v>
      </c>
      <c r="Y61" s="79">
        <v>19.518116364080001</v>
      </c>
      <c r="Z61" s="79">
        <v>19.897002618279998</v>
      </c>
      <c r="AA61" s="79">
        <v>20.24955151176</v>
      </c>
      <c r="AB61" s="79">
        <v>20.668002487399999</v>
      </c>
      <c r="AC61" s="79">
        <v>21.049547449599999</v>
      </c>
      <c r="AD61" s="79">
        <v>21.458654543680002</v>
      </c>
      <c r="AE61" s="79">
        <v>21.86910382208</v>
      </c>
      <c r="AF61" s="79">
        <v>22.335439142639999</v>
      </c>
      <c r="AG61" s="79">
        <v>22.74142238592</v>
      </c>
      <c r="AH61" s="79">
        <v>23.144625295360001</v>
      </c>
      <c r="AI61" s="79">
        <v>23.602203572920001</v>
      </c>
      <c r="AJ61" s="79">
        <v>23.970815625</v>
      </c>
      <c r="AK61" s="80">
        <v>2.2957999999999999E-2</v>
      </c>
    </row>
    <row r="62" spans="1:37" ht="15" customHeight="1" x14ac:dyDescent="0.35">
      <c r="A62" s="63" t="s">
        <v>472</v>
      </c>
      <c r="B62" s="54"/>
      <c r="C62" s="79"/>
      <c r="D62" s="79"/>
      <c r="E62" s="79">
        <v>14.76360544792</v>
      </c>
      <c r="F62" s="79">
        <v>14.901698933720001</v>
      </c>
      <c r="G62" s="79">
        <v>15.59041135324</v>
      </c>
      <c r="H62" s="79">
        <v>15.84370385988</v>
      </c>
      <c r="I62" s="79">
        <v>16.193415889200001</v>
      </c>
      <c r="J62" s="79">
        <v>16.467403999159998</v>
      </c>
      <c r="K62" s="79">
        <v>16.629018240840001</v>
      </c>
      <c r="L62" s="79">
        <v>16.779425844759999</v>
      </c>
      <c r="M62" s="79">
        <v>16.918299235719999</v>
      </c>
      <c r="N62" s="79">
        <v>17.05481798328</v>
      </c>
      <c r="O62" s="79">
        <v>17.222131596440001</v>
      </c>
      <c r="P62" s="79">
        <v>17.39584442784</v>
      </c>
      <c r="Q62" s="79">
        <v>17.568063610719999</v>
      </c>
      <c r="R62" s="79">
        <v>17.874117242440001</v>
      </c>
      <c r="S62" s="79">
        <v>18.012459328799999</v>
      </c>
      <c r="T62" s="79">
        <v>18.179159463880001</v>
      </c>
      <c r="U62" s="79">
        <v>18.34871673992</v>
      </c>
      <c r="V62" s="79">
        <v>18.530545447920002</v>
      </c>
      <c r="W62" s="79">
        <v>18.739579958</v>
      </c>
      <c r="X62" s="79">
        <v>18.95221415944</v>
      </c>
      <c r="Y62" s="79">
        <v>19.163066659439998</v>
      </c>
      <c r="Z62" s="79">
        <v>19.367639416999999</v>
      </c>
      <c r="AA62" s="79">
        <v>19.530409121640002</v>
      </c>
      <c r="AB62" s="79">
        <v>19.714836773519998</v>
      </c>
      <c r="AC62" s="79">
        <v>19.892698762599998</v>
      </c>
      <c r="AD62" s="79">
        <v>20.08082640608</v>
      </c>
      <c r="AE62" s="79">
        <v>20.272948509239999</v>
      </c>
      <c r="AF62" s="79">
        <v>20.48037840776</v>
      </c>
      <c r="AG62" s="79">
        <v>20.664313158599999</v>
      </c>
      <c r="AH62" s="79">
        <v>20.851875359040001</v>
      </c>
      <c r="AI62" s="79">
        <v>21.05450423572</v>
      </c>
      <c r="AJ62" s="79">
        <v>21.231117960519999</v>
      </c>
      <c r="AK62" s="80">
        <v>7.8300000000000002E-3</v>
      </c>
    </row>
    <row r="63" spans="1:37" ht="15" customHeight="1" x14ac:dyDescent="0.35">
      <c r="A63" s="63" t="s">
        <v>820</v>
      </c>
      <c r="B63" s="54"/>
      <c r="C63" s="79"/>
      <c r="D63" s="79"/>
      <c r="E63" s="79">
        <f t="shared" ref="E63:AJ63" si="11">SUM(E60:E62)</f>
        <v>77.189929238160005</v>
      </c>
      <c r="F63" s="79">
        <f t="shared" si="11"/>
        <v>82.187463790239988</v>
      </c>
      <c r="G63" s="79">
        <f t="shared" si="11"/>
        <v>85.354480453880001</v>
      </c>
      <c r="H63" s="79">
        <f t="shared" si="11"/>
        <v>88.405608912719998</v>
      </c>
      <c r="I63" s="79">
        <f t="shared" si="11"/>
        <v>91.039924079639988</v>
      </c>
      <c r="J63" s="79">
        <f t="shared" si="11"/>
        <v>93.15795082308</v>
      </c>
      <c r="K63" s="79">
        <f t="shared" si="11"/>
        <v>94.670364507639988</v>
      </c>
      <c r="L63" s="79">
        <f t="shared" si="11"/>
        <v>95.95287523655999</v>
      </c>
      <c r="M63" s="79">
        <f t="shared" si="11"/>
        <v>97.12808837659999</v>
      </c>
      <c r="N63" s="79">
        <f t="shared" si="11"/>
        <v>98.434863460599999</v>
      </c>
      <c r="O63" s="79">
        <f t="shared" si="11"/>
        <v>99.769273270919996</v>
      </c>
      <c r="P63" s="79">
        <f t="shared" si="11"/>
        <v>101.26756232888</v>
      </c>
      <c r="Q63" s="79">
        <f t="shared" si="11"/>
        <v>102.57404831116</v>
      </c>
      <c r="R63" s="79">
        <f t="shared" si="11"/>
        <v>103.90740615760001</v>
      </c>
      <c r="S63" s="79">
        <f t="shared" si="11"/>
        <v>105.05743416607999</v>
      </c>
      <c r="T63" s="79">
        <f t="shared" si="11"/>
        <v>106.28710054763999</v>
      </c>
      <c r="U63" s="79">
        <f t="shared" si="11"/>
        <v>107.5914249706</v>
      </c>
      <c r="V63" s="79">
        <f t="shared" si="11"/>
        <v>108.66566614919999</v>
      </c>
      <c r="W63" s="79">
        <f t="shared" si="11"/>
        <v>109.76625106872001</v>
      </c>
      <c r="X63" s="79">
        <f t="shared" si="11"/>
        <v>110.86356275336</v>
      </c>
      <c r="Y63" s="79">
        <f t="shared" si="11"/>
        <v>112.04870332727998</v>
      </c>
      <c r="Z63" s="79">
        <f t="shared" si="11"/>
        <v>113.28681737331999</v>
      </c>
      <c r="AA63" s="79">
        <f t="shared" si="11"/>
        <v>114.40135514348</v>
      </c>
      <c r="AB63" s="79">
        <f t="shared" si="11"/>
        <v>115.77649471724001</v>
      </c>
      <c r="AC63" s="79">
        <f t="shared" si="11"/>
        <v>116.9564331208</v>
      </c>
      <c r="AD63" s="79">
        <f t="shared" si="11"/>
        <v>118.26153105123998</v>
      </c>
      <c r="AE63" s="79">
        <f t="shared" si="11"/>
        <v>119.57425304099999</v>
      </c>
      <c r="AF63" s="79">
        <f t="shared" si="11"/>
        <v>121.08354177352</v>
      </c>
      <c r="AG63" s="79">
        <f t="shared" si="11"/>
        <v>122.36293821319998</v>
      </c>
      <c r="AH63" s="79">
        <f t="shared" si="11"/>
        <v>123.64296840775998</v>
      </c>
      <c r="AI63" s="79">
        <f t="shared" si="11"/>
        <v>125.14786583216001</v>
      </c>
      <c r="AJ63" s="79">
        <f t="shared" si="11"/>
        <v>126.23703711575999</v>
      </c>
      <c r="AK63" s="80">
        <v>1.5155E-2</v>
      </c>
    </row>
    <row r="64" spans="1:37" ht="15.75" customHeight="1" x14ac:dyDescent="0.35">
      <c r="A64" s="51" t="s">
        <v>821</v>
      </c>
      <c r="B64" s="51"/>
      <c r="C64" s="106"/>
      <c r="D64" s="106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  <c r="AA64" s="106"/>
      <c r="AB64" s="106"/>
      <c r="AC64" s="106"/>
      <c r="AD64" s="106"/>
      <c r="AE64" s="106"/>
      <c r="AF64" s="106"/>
      <c r="AG64" s="106"/>
      <c r="AH64" s="106"/>
      <c r="AI64" s="106"/>
      <c r="AJ64" s="106"/>
      <c r="AK64" s="106"/>
    </row>
    <row r="65" spans="1:37" ht="15" customHeight="1" x14ac:dyDescent="0.35">
      <c r="A65" s="63" t="s">
        <v>822</v>
      </c>
      <c r="B65" s="54" t="str">
        <f>'About state downscaling'!C109</f>
        <v>Heavy or Residual Oil</v>
      </c>
      <c r="C65" s="79"/>
      <c r="D65" s="79"/>
      <c r="E65" s="79">
        <v>0.68175814367999998</v>
      </c>
      <c r="F65" s="79">
        <v>0.57377255072</v>
      </c>
      <c r="G65" s="79">
        <v>0.64976814912000003</v>
      </c>
      <c r="H65" s="79">
        <v>0.72439711072000001</v>
      </c>
      <c r="I65" s="79">
        <v>0.75407327744000008</v>
      </c>
      <c r="J65" s="79">
        <v>0.78917546752000001</v>
      </c>
      <c r="K65" s="79">
        <v>0.82299108256000009</v>
      </c>
      <c r="L65" s="79">
        <v>0.86513832832000015</v>
      </c>
      <c r="M65" s="79">
        <v>0.88325567007999994</v>
      </c>
      <c r="N65" s="79">
        <v>0.90114303968000009</v>
      </c>
      <c r="O65" s="79">
        <v>0.91963088511999991</v>
      </c>
      <c r="P65" s="79">
        <v>0.93699854847999997</v>
      </c>
      <c r="Q65" s="79">
        <v>0.93901665088000008</v>
      </c>
      <c r="R65" s="79">
        <v>0.94291293088000006</v>
      </c>
      <c r="S65" s="79">
        <v>0.94642240160000002</v>
      </c>
      <c r="T65" s="79">
        <v>0.95105574528000003</v>
      </c>
      <c r="U65" s="79">
        <v>0.95268754400000011</v>
      </c>
      <c r="V65" s="79">
        <v>0.95277306624000002</v>
      </c>
      <c r="W65" s="79">
        <v>0.95233177855999995</v>
      </c>
      <c r="X65" s="79">
        <v>0.95242976383999989</v>
      </c>
      <c r="Y65" s="79">
        <v>0.95315699359999995</v>
      </c>
      <c r="Z65" s="79">
        <v>0.95892027743999997</v>
      </c>
      <c r="AA65" s="79">
        <v>0.9627736320000001</v>
      </c>
      <c r="AB65" s="79">
        <v>0.96617462624000006</v>
      </c>
      <c r="AC65" s="79">
        <v>0.96864819840000005</v>
      </c>
      <c r="AD65" s="79">
        <v>0.96865755199999992</v>
      </c>
      <c r="AE65" s="79">
        <v>0.96777990623999999</v>
      </c>
      <c r="AF65" s="79">
        <v>0.96620470944000003</v>
      </c>
      <c r="AG65" s="79">
        <v>0.96572532480000006</v>
      </c>
      <c r="AH65" s="79">
        <v>0.96514547744000012</v>
      </c>
      <c r="AI65" s="79">
        <v>0.96515387040000011</v>
      </c>
      <c r="AJ65" s="79">
        <v>0.96030595008000008</v>
      </c>
      <c r="AK65" s="80"/>
    </row>
    <row r="66" spans="1:37" ht="15" customHeight="1" x14ac:dyDescent="0.35">
      <c r="A66" s="63" t="s">
        <v>823</v>
      </c>
      <c r="B66" s="54" t="str">
        <f>'About state downscaling'!C108</f>
        <v>Petroleum Diesel</v>
      </c>
      <c r="C66" s="79"/>
      <c r="D66" s="79"/>
      <c r="E66" s="79">
        <v>4.09815778816</v>
      </c>
      <c r="F66" s="79">
        <v>4.0278049638400004</v>
      </c>
      <c r="G66" s="79">
        <v>4.0484205763199999</v>
      </c>
      <c r="H66" s="79">
        <v>4.0654387436799997</v>
      </c>
      <c r="I66" s="79">
        <v>4.0162832499199999</v>
      </c>
      <c r="J66" s="79">
        <v>3.9953625078399999</v>
      </c>
      <c r="K66" s="79">
        <v>3.9579601663999999</v>
      </c>
      <c r="L66" s="79">
        <v>3.9685179286399999</v>
      </c>
      <c r="M66" s="79">
        <v>3.9446736809599998</v>
      </c>
      <c r="N66" s="79">
        <v>3.9170375596799998</v>
      </c>
      <c r="O66" s="79">
        <v>3.89280485952</v>
      </c>
      <c r="P66" s="79">
        <v>3.8706821545599999</v>
      </c>
      <c r="Q66" s="79">
        <v>3.8540844441600002</v>
      </c>
      <c r="R66" s="79">
        <v>3.8459310121599999</v>
      </c>
      <c r="S66" s="79">
        <v>3.8412723884800002</v>
      </c>
      <c r="T66" s="79">
        <v>3.8376109343999998</v>
      </c>
      <c r="U66" s="79">
        <v>3.828059568960001</v>
      </c>
      <c r="V66" s="79">
        <v>3.8163966409599999</v>
      </c>
      <c r="W66" s="79">
        <v>3.806681739200001</v>
      </c>
      <c r="X66" s="79">
        <v>3.7958018844799999</v>
      </c>
      <c r="Y66" s="79">
        <v>3.7896924921599999</v>
      </c>
      <c r="Z66" s="79">
        <v>3.7974652073600002</v>
      </c>
      <c r="AA66" s="79">
        <v>3.8002302073599998</v>
      </c>
      <c r="AB66" s="79">
        <v>3.80419021824</v>
      </c>
      <c r="AC66" s="79">
        <v>3.80606030624</v>
      </c>
      <c r="AD66" s="79">
        <v>3.8023525392000002</v>
      </c>
      <c r="AE66" s="79">
        <v>3.7965216819199998</v>
      </c>
      <c r="AF66" s="79">
        <v>3.7913831932800002</v>
      </c>
      <c r="AG66" s="79">
        <v>3.7874339769600001</v>
      </c>
      <c r="AH66" s="79">
        <v>3.7830963081600002</v>
      </c>
      <c r="AI66" s="79">
        <v>3.7799733180800001</v>
      </c>
      <c r="AJ66" s="79">
        <v>3.7648657372800001</v>
      </c>
      <c r="AK66" s="80"/>
    </row>
    <row r="67" spans="1:37" ht="15" customHeight="1" x14ac:dyDescent="0.35">
      <c r="A67" s="63" t="s">
        <v>824</v>
      </c>
      <c r="B67" s="54" t="str">
        <f>'About state downscaling'!C107</f>
        <v>Petroleum Diesel</v>
      </c>
      <c r="C67" s="79"/>
      <c r="D67" s="79"/>
      <c r="E67" s="79">
        <v>1.03405870688</v>
      </c>
      <c r="F67" s="79">
        <v>1.04231116064</v>
      </c>
      <c r="G67" s="79">
        <v>1.0784145145599999</v>
      </c>
      <c r="H67" s="79">
        <v>1.0992366899199999</v>
      </c>
      <c r="I67" s="79">
        <v>1.0989019574400001</v>
      </c>
      <c r="J67" s="79">
        <v>1.1024550361600001</v>
      </c>
      <c r="K67" s="79">
        <v>1.1069596288000001</v>
      </c>
      <c r="L67" s="79">
        <v>1.11492722752</v>
      </c>
      <c r="M67" s="79">
        <v>1.1119421651200001</v>
      </c>
      <c r="N67" s="79">
        <v>1.1091748393600001</v>
      </c>
      <c r="O67" s="79">
        <v>1.10673542048</v>
      </c>
      <c r="P67" s="79">
        <v>1.10238809472</v>
      </c>
      <c r="Q67" s="79">
        <v>1.09778379776</v>
      </c>
      <c r="R67" s="79">
        <v>1.09530848128</v>
      </c>
      <c r="S67" s="79">
        <v>1.09164027744</v>
      </c>
      <c r="T67" s="79">
        <v>1.09081015808</v>
      </c>
      <c r="U67" s="79">
        <v>1.0863478841600001</v>
      </c>
      <c r="V67" s="79">
        <v>1.0807387072000001</v>
      </c>
      <c r="W67" s="79">
        <v>1.0739691276800001</v>
      </c>
      <c r="X67" s="79">
        <v>1.06897905792</v>
      </c>
      <c r="Y67" s="79">
        <v>1.06499068288</v>
      </c>
      <c r="Z67" s="79">
        <v>1.06743996096</v>
      </c>
      <c r="AA67" s="79">
        <v>1.0678054591999999</v>
      </c>
      <c r="AB67" s="79">
        <v>1.06754188992</v>
      </c>
      <c r="AC67" s="79">
        <v>1.0661765676799999</v>
      </c>
      <c r="AD67" s="79">
        <v>1.06148063072</v>
      </c>
      <c r="AE67" s="79">
        <v>1.0560052102399999</v>
      </c>
      <c r="AF67" s="79">
        <v>1.0488031151999999</v>
      </c>
      <c r="AG67" s="79">
        <v>1.0441692912</v>
      </c>
      <c r="AH67" s="79">
        <v>1.0395300572799999</v>
      </c>
      <c r="AI67" s="79">
        <v>1.0358188268799999</v>
      </c>
      <c r="AJ67" s="79">
        <v>1.0252769910399999</v>
      </c>
      <c r="AK67" s="80"/>
    </row>
    <row r="68" spans="1:37" ht="15" customHeight="1" x14ac:dyDescent="0.35">
      <c r="A68" s="63" t="s">
        <v>825</v>
      </c>
      <c r="B68" s="54" t="str">
        <f>'About state downscaling'!C113</f>
        <v>Heavy or Residual Oil</v>
      </c>
      <c r="C68" s="79"/>
      <c r="D68" s="79"/>
      <c r="E68" s="79">
        <v>0.54373568896000002</v>
      </c>
      <c r="F68" s="79">
        <v>0.22403462112</v>
      </c>
      <c r="G68" s="79">
        <v>0.32545995296000002</v>
      </c>
      <c r="H68" s="79">
        <v>0.42838024287999998</v>
      </c>
      <c r="I68" s="79">
        <v>0.47503688447999998</v>
      </c>
      <c r="J68" s="79">
        <v>0.52449321023999995</v>
      </c>
      <c r="K68" s="79">
        <v>0.57248769471999994</v>
      </c>
      <c r="L68" s="79">
        <v>0.62695512320000002</v>
      </c>
      <c r="M68" s="79">
        <v>0.65116570336000001</v>
      </c>
      <c r="N68" s="79">
        <v>0.67486256863999994</v>
      </c>
      <c r="O68" s="79">
        <v>0.69918726272000009</v>
      </c>
      <c r="P68" s="79">
        <v>0.72327156928000003</v>
      </c>
      <c r="Q68" s="79">
        <v>0.72298727039999999</v>
      </c>
      <c r="R68" s="79">
        <v>0.72393807647999997</v>
      </c>
      <c r="S68" s="79">
        <v>0.72481728960000003</v>
      </c>
      <c r="T68" s="79">
        <v>0.72594702752000007</v>
      </c>
      <c r="U68" s="79">
        <v>0.72519636320000003</v>
      </c>
      <c r="V68" s="79">
        <v>0.72366758048000002</v>
      </c>
      <c r="W68" s="79">
        <v>0.72194785792000005</v>
      </c>
      <c r="X68" s="79">
        <v>0.72013649536000002</v>
      </c>
      <c r="Y68" s="79">
        <v>0.71904417184000002</v>
      </c>
      <c r="Z68" s="79">
        <v>0.72076081024000005</v>
      </c>
      <c r="AA68" s="79">
        <v>0.72132708224000008</v>
      </c>
      <c r="AB68" s="79">
        <v>0.72175487039999997</v>
      </c>
      <c r="AC68" s="79">
        <v>0.72159697152000002</v>
      </c>
      <c r="AD68" s="79">
        <v>0.71995645119999996</v>
      </c>
      <c r="AE68" s="79">
        <v>0.71781091231999994</v>
      </c>
      <c r="AF68" s="79">
        <v>0.71551318784000006</v>
      </c>
      <c r="AG68" s="79">
        <v>0.71372811648000001</v>
      </c>
      <c r="AH68" s="79">
        <v>0.71179621888</v>
      </c>
      <c r="AI68" s="79">
        <v>0.71017556863999998</v>
      </c>
      <c r="AJ68" s="79">
        <v>0.70574069824000008</v>
      </c>
      <c r="AK68" s="80"/>
    </row>
    <row r="69" spans="1:37" ht="15" customHeight="1" x14ac:dyDescent="0.35">
      <c r="A69" s="63" t="s">
        <v>826</v>
      </c>
      <c r="B69" s="54"/>
      <c r="C69" s="79"/>
      <c r="D69" s="79"/>
      <c r="E69" s="79">
        <f t="shared" ref="E69:AJ69" si="12">SUM(E65:E68)</f>
        <v>6.3577103276799996</v>
      </c>
      <c r="F69" s="79">
        <f t="shared" si="12"/>
        <v>5.8679232963200008</v>
      </c>
      <c r="G69" s="79">
        <f t="shared" si="12"/>
        <v>6.1020631929600002</v>
      </c>
      <c r="H69" s="79">
        <f t="shared" si="12"/>
        <v>6.3174527871999997</v>
      </c>
      <c r="I69" s="79">
        <f t="shared" si="12"/>
        <v>6.3442953692799993</v>
      </c>
      <c r="J69" s="79">
        <f t="shared" si="12"/>
        <v>6.4114862217600006</v>
      </c>
      <c r="K69" s="79">
        <f t="shared" si="12"/>
        <v>6.4603985724800008</v>
      </c>
      <c r="L69" s="79">
        <f t="shared" si="12"/>
        <v>6.5755386076800004</v>
      </c>
      <c r="M69" s="79">
        <f t="shared" si="12"/>
        <v>6.5910372195200004</v>
      </c>
      <c r="N69" s="79">
        <f t="shared" si="12"/>
        <v>6.6022180073599994</v>
      </c>
      <c r="O69" s="79">
        <f t="shared" si="12"/>
        <v>6.6183584278399996</v>
      </c>
      <c r="P69" s="79">
        <f t="shared" si="12"/>
        <v>6.6333403670400006</v>
      </c>
      <c r="Q69" s="79">
        <f t="shared" si="12"/>
        <v>6.6138721631999999</v>
      </c>
      <c r="R69" s="79">
        <f t="shared" si="12"/>
        <v>6.6080905007999995</v>
      </c>
      <c r="S69" s="79">
        <f t="shared" si="12"/>
        <v>6.6041523571199994</v>
      </c>
      <c r="T69" s="79">
        <f t="shared" si="12"/>
        <v>6.6054238652799997</v>
      </c>
      <c r="U69" s="79">
        <f t="shared" si="12"/>
        <v>6.5922913603200017</v>
      </c>
      <c r="V69" s="79">
        <f t="shared" si="12"/>
        <v>6.5735759948799997</v>
      </c>
      <c r="W69" s="79">
        <f t="shared" si="12"/>
        <v>6.5549305033600005</v>
      </c>
      <c r="X69" s="79">
        <f t="shared" si="12"/>
        <v>6.5373472016000003</v>
      </c>
      <c r="Y69" s="79">
        <f t="shared" si="12"/>
        <v>6.5268843404800005</v>
      </c>
      <c r="Z69" s="79">
        <f t="shared" si="12"/>
        <v>6.5445862559999997</v>
      </c>
      <c r="AA69" s="79">
        <f t="shared" si="12"/>
        <v>6.5521363807999995</v>
      </c>
      <c r="AB69" s="79">
        <f t="shared" si="12"/>
        <v>6.5596616048000005</v>
      </c>
      <c r="AC69" s="79">
        <f t="shared" si="12"/>
        <v>6.5624820438400011</v>
      </c>
      <c r="AD69" s="79">
        <f t="shared" si="12"/>
        <v>6.55244717312</v>
      </c>
      <c r="AE69" s="79">
        <f t="shared" si="12"/>
        <v>6.538117710719999</v>
      </c>
      <c r="AF69" s="79">
        <f t="shared" si="12"/>
        <v>6.5219042057600003</v>
      </c>
      <c r="AG69" s="79">
        <f t="shared" si="12"/>
        <v>6.51105670944</v>
      </c>
      <c r="AH69" s="79">
        <f t="shared" si="12"/>
        <v>6.4995680617599998</v>
      </c>
      <c r="AI69" s="79">
        <f t="shared" si="12"/>
        <v>6.4911215840000001</v>
      </c>
      <c r="AJ69" s="79">
        <f t="shared" si="12"/>
        <v>6.4561893766400011</v>
      </c>
      <c r="AK69" s="80"/>
    </row>
    <row r="70" spans="1:37" ht="15" customHeight="1" x14ac:dyDescent="0.35">
      <c r="A70" s="63" t="s">
        <v>827</v>
      </c>
      <c r="B70" s="54"/>
      <c r="C70" s="79"/>
      <c r="D70" s="79"/>
      <c r="E70" s="79">
        <v>10.80592783456</v>
      </c>
      <c r="F70" s="79">
        <v>13.506930882560001</v>
      </c>
      <c r="G70" s="79">
        <v>13.437555913920001</v>
      </c>
      <c r="H70" s="79">
        <v>13.30303681216</v>
      </c>
      <c r="I70" s="79">
        <v>13.209792138879999</v>
      </c>
      <c r="J70" s="79">
        <v>13.116280508799999</v>
      </c>
      <c r="K70" s="79">
        <v>13.02288461056</v>
      </c>
      <c r="L70" s="79">
        <v>12.934444729919999</v>
      </c>
      <c r="M70" s="79">
        <v>12.868404117440001</v>
      </c>
      <c r="N70" s="79">
        <v>12.803194408</v>
      </c>
      <c r="O70" s="79">
        <v>12.74642164576</v>
      </c>
      <c r="P70" s="79">
        <v>12.68400393536</v>
      </c>
      <c r="Q70" s="79">
        <v>12.671603084159999</v>
      </c>
      <c r="R70" s="79">
        <v>12.669646589119999</v>
      </c>
      <c r="S70" s="79">
        <v>12.66780119968</v>
      </c>
      <c r="T70" s="79">
        <v>12.678875103679999</v>
      </c>
      <c r="U70" s="79">
        <v>12.68674886304</v>
      </c>
      <c r="V70" s="79">
        <v>12.688689911999999</v>
      </c>
      <c r="W70" s="79">
        <v>12.692943120320001</v>
      </c>
      <c r="X70" s="79">
        <v>12.70282196288</v>
      </c>
      <c r="Y70" s="79">
        <v>12.716218037120001</v>
      </c>
      <c r="Z70" s="79">
        <v>12.747618982400001</v>
      </c>
      <c r="AA70" s="79">
        <v>12.773869506880001</v>
      </c>
      <c r="AB70" s="79">
        <v>12.79967335904</v>
      </c>
      <c r="AC70" s="79">
        <v>12.8232429648</v>
      </c>
      <c r="AD70" s="79">
        <v>12.841406796479999</v>
      </c>
      <c r="AE70" s="79">
        <v>12.85853682784</v>
      </c>
      <c r="AF70" s="79">
        <v>12.87004969376</v>
      </c>
      <c r="AG70" s="79">
        <v>12.89009286592</v>
      </c>
      <c r="AH70" s="79">
        <v>12.908347730879999</v>
      </c>
      <c r="AI70" s="79">
        <v>12.92991303712</v>
      </c>
      <c r="AJ70" s="79">
        <v>12.92681320352</v>
      </c>
      <c r="AK70" s="80"/>
    </row>
    <row r="71" spans="1:37" ht="15" customHeight="1" x14ac:dyDescent="0.35">
      <c r="A71" s="63" t="s">
        <v>828</v>
      </c>
      <c r="B71" s="54"/>
      <c r="C71" s="79"/>
      <c r="D71" s="79"/>
      <c r="E71" s="79">
        <v>48.329252933440003</v>
      </c>
      <c r="F71" s="79">
        <v>49.529059252480003</v>
      </c>
      <c r="G71" s="79">
        <v>52.084804912000003</v>
      </c>
      <c r="H71" s="79">
        <v>54.407028442240012</v>
      </c>
      <c r="I71" s="79">
        <v>55.460468743680003</v>
      </c>
      <c r="J71" s="79">
        <v>56.743015238719998</v>
      </c>
      <c r="K71" s="79">
        <v>58.328829133120003</v>
      </c>
      <c r="L71" s="79">
        <v>59.250518442240001</v>
      </c>
      <c r="M71" s="79">
        <v>59.710440389440002</v>
      </c>
      <c r="N71" s="79">
        <v>60.230254221119999</v>
      </c>
      <c r="O71" s="79">
        <v>60.474376557760003</v>
      </c>
      <c r="P71" s="79">
        <v>60.415990628160003</v>
      </c>
      <c r="Q71" s="79">
        <v>60.645738680960001</v>
      </c>
      <c r="R71" s="79">
        <v>61.132440389440013</v>
      </c>
      <c r="S71" s="79">
        <v>61.411828831679998</v>
      </c>
      <c r="T71" s="79">
        <v>61.909578203520013</v>
      </c>
      <c r="U71" s="79">
        <v>62.057326708480012</v>
      </c>
      <c r="V71" s="79">
        <v>62.226806407039987</v>
      </c>
      <c r="W71" s="79">
        <v>61.984233203520013</v>
      </c>
      <c r="X71" s="79">
        <v>62.120156407039993</v>
      </c>
      <c r="Y71" s="79">
        <v>62.253715778880007</v>
      </c>
      <c r="Z71" s="79">
        <v>63.309742097920008</v>
      </c>
      <c r="AA71" s="79">
        <v>63.437722097920009</v>
      </c>
      <c r="AB71" s="79">
        <v>63.590945087999998</v>
      </c>
      <c r="AC71" s="79">
        <v>63.756561168319998</v>
      </c>
      <c r="AD71" s="79">
        <v>63.793166557760003</v>
      </c>
      <c r="AE71" s="79">
        <v>63.665470477440003</v>
      </c>
      <c r="AF71" s="79">
        <v>63.717301884480001</v>
      </c>
      <c r="AG71" s="79">
        <v>63.780526557759998</v>
      </c>
      <c r="AH71" s="79">
        <v>63.914487097920009</v>
      </c>
      <c r="AI71" s="79">
        <v>63.938508052800003</v>
      </c>
      <c r="AJ71" s="79">
        <v>63.615305477440003</v>
      </c>
      <c r="AK71" s="80"/>
    </row>
    <row r="72" spans="1:37" ht="15" customHeight="1" x14ac:dyDescent="0.35">
      <c r="A72" s="63" t="s">
        <v>829</v>
      </c>
      <c r="B72" s="54"/>
      <c r="C72" s="79"/>
      <c r="D72" s="79"/>
      <c r="E72" s="79">
        <v>2.0190706492800001</v>
      </c>
      <c r="F72" s="79">
        <v>1.8298544755199999</v>
      </c>
      <c r="G72" s="79">
        <v>1.91444600704</v>
      </c>
      <c r="H72" s="79">
        <v>2.0102047510399998</v>
      </c>
      <c r="I72" s="79">
        <v>2.0540339510400001</v>
      </c>
      <c r="J72" s="79">
        <v>2.09696897216</v>
      </c>
      <c r="K72" s="79">
        <v>2.1321089305599998</v>
      </c>
      <c r="L72" s="79">
        <v>2.1864538268799998</v>
      </c>
      <c r="M72" s="79">
        <v>2.2103420870399999</v>
      </c>
      <c r="N72" s="79">
        <v>2.2321168380800001</v>
      </c>
      <c r="O72" s="79">
        <v>2.2552845171200002</v>
      </c>
      <c r="P72" s="79">
        <v>2.28544570592</v>
      </c>
      <c r="Q72" s="79">
        <v>2.2891384060800002</v>
      </c>
      <c r="R72" s="79">
        <v>2.2940716716799998</v>
      </c>
      <c r="S72" s="79">
        <v>2.3029136550399998</v>
      </c>
      <c r="T72" s="79">
        <v>2.3122325961599999</v>
      </c>
      <c r="U72" s="79">
        <v>2.3243748076799999</v>
      </c>
      <c r="V72" s="79">
        <v>2.3342486448000002</v>
      </c>
      <c r="W72" s="79">
        <v>2.3439712822400001</v>
      </c>
      <c r="X72" s="79">
        <v>2.3522631980800002</v>
      </c>
      <c r="Y72" s="79">
        <v>2.36253319808</v>
      </c>
      <c r="Z72" s="79">
        <v>2.3738761318399999</v>
      </c>
      <c r="AA72" s="79">
        <v>2.3837758303999999</v>
      </c>
      <c r="AB72" s="79">
        <v>2.3942427363199998</v>
      </c>
      <c r="AC72" s="79">
        <v>2.4046587536000001</v>
      </c>
      <c r="AD72" s="79">
        <v>2.4161687123200002</v>
      </c>
      <c r="AE72" s="79">
        <v>2.4275870563200002</v>
      </c>
      <c r="AF72" s="79">
        <v>2.4403890758400002</v>
      </c>
      <c r="AG72" s="79">
        <v>2.4513437593599998</v>
      </c>
      <c r="AH72" s="79">
        <v>2.4614413497599998</v>
      </c>
      <c r="AI72" s="79">
        <v>2.4720569779199999</v>
      </c>
      <c r="AJ72" s="79">
        <v>2.4821672588800001</v>
      </c>
      <c r="AK72" s="80"/>
    </row>
    <row r="73" spans="1:37" ht="15" customHeight="1" x14ac:dyDescent="0.35">
      <c r="A73" s="63" t="s">
        <v>830</v>
      </c>
      <c r="B73" s="54"/>
      <c r="C73" s="79"/>
      <c r="D73" s="79"/>
      <c r="E73" s="79">
        <v>0.21028910143999999</v>
      </c>
      <c r="F73" s="79">
        <v>0.20637914496000001</v>
      </c>
      <c r="G73" s="79">
        <v>0.22114878271999999</v>
      </c>
      <c r="H73" s="79">
        <v>0.23135110816000001</v>
      </c>
      <c r="I73" s="79">
        <v>0.23502444384000001</v>
      </c>
      <c r="J73" s="79">
        <v>0.23977298848</v>
      </c>
      <c r="K73" s="79">
        <v>0.24536143584</v>
      </c>
      <c r="L73" s="79">
        <v>0.25088407936000001</v>
      </c>
      <c r="M73" s="79">
        <v>0.25303047775999998</v>
      </c>
      <c r="N73" s="79">
        <v>0.25525448575999998</v>
      </c>
      <c r="O73" s="79">
        <v>0.25756717600000001</v>
      </c>
      <c r="P73" s="79">
        <v>0.25893027359999998</v>
      </c>
      <c r="Q73" s="79">
        <v>0.25959367136</v>
      </c>
      <c r="R73" s="79">
        <v>0.26079710047999999</v>
      </c>
      <c r="S73" s="79">
        <v>0.26137515296000002</v>
      </c>
      <c r="T73" s="79">
        <v>0.26284543776000002</v>
      </c>
      <c r="U73" s="79">
        <v>0.26291498303999999</v>
      </c>
      <c r="V73" s="79">
        <v>0.26241636031999999</v>
      </c>
      <c r="W73" s="79">
        <v>0.26140475584</v>
      </c>
      <c r="X73" s="79">
        <v>0.26100452287999998</v>
      </c>
      <c r="Y73" s="79">
        <v>0.26070869631999999</v>
      </c>
      <c r="Z73" s="79">
        <v>0.26245079168000002</v>
      </c>
      <c r="AA73" s="79">
        <v>0.26344470015999999</v>
      </c>
      <c r="AB73" s="79">
        <v>0.26408913791999999</v>
      </c>
      <c r="AC73" s="79">
        <v>0.26432312959999998</v>
      </c>
      <c r="AD73" s="79">
        <v>0.26340485887999998</v>
      </c>
      <c r="AE73" s="79">
        <v>0.26219116607999998</v>
      </c>
      <c r="AF73" s="79">
        <v>0.26029122240000002</v>
      </c>
      <c r="AG73" s="79">
        <v>0.25921677184000003</v>
      </c>
      <c r="AH73" s="79">
        <v>0.25812176864000003</v>
      </c>
      <c r="AI73" s="79">
        <v>0.25728540511999998</v>
      </c>
      <c r="AJ73" s="79">
        <v>0.25422809248</v>
      </c>
      <c r="AK73" s="80"/>
    </row>
    <row r="74" spans="1:37" ht="15" customHeight="1" x14ac:dyDescent="0.35">
      <c r="A74" s="63" t="s">
        <v>831</v>
      </c>
      <c r="B74" s="54"/>
      <c r="C74" s="79"/>
      <c r="D74" s="79"/>
      <c r="E74" s="79">
        <v>7.9853879020799994</v>
      </c>
      <c r="F74" s="79">
        <v>7.61774935616</v>
      </c>
      <c r="G74" s="79">
        <v>7.9097839667200001</v>
      </c>
      <c r="H74" s="79">
        <v>8.1423240185600001</v>
      </c>
      <c r="I74" s="79">
        <v>8.1934279177600011</v>
      </c>
      <c r="J74" s="79">
        <v>8.2835187593599997</v>
      </c>
      <c r="K74" s="79">
        <v>8.3682146467200003</v>
      </c>
      <c r="L74" s="79">
        <v>8.4798862406400008</v>
      </c>
      <c r="M74" s="79">
        <v>8.4904339667199995</v>
      </c>
      <c r="N74" s="79">
        <v>8.4908713865600003</v>
      </c>
      <c r="O74" s="79">
        <v>8.4991378454399999</v>
      </c>
      <c r="P74" s="79">
        <v>8.4880006908799999</v>
      </c>
      <c r="Q74" s="79">
        <v>8.4526759862400009</v>
      </c>
      <c r="R74" s="79">
        <v>8.4342228502399994</v>
      </c>
      <c r="S74" s="79">
        <v>8.4116816096000004</v>
      </c>
      <c r="T74" s="79">
        <v>8.40812119968</v>
      </c>
      <c r="U74" s="79">
        <v>8.3825110176000006</v>
      </c>
      <c r="V74" s="79">
        <v>8.3483111212800001</v>
      </c>
      <c r="W74" s="79">
        <v>8.3116285772800005</v>
      </c>
      <c r="X74" s="79">
        <v>8.2850887484799998</v>
      </c>
      <c r="Y74" s="79">
        <v>8.26643038944</v>
      </c>
      <c r="Z74" s="79">
        <v>8.2832595382399994</v>
      </c>
      <c r="AA74" s="79">
        <v>8.2863624559999991</v>
      </c>
      <c r="AB74" s="79">
        <v>8.2885990028799998</v>
      </c>
      <c r="AC74" s="79">
        <v>8.2841591017600003</v>
      </c>
      <c r="AD74" s="79">
        <v>8.2592656076799997</v>
      </c>
      <c r="AE74" s="79">
        <v>8.2294732035199996</v>
      </c>
      <c r="AF74" s="79">
        <v>8.1904006124799995</v>
      </c>
      <c r="AG74" s="79">
        <v>8.1664058982400007</v>
      </c>
      <c r="AH74" s="79">
        <v>8.1427930636799992</v>
      </c>
      <c r="AI74" s="79">
        <v>8.1252819363200004</v>
      </c>
      <c r="AJ74" s="79">
        <v>8.0652889824000003</v>
      </c>
      <c r="AK74" s="80"/>
    </row>
    <row r="75" spans="1:37" ht="15" customHeight="1" x14ac:dyDescent="0.35">
      <c r="A75" s="63" t="s">
        <v>832</v>
      </c>
      <c r="B75" s="54"/>
      <c r="C75" s="79"/>
      <c r="D75" s="79"/>
      <c r="E75" s="79">
        <v>0</v>
      </c>
      <c r="F75" s="79">
        <v>0</v>
      </c>
      <c r="G75" s="79">
        <v>0</v>
      </c>
      <c r="H75" s="79">
        <v>0</v>
      </c>
      <c r="I75" s="79">
        <v>0</v>
      </c>
      <c r="J75" s="79">
        <v>0</v>
      </c>
      <c r="K75" s="79">
        <v>0</v>
      </c>
      <c r="L75" s="79">
        <v>0</v>
      </c>
      <c r="M75" s="79">
        <v>0</v>
      </c>
      <c r="N75" s="79">
        <v>0</v>
      </c>
      <c r="O75" s="79">
        <v>0</v>
      </c>
      <c r="P75" s="79">
        <v>0</v>
      </c>
      <c r="Q75" s="79">
        <v>0</v>
      </c>
      <c r="R75" s="79">
        <v>0</v>
      </c>
      <c r="S75" s="79">
        <v>0</v>
      </c>
      <c r="T75" s="79">
        <v>0</v>
      </c>
      <c r="U75" s="79">
        <v>0</v>
      </c>
      <c r="V75" s="79">
        <v>0</v>
      </c>
      <c r="W75" s="79">
        <v>0</v>
      </c>
      <c r="X75" s="79">
        <v>0</v>
      </c>
      <c r="Y75" s="79">
        <v>0</v>
      </c>
      <c r="Z75" s="79">
        <v>0</v>
      </c>
      <c r="AA75" s="79">
        <v>0</v>
      </c>
      <c r="AB75" s="79">
        <v>0</v>
      </c>
      <c r="AC75" s="79">
        <v>0</v>
      </c>
      <c r="AD75" s="79">
        <v>0</v>
      </c>
      <c r="AE75" s="79">
        <v>0</v>
      </c>
      <c r="AF75" s="79">
        <v>0</v>
      </c>
      <c r="AG75" s="79">
        <v>0</v>
      </c>
      <c r="AH75" s="79">
        <v>0</v>
      </c>
      <c r="AI75" s="79">
        <v>0</v>
      </c>
      <c r="AJ75" s="79">
        <v>0</v>
      </c>
      <c r="AK75" s="80"/>
    </row>
    <row r="76" spans="1:37" ht="15" customHeight="1" x14ac:dyDescent="0.3">
      <c r="A76" s="66" t="s">
        <v>833</v>
      </c>
      <c r="B76" s="107"/>
      <c r="C76" s="108"/>
      <c r="D76" s="108"/>
      <c r="E76" s="108">
        <f t="shared" ref="E76:AJ76" si="13">SUM(E69,E70:E75)</f>
        <v>75.70763874847998</v>
      </c>
      <c r="F76" s="108">
        <f t="shared" si="13"/>
        <v>78.557896407999991</v>
      </c>
      <c r="G76" s="108">
        <f t="shared" si="13"/>
        <v>81.669802775359997</v>
      </c>
      <c r="H76" s="108">
        <f t="shared" si="13"/>
        <v>84.411397919360013</v>
      </c>
      <c r="I76" s="108">
        <f t="shared" si="13"/>
        <v>85.497042564480012</v>
      </c>
      <c r="J76" s="108">
        <f t="shared" si="13"/>
        <v>86.891042689279999</v>
      </c>
      <c r="K76" s="108">
        <f t="shared" si="13"/>
        <v>88.557797329280007</v>
      </c>
      <c r="L76" s="108">
        <f t="shared" si="13"/>
        <v>89.677725926720001</v>
      </c>
      <c r="M76" s="108">
        <f t="shared" si="13"/>
        <v>90.123688257920023</v>
      </c>
      <c r="N76" s="108">
        <f t="shared" si="13"/>
        <v>90.613909346880007</v>
      </c>
      <c r="O76" s="108">
        <f t="shared" si="13"/>
        <v>90.85114616992</v>
      </c>
      <c r="P76" s="108">
        <f t="shared" si="13"/>
        <v>90.765711600960003</v>
      </c>
      <c r="Q76" s="108">
        <f t="shared" si="13"/>
        <v>90.932621991999994</v>
      </c>
      <c r="R76" s="108">
        <f t="shared" si="13"/>
        <v>91.399269101760027</v>
      </c>
      <c r="S76" s="108">
        <f t="shared" si="13"/>
        <v>91.659752806079993</v>
      </c>
      <c r="T76" s="108">
        <f t="shared" si="13"/>
        <v>92.177076406080019</v>
      </c>
      <c r="U76" s="108">
        <f t="shared" si="13"/>
        <v>92.306167740160021</v>
      </c>
      <c r="V76" s="108">
        <f t="shared" si="13"/>
        <v>92.434048440319998</v>
      </c>
      <c r="W76" s="108">
        <f t="shared" si="13"/>
        <v>92.149111442560027</v>
      </c>
      <c r="X76" s="108">
        <f t="shared" si="13"/>
        <v>92.258682040959997</v>
      </c>
      <c r="Y76" s="108">
        <f t="shared" si="13"/>
        <v>92.386490440320003</v>
      </c>
      <c r="Z76" s="108">
        <f t="shared" si="13"/>
        <v>93.521533798080014</v>
      </c>
      <c r="AA76" s="108">
        <f t="shared" si="13"/>
        <v>93.697310972160011</v>
      </c>
      <c r="AB76" s="108">
        <f t="shared" si="13"/>
        <v>93.897210928959993</v>
      </c>
      <c r="AC76" s="108">
        <f t="shared" si="13"/>
        <v>94.09542716192</v>
      </c>
      <c r="AD76" s="108">
        <f t="shared" si="13"/>
        <v>94.125859706239993</v>
      </c>
      <c r="AE76" s="108">
        <f t="shared" si="13"/>
        <v>93.981376441920006</v>
      </c>
      <c r="AF76" s="108">
        <f t="shared" si="13"/>
        <v>94.000336694720005</v>
      </c>
      <c r="AG76" s="108">
        <f t="shared" si="13"/>
        <v>94.058642562559996</v>
      </c>
      <c r="AH76" s="108">
        <f t="shared" si="13"/>
        <v>94.184759072639991</v>
      </c>
      <c r="AI76" s="108">
        <f t="shared" si="13"/>
        <v>94.214166993280003</v>
      </c>
      <c r="AJ76" s="108">
        <f t="shared" si="13"/>
        <v>93.799992391360021</v>
      </c>
      <c r="AK76" s="117"/>
    </row>
    <row r="77" spans="1:37" ht="15.75" customHeight="1" x14ac:dyDescent="0.35">
      <c r="A77" s="51" t="s">
        <v>834</v>
      </c>
      <c r="B77" s="51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06"/>
      <c r="AD77" s="106"/>
      <c r="AE77" s="106"/>
      <c r="AF77" s="106"/>
      <c r="AG77" s="106"/>
      <c r="AH77" s="106"/>
      <c r="AI77" s="106"/>
      <c r="AJ77" s="106"/>
      <c r="AK77" s="106"/>
    </row>
    <row r="78" spans="1:37" ht="15.75" customHeight="1" x14ac:dyDescent="0.3">
      <c r="A78" s="118" t="s">
        <v>835</v>
      </c>
      <c r="B78" s="118"/>
      <c r="C78" s="119">
        <v>8466749</v>
      </c>
      <c r="D78" s="119">
        <v>8533281</v>
      </c>
      <c r="E78" s="119">
        <v>8599813</v>
      </c>
      <c r="F78" s="119">
        <v>8666345</v>
      </c>
      <c r="G78" s="119">
        <v>8732877</v>
      </c>
      <c r="H78" s="119">
        <v>8799409</v>
      </c>
      <c r="I78" s="119">
        <v>8865941</v>
      </c>
      <c r="J78" s="119">
        <v>8932473</v>
      </c>
      <c r="K78" s="119">
        <v>8999006</v>
      </c>
      <c r="L78" s="119">
        <v>9065538</v>
      </c>
      <c r="M78" s="119">
        <v>9132070</v>
      </c>
      <c r="N78" s="119">
        <v>9198602</v>
      </c>
      <c r="O78" s="119">
        <v>9265134</v>
      </c>
      <c r="P78" s="119">
        <v>9331666</v>
      </c>
      <c r="Q78" s="119">
        <v>9398198</v>
      </c>
      <c r="R78" s="119">
        <v>9464730</v>
      </c>
      <c r="S78" s="119">
        <v>9531262</v>
      </c>
      <c r="T78" s="119">
        <v>9597794</v>
      </c>
      <c r="U78" s="119">
        <v>9664326</v>
      </c>
      <c r="V78" s="119">
        <v>9730859</v>
      </c>
      <c r="W78" s="119">
        <v>9797391</v>
      </c>
      <c r="X78" s="119">
        <v>9863923</v>
      </c>
      <c r="Y78" s="119">
        <v>9930455</v>
      </c>
      <c r="Z78" s="119">
        <v>9996987</v>
      </c>
      <c r="AA78" s="119">
        <v>10063519</v>
      </c>
      <c r="AB78" s="119">
        <v>10130051</v>
      </c>
      <c r="AC78" s="119">
        <v>10196583</v>
      </c>
      <c r="AD78" s="119">
        <v>10263115</v>
      </c>
      <c r="AE78" s="119">
        <v>10329648</v>
      </c>
      <c r="AF78" s="119">
        <v>10396180</v>
      </c>
      <c r="AG78" s="119">
        <v>10462712</v>
      </c>
      <c r="AH78" s="119">
        <v>10529244</v>
      </c>
      <c r="AI78" s="119">
        <v>10595776</v>
      </c>
      <c r="AJ78" s="119">
        <v>10662308</v>
      </c>
    </row>
    <row r="79" spans="1:37" ht="15.75" customHeight="1" x14ac:dyDescent="0.35">
      <c r="A79" s="118" t="s">
        <v>836</v>
      </c>
      <c r="B79" s="118"/>
      <c r="C79" s="120">
        <v>8001024</v>
      </c>
      <c r="D79" s="119">
        <v>327892000</v>
      </c>
      <c r="E79" s="98" t="s">
        <v>837</v>
      </c>
      <c r="F79" s="98"/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8"/>
      <c r="Y79" s="98"/>
      <c r="Z79" s="98"/>
      <c r="AA79" s="98"/>
      <c r="AB79" s="47"/>
      <c r="AC79" s="47"/>
      <c r="AD79" s="47"/>
      <c r="AE79" s="47"/>
      <c r="AF79" s="47"/>
      <c r="AG79" s="47"/>
      <c r="AH79" s="47"/>
      <c r="AI79" s="47"/>
      <c r="AJ79" s="47"/>
    </row>
    <row r="80" spans="1:37" ht="15.75" customHeight="1" x14ac:dyDescent="0.35">
      <c r="A80" s="118" t="s">
        <v>838</v>
      </c>
      <c r="B80" s="118"/>
      <c r="C80" s="98">
        <f>D80*(C79/D79)</f>
        <v>5.1242940968367634</v>
      </c>
      <c r="D80" s="98">
        <v>210</v>
      </c>
      <c r="E80" s="98" t="s">
        <v>837</v>
      </c>
      <c r="F80" s="121"/>
      <c r="G80" s="121"/>
      <c r="H80" s="121"/>
      <c r="I80" s="121"/>
      <c r="J80" s="121"/>
      <c r="K80" s="121"/>
      <c r="L80" s="121"/>
      <c r="M80" s="121"/>
      <c r="N80" s="121"/>
      <c r="O80" s="121"/>
      <c r="P80" s="121"/>
      <c r="Q80" s="121"/>
      <c r="R80" s="121"/>
      <c r="S80" s="121"/>
      <c r="T80" s="121"/>
      <c r="U80" s="121"/>
      <c r="V80" s="121"/>
      <c r="W80" s="121"/>
      <c r="X80" s="121"/>
      <c r="Y80" s="121"/>
      <c r="Z80" s="121"/>
      <c r="AA80" s="121"/>
      <c r="AB80" s="47"/>
      <c r="AC80" s="47"/>
      <c r="AD80" s="47"/>
      <c r="AE80" s="47"/>
      <c r="AF80" s="47"/>
      <c r="AG80" s="47"/>
      <c r="AH80" s="47"/>
      <c r="AI80" s="47"/>
      <c r="AJ80" s="47"/>
    </row>
    <row r="81" spans="1:37" ht="15.75" customHeight="1" x14ac:dyDescent="0.3">
      <c r="A81" s="118" t="s">
        <v>839</v>
      </c>
      <c r="B81" s="118"/>
      <c r="C81" s="121"/>
      <c r="D81" s="121"/>
      <c r="E81" s="121">
        <f t="shared" ref="E81:AJ81" si="14">$C80*(E78/$C79)</f>
        <v>5.5077913764288233</v>
      </c>
      <c r="F81" s="121">
        <f t="shared" si="14"/>
        <v>5.550402114110744</v>
      </c>
      <c r="G81" s="121">
        <f t="shared" si="14"/>
        <v>5.5930128517926638</v>
      </c>
      <c r="H81" s="121">
        <f t="shared" si="14"/>
        <v>5.6356235894745836</v>
      </c>
      <c r="I81" s="121">
        <f t="shared" si="14"/>
        <v>5.6782343271565034</v>
      </c>
      <c r="J81" s="121">
        <f t="shared" si="14"/>
        <v>5.7208450648384224</v>
      </c>
      <c r="K81" s="121">
        <f t="shared" si="14"/>
        <v>5.7634564429751265</v>
      </c>
      <c r="L81" s="121">
        <f t="shared" si="14"/>
        <v>5.8060671806570454</v>
      </c>
      <c r="M81" s="121">
        <f t="shared" si="14"/>
        <v>5.8486779183389652</v>
      </c>
      <c r="N81" s="121">
        <f t="shared" si="14"/>
        <v>5.891288656020885</v>
      </c>
      <c r="O81" s="121">
        <f t="shared" si="14"/>
        <v>5.9338993937028048</v>
      </c>
      <c r="P81" s="121">
        <f t="shared" si="14"/>
        <v>5.9765101313847246</v>
      </c>
      <c r="Q81" s="121">
        <f t="shared" si="14"/>
        <v>6.0191208690666436</v>
      </c>
      <c r="R81" s="121">
        <f t="shared" si="14"/>
        <v>6.0617316067485634</v>
      </c>
      <c r="S81" s="121">
        <f t="shared" si="14"/>
        <v>6.1043423444304832</v>
      </c>
      <c r="T81" s="121">
        <f t="shared" si="14"/>
        <v>6.146953082112403</v>
      </c>
      <c r="U81" s="121">
        <f t="shared" si="14"/>
        <v>6.1895638197943219</v>
      </c>
      <c r="V81" s="121">
        <f t="shared" si="14"/>
        <v>6.232175197931026</v>
      </c>
      <c r="W81" s="121">
        <f t="shared" si="14"/>
        <v>6.274785935612945</v>
      </c>
      <c r="X81" s="121">
        <f t="shared" si="14"/>
        <v>6.3173966732948656</v>
      </c>
      <c r="Y81" s="121">
        <f t="shared" si="14"/>
        <v>6.3600074109767855</v>
      </c>
      <c r="Z81" s="121">
        <f t="shared" si="14"/>
        <v>6.4026181486587053</v>
      </c>
      <c r="AA81" s="121">
        <f t="shared" si="14"/>
        <v>6.4452288863406251</v>
      </c>
      <c r="AB81" s="121">
        <f t="shared" si="14"/>
        <v>6.487839624022544</v>
      </c>
      <c r="AC81" s="121">
        <f t="shared" si="14"/>
        <v>6.5304503617044638</v>
      </c>
      <c r="AD81" s="121">
        <f t="shared" si="14"/>
        <v>6.5730610993863836</v>
      </c>
      <c r="AE81" s="121">
        <f t="shared" si="14"/>
        <v>6.6156724775230868</v>
      </c>
      <c r="AF81" s="121">
        <f t="shared" si="14"/>
        <v>6.6582832152050067</v>
      </c>
      <c r="AG81" s="121">
        <f t="shared" si="14"/>
        <v>6.7008939528869265</v>
      </c>
      <c r="AH81" s="121">
        <f t="shared" si="14"/>
        <v>6.7435046905688463</v>
      </c>
      <c r="AI81" s="121">
        <f t="shared" si="14"/>
        <v>6.7861154282507652</v>
      </c>
      <c r="AJ81" s="121">
        <f t="shared" si="14"/>
        <v>6.828726165932685</v>
      </c>
    </row>
    <row r="82" spans="1:37" ht="15.75" customHeight="1" x14ac:dyDescent="0.35">
      <c r="A82" s="51" t="s">
        <v>840</v>
      </c>
      <c r="B82" s="51"/>
      <c r="C82" s="106"/>
      <c r="D82" s="106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  <c r="AA82" s="106"/>
      <c r="AB82" s="106"/>
      <c r="AC82" s="106"/>
      <c r="AD82" s="106"/>
      <c r="AE82" s="106"/>
      <c r="AF82" s="106"/>
      <c r="AG82" s="106"/>
      <c r="AH82" s="106"/>
      <c r="AI82" s="106"/>
      <c r="AJ82" s="106"/>
      <c r="AK82" s="106"/>
    </row>
    <row r="83" spans="1:37" ht="15" customHeight="1" x14ac:dyDescent="0.35">
      <c r="A83" s="63" t="s">
        <v>822</v>
      </c>
      <c r="B83" s="54" t="str">
        <f>'About state downscaling'!C109</f>
        <v>Heavy or Residual Oil</v>
      </c>
      <c r="C83" s="79"/>
      <c r="D83" s="79"/>
      <c r="E83" s="79">
        <v>2.2990363599999998E-3</v>
      </c>
      <c r="F83" s="79">
        <v>1.87018834E-3</v>
      </c>
      <c r="G83" s="79">
        <v>2.0078432599999999E-3</v>
      </c>
      <c r="H83" s="79">
        <v>2.1331794800000001E-3</v>
      </c>
      <c r="I83" s="79">
        <v>2.1559559699999998E-3</v>
      </c>
      <c r="J83" s="79">
        <v>2.17210133E-3</v>
      </c>
      <c r="K83" s="79">
        <v>2.1814845100000002E-3</v>
      </c>
      <c r="L83" s="79">
        <v>2.14877443E-3</v>
      </c>
      <c r="M83" s="79">
        <v>2.06917466E-3</v>
      </c>
      <c r="N83" s="79">
        <v>1.9859317E-3</v>
      </c>
      <c r="O83" s="79">
        <v>1.89647697E-3</v>
      </c>
      <c r="P83" s="79">
        <v>1.80078426E-3</v>
      </c>
      <c r="Q83" s="79">
        <v>1.6715165400000001E-3</v>
      </c>
      <c r="R83" s="79">
        <v>1.5430351200000001E-3</v>
      </c>
      <c r="S83" s="79">
        <v>1.41431781E-3</v>
      </c>
      <c r="T83" s="79">
        <v>1.2833988600000001E-3</v>
      </c>
      <c r="U83" s="79">
        <v>1.1519819200000001E-3</v>
      </c>
      <c r="V83" s="79">
        <v>1.1134007999999999E-3</v>
      </c>
      <c r="W83" s="79">
        <v>1.1134007999999999E-3</v>
      </c>
      <c r="X83" s="79">
        <v>1.1134007999999999E-3</v>
      </c>
      <c r="Y83" s="79">
        <v>1.1134007999999999E-3</v>
      </c>
      <c r="Z83" s="79">
        <v>1.1134007999999999E-3</v>
      </c>
      <c r="AA83" s="79">
        <v>1.1134007999999999E-3</v>
      </c>
      <c r="AB83" s="79">
        <v>1.1134007999999999E-3</v>
      </c>
      <c r="AC83" s="79">
        <v>1.1134007999999999E-3</v>
      </c>
      <c r="AD83" s="79">
        <v>1.1134007999999999E-3</v>
      </c>
      <c r="AE83" s="79">
        <v>1.1134007999999999E-3</v>
      </c>
      <c r="AF83" s="79">
        <v>1.1134007999999999E-3</v>
      </c>
      <c r="AG83" s="79">
        <v>1.1134007999999999E-3</v>
      </c>
      <c r="AH83" s="79">
        <v>1.1134007999999999E-3</v>
      </c>
      <c r="AI83" s="79">
        <v>1.1134007999999999E-3</v>
      </c>
      <c r="AJ83" s="79">
        <v>1.1134007999999999E-3</v>
      </c>
      <c r="AK83" s="73"/>
    </row>
    <row r="84" spans="1:37" ht="15" customHeight="1" x14ac:dyDescent="0.35">
      <c r="A84" s="63" t="s">
        <v>823</v>
      </c>
      <c r="B84" s="54" t="str">
        <f>'About state downscaling'!C108</f>
        <v>Petroleum Diesel</v>
      </c>
      <c r="C84" s="79"/>
      <c r="D84" s="79"/>
      <c r="E84" s="79">
        <v>10.329027608800001</v>
      </c>
      <c r="F84" s="79">
        <v>10.342642917499999</v>
      </c>
      <c r="G84" s="79">
        <v>10.41021557375</v>
      </c>
      <c r="H84" s="79">
        <v>10.479494343740001</v>
      </c>
      <c r="I84" s="79">
        <v>10.53377085046</v>
      </c>
      <c r="J84" s="79">
        <v>10.599617394739999</v>
      </c>
      <c r="K84" s="79">
        <v>10.66861461691</v>
      </c>
      <c r="L84" s="79">
        <v>10.72934281997</v>
      </c>
      <c r="M84" s="79">
        <v>10.803008855650001</v>
      </c>
      <c r="N84" s="79">
        <v>10.87604378074</v>
      </c>
      <c r="O84" s="79">
        <v>10.95404589398</v>
      </c>
      <c r="P84" s="79">
        <v>11.03948273582</v>
      </c>
      <c r="Q84" s="79">
        <v>11.157033406369999</v>
      </c>
      <c r="R84" s="79">
        <v>11.296680365</v>
      </c>
      <c r="S84" s="79">
        <v>11.397860977220001</v>
      </c>
      <c r="T84" s="79">
        <v>11.51391990562</v>
      </c>
      <c r="U84" s="79">
        <v>11.62517482933</v>
      </c>
      <c r="V84" s="79">
        <v>11.728343103109999</v>
      </c>
      <c r="W84" s="79">
        <v>11.836883273650001</v>
      </c>
      <c r="X84" s="79">
        <v>11.945039520110001</v>
      </c>
      <c r="Y84" s="79">
        <v>12.05113450733</v>
      </c>
      <c r="Z84" s="79">
        <v>12.15928996749</v>
      </c>
      <c r="AA84" s="79">
        <v>12.263714827299999</v>
      </c>
      <c r="AB84" s="79">
        <v>12.36834926227</v>
      </c>
      <c r="AC84" s="79">
        <v>12.477526938640001</v>
      </c>
      <c r="AD84" s="79">
        <v>12.58961133022</v>
      </c>
      <c r="AE84" s="79">
        <v>12.70551666802</v>
      </c>
      <c r="AF84" s="79">
        <v>12.82283378126</v>
      </c>
      <c r="AG84" s="79">
        <v>12.94098112246</v>
      </c>
      <c r="AH84" s="79">
        <v>13.061324127780001</v>
      </c>
      <c r="AI84" s="79">
        <v>13.18393555618</v>
      </c>
      <c r="AJ84" s="79">
        <v>13.30850104492</v>
      </c>
      <c r="AK84" s="73"/>
    </row>
    <row r="85" spans="1:37" ht="15" customHeight="1" x14ac:dyDescent="0.35">
      <c r="A85" s="63" t="s">
        <v>841</v>
      </c>
      <c r="B85" s="54" t="str">
        <f>'About state downscaling'!C105</f>
        <v>LPG/propane/butane</v>
      </c>
      <c r="C85" s="79"/>
      <c r="D85" s="79"/>
      <c r="E85" s="79">
        <v>3.3764235716000002</v>
      </c>
      <c r="F85" s="79">
        <v>3.3862923180600002</v>
      </c>
      <c r="G85" s="79">
        <v>3.4610985673700001</v>
      </c>
      <c r="H85" s="79">
        <v>3.5380964444599998</v>
      </c>
      <c r="I85" s="79">
        <v>3.5870810211299999</v>
      </c>
      <c r="J85" s="79">
        <v>3.6406596341799999</v>
      </c>
      <c r="K85" s="79">
        <v>3.6956075886800002</v>
      </c>
      <c r="L85" s="79">
        <v>3.7480664056899999</v>
      </c>
      <c r="M85" s="79">
        <v>3.79331639809</v>
      </c>
      <c r="N85" s="79">
        <v>3.8382320557299998</v>
      </c>
      <c r="O85" s="79">
        <v>3.8856905027300011</v>
      </c>
      <c r="P85" s="79">
        <v>3.9350398177599999</v>
      </c>
      <c r="Q85" s="79">
        <v>3.9837056284100001</v>
      </c>
      <c r="R85" s="79">
        <v>4.0398682067299996</v>
      </c>
      <c r="S85" s="79">
        <v>4.0823654676699999</v>
      </c>
      <c r="T85" s="79">
        <v>4.1306337774599999</v>
      </c>
      <c r="U85" s="79">
        <v>4.1765064670400003</v>
      </c>
      <c r="V85" s="79">
        <v>4.2189501547399999</v>
      </c>
      <c r="W85" s="79">
        <v>4.2630395421299996</v>
      </c>
      <c r="X85" s="79">
        <v>4.3070089663499997</v>
      </c>
      <c r="Y85" s="79">
        <v>4.3497161956000001</v>
      </c>
      <c r="Z85" s="79">
        <v>4.3938791806699999</v>
      </c>
      <c r="AA85" s="79">
        <v>4.4367543898099999</v>
      </c>
      <c r="AB85" s="79">
        <v>4.4791856539700001</v>
      </c>
      <c r="AC85" s="79">
        <v>4.5233022473400002</v>
      </c>
      <c r="AD85" s="79">
        <v>4.5686682451999996</v>
      </c>
      <c r="AE85" s="79">
        <v>4.61538838271</v>
      </c>
      <c r="AF85" s="79">
        <v>4.6623805013900004</v>
      </c>
      <c r="AG85" s="79">
        <v>4.7095969776700004</v>
      </c>
      <c r="AH85" s="79">
        <v>4.7573053632300004</v>
      </c>
      <c r="AI85" s="79">
        <v>4.8057572216500004</v>
      </c>
      <c r="AJ85" s="79">
        <v>4.8547934058100006</v>
      </c>
      <c r="AK85" s="73"/>
    </row>
    <row r="86" spans="1:37" ht="15" customHeight="1" x14ac:dyDescent="0.35">
      <c r="A86" s="63" t="s">
        <v>824</v>
      </c>
      <c r="B86" s="54" t="str">
        <f>'About state downscaling'!C107</f>
        <v>Petroleum Diesel</v>
      </c>
      <c r="C86" s="79"/>
      <c r="D86" s="79"/>
      <c r="E86" s="79">
        <v>1.3474088957899999</v>
      </c>
      <c r="F86" s="79">
        <v>0.56258436153000002</v>
      </c>
      <c r="G86" s="79">
        <v>0.81515479868000007</v>
      </c>
      <c r="H86" s="79">
        <v>1.07542156644</v>
      </c>
      <c r="I86" s="79">
        <v>1.2123516751000001</v>
      </c>
      <c r="J86" s="79">
        <v>1.3536625493700001</v>
      </c>
      <c r="K86" s="79">
        <v>1.4983299810799999</v>
      </c>
      <c r="L86" s="79">
        <v>1.6448436714000001</v>
      </c>
      <c r="M86" s="79">
        <v>1.72825668188</v>
      </c>
      <c r="N86" s="79">
        <v>1.81303083008</v>
      </c>
      <c r="O86" s="79">
        <v>1.90012361972</v>
      </c>
      <c r="P86" s="79">
        <v>1.9902922839099999</v>
      </c>
      <c r="Q86" s="79">
        <v>2.0162147340000001</v>
      </c>
      <c r="R86" s="79">
        <v>2.0413357085000001</v>
      </c>
      <c r="S86" s="79">
        <v>2.0652736946500001</v>
      </c>
      <c r="T86" s="79">
        <v>2.0908609974700001</v>
      </c>
      <c r="U86" s="79">
        <v>2.1150825233999999</v>
      </c>
      <c r="V86" s="79">
        <v>2.13750276708</v>
      </c>
      <c r="W86" s="79">
        <v>2.1588113922400001</v>
      </c>
      <c r="X86" s="79">
        <v>2.1800260283399999</v>
      </c>
      <c r="Y86" s="79">
        <v>2.2011420886300002</v>
      </c>
      <c r="Z86" s="79">
        <v>2.2232607600500001</v>
      </c>
      <c r="AA86" s="79">
        <v>2.24581897317</v>
      </c>
      <c r="AB86" s="79">
        <v>2.26830280231</v>
      </c>
      <c r="AC86" s="79">
        <v>2.2916826727199999</v>
      </c>
      <c r="AD86" s="79">
        <v>2.3156900629499999</v>
      </c>
      <c r="AE86" s="79">
        <v>2.34044690192</v>
      </c>
      <c r="AF86" s="79">
        <v>2.3654369050500001</v>
      </c>
      <c r="AG86" s="79">
        <v>2.3905942852400002</v>
      </c>
      <c r="AH86" s="79">
        <v>2.4161218030499998</v>
      </c>
      <c r="AI86" s="79">
        <v>2.4420900420099998</v>
      </c>
      <c r="AJ86" s="79">
        <v>2.4684248016099999</v>
      </c>
      <c r="AK86" s="73"/>
    </row>
    <row r="87" spans="1:37" ht="15" customHeight="1" x14ac:dyDescent="0.35">
      <c r="A87" s="63" t="s">
        <v>825</v>
      </c>
      <c r="B87" s="54" t="str">
        <f>'About state downscaling'!C113</f>
        <v>Heavy or Residual Oil</v>
      </c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  <c r="AE87" s="79"/>
      <c r="AF87" s="79"/>
      <c r="AG87" s="79"/>
      <c r="AH87" s="79"/>
      <c r="AI87" s="79"/>
      <c r="AJ87" s="79"/>
      <c r="AK87" s="73"/>
    </row>
    <row r="88" spans="1:37" ht="15" customHeight="1" x14ac:dyDescent="0.35">
      <c r="A88" s="63" t="s">
        <v>826</v>
      </c>
      <c r="B88" s="54"/>
      <c r="C88" s="79"/>
      <c r="D88" s="79"/>
      <c r="E88" s="79">
        <f t="shared" ref="E88:AJ88" si="15">SUM(E83:E87)</f>
        <v>15.055159112550001</v>
      </c>
      <c r="F88" s="79">
        <f t="shared" si="15"/>
        <v>14.29338978543</v>
      </c>
      <c r="G88" s="79">
        <f t="shared" si="15"/>
        <v>14.688476783059999</v>
      </c>
      <c r="H88" s="79">
        <f t="shared" si="15"/>
        <v>15.09514553412</v>
      </c>
      <c r="I88" s="79">
        <f t="shared" si="15"/>
        <v>15.335359502660001</v>
      </c>
      <c r="J88" s="79">
        <f t="shared" si="15"/>
        <v>15.59611167962</v>
      </c>
      <c r="K88" s="79">
        <f t="shared" si="15"/>
        <v>15.86473367118</v>
      </c>
      <c r="L88" s="79">
        <f t="shared" si="15"/>
        <v>16.124401671489998</v>
      </c>
      <c r="M88" s="79">
        <f t="shared" si="15"/>
        <v>16.326651110280004</v>
      </c>
      <c r="N88" s="79">
        <f t="shared" si="15"/>
        <v>16.529292598249999</v>
      </c>
      <c r="O88" s="79">
        <f t="shared" si="15"/>
        <v>16.7417564934</v>
      </c>
      <c r="P88" s="79">
        <f t="shared" si="15"/>
        <v>16.966615621750002</v>
      </c>
      <c r="Q88" s="79">
        <f t="shared" si="15"/>
        <v>17.158625285319999</v>
      </c>
      <c r="R88" s="79">
        <f t="shared" si="15"/>
        <v>17.37942731535</v>
      </c>
      <c r="S88" s="79">
        <f t="shared" si="15"/>
        <v>17.546914457349999</v>
      </c>
      <c r="T88" s="79">
        <f t="shared" si="15"/>
        <v>17.736698079410001</v>
      </c>
      <c r="U88" s="79">
        <f t="shared" si="15"/>
        <v>17.91791580169</v>
      </c>
      <c r="V88" s="79">
        <f t="shared" si="15"/>
        <v>18.085909425729998</v>
      </c>
      <c r="W88" s="79">
        <f t="shared" si="15"/>
        <v>18.259847608819999</v>
      </c>
      <c r="X88" s="79">
        <f t="shared" si="15"/>
        <v>18.433187915599998</v>
      </c>
      <c r="Y88" s="79">
        <f t="shared" si="15"/>
        <v>18.603106192359999</v>
      </c>
      <c r="Z88" s="79">
        <f t="shared" si="15"/>
        <v>18.777543309009999</v>
      </c>
      <c r="AA88" s="79">
        <f t="shared" si="15"/>
        <v>18.947401591079998</v>
      </c>
      <c r="AB88" s="79">
        <f t="shared" si="15"/>
        <v>19.116951119349999</v>
      </c>
      <c r="AC88" s="79">
        <f t="shared" si="15"/>
        <v>19.293625259500001</v>
      </c>
      <c r="AD88" s="79">
        <f t="shared" si="15"/>
        <v>19.475083039169999</v>
      </c>
      <c r="AE88" s="79">
        <f t="shared" si="15"/>
        <v>19.662465353449999</v>
      </c>
      <c r="AF88" s="79">
        <f t="shared" si="15"/>
        <v>19.8517645885</v>
      </c>
      <c r="AG88" s="79">
        <f t="shared" si="15"/>
        <v>20.042285786169998</v>
      </c>
      <c r="AH88" s="79">
        <f t="shared" si="15"/>
        <v>20.235864694860002</v>
      </c>
      <c r="AI88" s="79">
        <f t="shared" si="15"/>
        <v>20.43289622064</v>
      </c>
      <c r="AJ88" s="79">
        <f t="shared" si="15"/>
        <v>20.632832653139999</v>
      </c>
      <c r="AK88" s="73"/>
    </row>
    <row r="89" spans="1:37" ht="15" customHeight="1" x14ac:dyDescent="0.35">
      <c r="A89" s="63" t="s">
        <v>827</v>
      </c>
      <c r="B89" s="54"/>
      <c r="C89" s="79"/>
      <c r="D89" s="79"/>
      <c r="E89" s="79">
        <v>4.7054548803199996</v>
      </c>
      <c r="F89" s="79">
        <v>5.1162850979200014</v>
      </c>
      <c r="G89" s="79">
        <v>5.0712910461699998</v>
      </c>
      <c r="H89" s="79">
        <v>5.0265241827000002</v>
      </c>
      <c r="I89" s="79">
        <v>5.0065879131400006</v>
      </c>
      <c r="J89" s="79">
        <v>4.9926846613800002</v>
      </c>
      <c r="K89" s="79">
        <v>4.97959326437</v>
      </c>
      <c r="L89" s="79">
        <v>4.9613643142099999</v>
      </c>
      <c r="M89" s="79">
        <v>4.9669845769300007</v>
      </c>
      <c r="N89" s="79">
        <v>4.9706607391100004</v>
      </c>
      <c r="O89" s="79">
        <v>4.9788745599600004</v>
      </c>
      <c r="P89" s="79">
        <v>4.9860541604200002</v>
      </c>
      <c r="Q89" s="79">
        <v>5.0235550614800006</v>
      </c>
      <c r="R89" s="79">
        <v>5.0706875609200006</v>
      </c>
      <c r="S89" s="79">
        <v>5.10227027019</v>
      </c>
      <c r="T89" s="79">
        <v>5.1403934490700003</v>
      </c>
      <c r="U89" s="79">
        <v>5.1760490612899996</v>
      </c>
      <c r="V89" s="79">
        <v>5.2081628900000014</v>
      </c>
      <c r="W89" s="79">
        <v>5.2416652458800002</v>
      </c>
      <c r="X89" s="79">
        <v>5.2757095459300007</v>
      </c>
      <c r="Y89" s="79">
        <v>5.3080165161300004</v>
      </c>
      <c r="Z89" s="79">
        <v>5.3421451861699998</v>
      </c>
      <c r="AA89" s="79">
        <v>5.3753816153900003</v>
      </c>
      <c r="AB89" s="79">
        <v>5.4088583903099998</v>
      </c>
      <c r="AC89" s="79">
        <v>5.4449663347100001</v>
      </c>
      <c r="AD89" s="79">
        <v>5.4830691222099999</v>
      </c>
      <c r="AE89" s="79">
        <v>5.5231351959700001</v>
      </c>
      <c r="AF89" s="79">
        <v>5.5636767977600003</v>
      </c>
      <c r="AG89" s="79">
        <v>5.6048910791999997</v>
      </c>
      <c r="AH89" s="79">
        <v>5.6470572030000001</v>
      </c>
      <c r="AI89" s="79">
        <v>5.6905403006700004</v>
      </c>
      <c r="AJ89" s="79">
        <v>5.73524158672</v>
      </c>
      <c r="AK89" s="73"/>
    </row>
    <row r="90" spans="1:37" ht="15" customHeight="1" x14ac:dyDescent="0.35">
      <c r="A90" s="63" t="s">
        <v>829</v>
      </c>
      <c r="B90" s="54"/>
      <c r="C90" s="79"/>
      <c r="D90" s="79"/>
      <c r="E90" s="79">
        <v>0</v>
      </c>
      <c r="F90" s="79">
        <v>0</v>
      </c>
      <c r="G90" s="79">
        <v>0</v>
      </c>
      <c r="H90" s="79">
        <v>0</v>
      </c>
      <c r="I90" s="79">
        <v>0</v>
      </c>
      <c r="J90" s="79">
        <v>0</v>
      </c>
      <c r="K90" s="79">
        <v>0</v>
      </c>
      <c r="L90" s="79">
        <v>0</v>
      </c>
      <c r="M90" s="79">
        <v>0</v>
      </c>
      <c r="N90" s="79">
        <v>0</v>
      </c>
      <c r="O90" s="79">
        <v>0</v>
      </c>
      <c r="P90" s="79">
        <v>0</v>
      </c>
      <c r="Q90" s="79">
        <v>0</v>
      </c>
      <c r="R90" s="79">
        <v>0</v>
      </c>
      <c r="S90" s="79">
        <v>0</v>
      </c>
      <c r="T90" s="79">
        <v>0</v>
      </c>
      <c r="U90" s="79">
        <v>0</v>
      </c>
      <c r="V90" s="79">
        <v>0</v>
      </c>
      <c r="W90" s="79">
        <v>0</v>
      </c>
      <c r="X90" s="79">
        <v>0</v>
      </c>
      <c r="Y90" s="79">
        <v>0</v>
      </c>
      <c r="Z90" s="79">
        <v>0</v>
      </c>
      <c r="AA90" s="79">
        <v>0</v>
      </c>
      <c r="AB90" s="79">
        <v>0</v>
      </c>
      <c r="AC90" s="79">
        <v>0</v>
      </c>
      <c r="AD90" s="79">
        <v>0</v>
      </c>
      <c r="AE90" s="79">
        <v>0</v>
      </c>
      <c r="AF90" s="79">
        <v>0</v>
      </c>
      <c r="AG90" s="79">
        <v>0</v>
      </c>
      <c r="AH90" s="79">
        <v>0</v>
      </c>
      <c r="AI90" s="79">
        <v>0</v>
      </c>
      <c r="AJ90" s="79">
        <v>0</v>
      </c>
      <c r="AK90" s="73"/>
    </row>
    <row r="91" spans="1:37" ht="15" customHeight="1" x14ac:dyDescent="0.35">
      <c r="A91" s="63" t="s">
        <v>830</v>
      </c>
      <c r="B91" s="54"/>
      <c r="C91" s="79"/>
      <c r="D91" s="79"/>
      <c r="E91" s="79">
        <v>3.3894649861400001</v>
      </c>
      <c r="F91" s="79">
        <v>3.3914058628500001</v>
      </c>
      <c r="G91" s="79">
        <v>3.4479355908499998</v>
      </c>
      <c r="H91" s="79">
        <v>3.5097784003700001</v>
      </c>
      <c r="I91" s="79">
        <v>3.55208810255</v>
      </c>
      <c r="J91" s="79">
        <v>3.6000760439700001</v>
      </c>
      <c r="K91" s="79">
        <v>3.6499024858400002</v>
      </c>
      <c r="L91" s="79">
        <v>3.6986367045900002</v>
      </c>
      <c r="M91" s="79">
        <v>3.7428736542799999</v>
      </c>
      <c r="N91" s="79">
        <v>3.7850709941899998</v>
      </c>
      <c r="O91" s="79">
        <v>3.8308953001099999</v>
      </c>
      <c r="P91" s="79">
        <v>3.8792079834300002</v>
      </c>
      <c r="Q91" s="79">
        <v>3.92743349229</v>
      </c>
      <c r="R91" s="79">
        <v>3.9738192950400002</v>
      </c>
      <c r="S91" s="79">
        <v>4.0178551091900001</v>
      </c>
      <c r="T91" s="79">
        <v>4.06549749797</v>
      </c>
      <c r="U91" s="79">
        <v>4.1106615215700009</v>
      </c>
      <c r="V91" s="79">
        <v>4.1518669964499999</v>
      </c>
      <c r="W91" s="79">
        <v>4.1903525547899996</v>
      </c>
      <c r="X91" s="79">
        <v>4.2290444382499999</v>
      </c>
      <c r="Y91" s="79">
        <v>4.2669101038800008</v>
      </c>
      <c r="Z91" s="79">
        <v>4.3060371257599996</v>
      </c>
      <c r="AA91" s="79">
        <v>4.3461187944700006</v>
      </c>
      <c r="AB91" s="79">
        <v>4.3866032060400002</v>
      </c>
      <c r="AC91" s="79">
        <v>4.42889610761</v>
      </c>
      <c r="AD91" s="79">
        <v>4.47262594622</v>
      </c>
      <c r="AE91" s="79">
        <v>4.5177287956800001</v>
      </c>
      <c r="AF91" s="79">
        <v>4.5628792162899998</v>
      </c>
      <c r="AG91" s="79">
        <v>4.6081488137700006</v>
      </c>
      <c r="AH91" s="79">
        <v>4.6539643131299986</v>
      </c>
      <c r="AI91" s="79">
        <v>4.70044090732</v>
      </c>
      <c r="AJ91" s="79">
        <v>4.7474710304999999</v>
      </c>
      <c r="AK91" s="73"/>
    </row>
    <row r="92" spans="1:37" ht="15" customHeight="1" x14ac:dyDescent="0.35">
      <c r="A92" s="63" t="s">
        <v>842</v>
      </c>
      <c r="B92" s="54"/>
      <c r="C92" s="79"/>
      <c r="D92" s="79"/>
      <c r="E92" s="79">
        <v>6.72582610096</v>
      </c>
      <c r="F92" s="79">
        <v>6.6935131286700003</v>
      </c>
      <c r="G92" s="79">
        <v>6.8753241929299991</v>
      </c>
      <c r="H92" s="79">
        <v>7.0675935189699999</v>
      </c>
      <c r="I92" s="79">
        <v>7.1767591911599986</v>
      </c>
      <c r="J92" s="79">
        <v>7.2961495678200006</v>
      </c>
      <c r="K92" s="79">
        <v>7.4183114423000003</v>
      </c>
      <c r="L92" s="79">
        <v>7.5329306029800014</v>
      </c>
      <c r="M92" s="79">
        <v>7.617658778840001</v>
      </c>
      <c r="N92" s="79">
        <v>7.7044666133600002</v>
      </c>
      <c r="O92" s="79">
        <v>7.7947762611400009</v>
      </c>
      <c r="P92" s="79">
        <v>7.8897523111100014</v>
      </c>
      <c r="Q92" s="79">
        <v>7.9655715769200004</v>
      </c>
      <c r="R92" s="79">
        <v>8.0427642205200005</v>
      </c>
      <c r="S92" s="79">
        <v>8.1107264097900007</v>
      </c>
      <c r="T92" s="79">
        <v>8.1865168970199989</v>
      </c>
      <c r="U92" s="79">
        <v>8.2582024526800009</v>
      </c>
      <c r="V92" s="79">
        <v>8.3232603380600008</v>
      </c>
      <c r="W92" s="79">
        <v>8.3861625819899999</v>
      </c>
      <c r="X92" s="79">
        <v>8.4492815826200012</v>
      </c>
      <c r="Y92" s="79">
        <v>8.5118622822700001</v>
      </c>
      <c r="Z92" s="79">
        <v>8.5768129687499997</v>
      </c>
      <c r="AA92" s="79">
        <v>8.6431938300900004</v>
      </c>
      <c r="AB92" s="79">
        <v>8.7088196075400006</v>
      </c>
      <c r="AC92" s="79">
        <v>8.7785263082000018</v>
      </c>
      <c r="AD92" s="79">
        <v>8.8512109104299999</v>
      </c>
      <c r="AE92" s="79">
        <v>8.9270261661100001</v>
      </c>
      <c r="AF92" s="79">
        <v>9.00385726897</v>
      </c>
      <c r="AG92" s="79">
        <v>9.0815746367700001</v>
      </c>
      <c r="AH92" s="79">
        <v>9.1605005738800003</v>
      </c>
      <c r="AI92" s="79">
        <v>9.2412054361100004</v>
      </c>
      <c r="AJ92" s="79">
        <v>9.3233204487600005</v>
      </c>
      <c r="AK92" s="73"/>
    </row>
    <row r="93" spans="1:37" ht="15" customHeight="1" x14ac:dyDescent="0.3">
      <c r="A93" s="66" t="s">
        <v>833</v>
      </c>
      <c r="B93" s="107"/>
      <c r="C93" s="108"/>
      <c r="D93" s="108"/>
      <c r="E93" s="108">
        <f t="shared" ref="E93:AJ93" si="16">SUM(E88,E89:E92)</f>
        <v>29.875905079969996</v>
      </c>
      <c r="F93" s="108">
        <f t="shared" si="16"/>
        <v>29.494593874869999</v>
      </c>
      <c r="G93" s="108">
        <f t="shared" si="16"/>
        <v>30.08302761301</v>
      </c>
      <c r="H93" s="108">
        <f t="shared" si="16"/>
        <v>30.69904163616</v>
      </c>
      <c r="I93" s="108">
        <f t="shared" si="16"/>
        <v>31.07079470951</v>
      </c>
      <c r="J93" s="108">
        <f t="shared" si="16"/>
        <v>31.485021952789999</v>
      </c>
      <c r="K93" s="108">
        <f t="shared" si="16"/>
        <v>31.912540863690005</v>
      </c>
      <c r="L93" s="108">
        <f t="shared" si="16"/>
        <v>32.317333293270003</v>
      </c>
      <c r="M93" s="108">
        <f t="shared" si="16"/>
        <v>32.654168120330006</v>
      </c>
      <c r="N93" s="108">
        <f t="shared" si="16"/>
        <v>32.989490944909996</v>
      </c>
      <c r="O93" s="108">
        <f t="shared" si="16"/>
        <v>33.346302614610003</v>
      </c>
      <c r="P93" s="108">
        <f t="shared" si="16"/>
        <v>33.721630076709999</v>
      </c>
      <c r="Q93" s="108">
        <f t="shared" si="16"/>
        <v>34.075185416010001</v>
      </c>
      <c r="R93" s="108">
        <f t="shared" si="16"/>
        <v>34.466698391830001</v>
      </c>
      <c r="S93" s="108">
        <f t="shared" si="16"/>
        <v>34.777766246520002</v>
      </c>
      <c r="T93" s="108">
        <f t="shared" si="16"/>
        <v>35.12910592347</v>
      </c>
      <c r="U93" s="108">
        <f t="shared" si="16"/>
        <v>35.462828837230006</v>
      </c>
      <c r="V93" s="108">
        <f t="shared" si="16"/>
        <v>35.769199650239997</v>
      </c>
      <c r="W93" s="108">
        <f t="shared" si="16"/>
        <v>36.078027991479999</v>
      </c>
      <c r="X93" s="108">
        <f t="shared" si="16"/>
        <v>36.387223482400003</v>
      </c>
      <c r="Y93" s="108">
        <f t="shared" si="16"/>
        <v>36.689895094640001</v>
      </c>
      <c r="Z93" s="108">
        <f t="shared" si="16"/>
        <v>37.002538589689998</v>
      </c>
      <c r="AA93" s="108">
        <f t="shared" si="16"/>
        <v>37.31209583103</v>
      </c>
      <c r="AB93" s="108">
        <f t="shared" si="16"/>
        <v>37.621232323240001</v>
      </c>
      <c r="AC93" s="108">
        <f t="shared" si="16"/>
        <v>37.946014010020001</v>
      </c>
      <c r="AD93" s="108">
        <f t="shared" si="16"/>
        <v>38.281989018029996</v>
      </c>
      <c r="AE93" s="108">
        <f t="shared" si="16"/>
        <v>38.630355511209999</v>
      </c>
      <c r="AF93" s="108">
        <f t="shared" si="16"/>
        <v>38.982177871520001</v>
      </c>
      <c r="AG93" s="108">
        <f t="shared" si="16"/>
        <v>39.33690031591</v>
      </c>
      <c r="AH93" s="108">
        <f t="shared" si="16"/>
        <v>39.697386784869998</v>
      </c>
      <c r="AI93" s="108">
        <f t="shared" si="16"/>
        <v>40.065082864740006</v>
      </c>
      <c r="AJ93" s="108">
        <f t="shared" si="16"/>
        <v>40.438865719120002</v>
      </c>
      <c r="AK93" s="73"/>
    </row>
    <row r="94" spans="1:37" ht="15.75" customHeight="1" x14ac:dyDescent="0.35">
      <c r="A94" s="51" t="s">
        <v>843</v>
      </c>
      <c r="B94" s="51"/>
      <c r="C94" s="106"/>
      <c r="D94" s="106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  <c r="AD94" s="106"/>
      <c r="AE94" s="106"/>
      <c r="AF94" s="106"/>
      <c r="AG94" s="106"/>
      <c r="AH94" s="106"/>
      <c r="AI94" s="106"/>
      <c r="AJ94" s="106"/>
      <c r="AK94" s="106"/>
    </row>
    <row r="95" spans="1:37" ht="15" customHeight="1" x14ac:dyDescent="0.35">
      <c r="A95" s="63" t="s">
        <v>404</v>
      </c>
      <c r="B95" s="63" t="str">
        <f>'About state downscaling'!C105</f>
        <v>LPG/propane/butane</v>
      </c>
      <c r="C95" s="81"/>
      <c r="D95" s="81"/>
      <c r="E95" s="81">
        <v>4.20957873E-3</v>
      </c>
      <c r="F95" s="81">
        <v>4.2751123199999998E-3</v>
      </c>
      <c r="G95" s="81">
        <v>4.50957393E-3</v>
      </c>
      <c r="H95" s="81">
        <v>4.4533925999999998E-3</v>
      </c>
      <c r="I95" s="81">
        <v>4.4196883199999993E-3</v>
      </c>
      <c r="J95" s="81">
        <v>4.4109008099999999E-3</v>
      </c>
      <c r="K95" s="81">
        <v>4.4202304800000014E-3</v>
      </c>
      <c r="L95" s="81">
        <v>4.4534151899999997E-3</v>
      </c>
      <c r="M95" s="81">
        <v>4.4797325399999997E-3</v>
      </c>
      <c r="N95" s="81">
        <v>4.5156732300000004E-3</v>
      </c>
      <c r="O95" s="81">
        <v>4.5459664199999994E-3</v>
      </c>
      <c r="P95" s="81">
        <v>4.5886841100000004E-3</v>
      </c>
      <c r="Q95" s="81">
        <v>4.6383369299999996E-3</v>
      </c>
      <c r="R95" s="81">
        <v>4.6871765100000001E-3</v>
      </c>
      <c r="S95" s="81">
        <v>4.7134486800000002E-3</v>
      </c>
      <c r="T95" s="81">
        <v>4.7528230499999996E-3</v>
      </c>
      <c r="U95" s="81">
        <v>4.7883571200000004E-3</v>
      </c>
      <c r="V95" s="81">
        <v>4.8142904399999997E-3</v>
      </c>
      <c r="W95" s="81">
        <v>4.8444029100000001E-3</v>
      </c>
      <c r="X95" s="81">
        <v>4.8748542299999996E-3</v>
      </c>
      <c r="Y95" s="81">
        <v>4.8994999199999997E-3</v>
      </c>
      <c r="Z95" s="81">
        <v>4.9301545499999986E-3</v>
      </c>
      <c r="AA95" s="81">
        <v>4.9632940799999997E-3</v>
      </c>
      <c r="AB95" s="81">
        <v>4.9911249600000001E-3</v>
      </c>
      <c r="AC95" s="81">
        <v>5.0275174500000004E-3</v>
      </c>
      <c r="AD95" s="81">
        <v>5.0692185899999997E-3</v>
      </c>
      <c r="AE95" s="81">
        <v>5.1150762899999994E-3</v>
      </c>
      <c r="AF95" s="81">
        <v>5.1597818999999986E-3</v>
      </c>
      <c r="AG95" s="81">
        <v>5.2023866399999999E-3</v>
      </c>
      <c r="AH95" s="81">
        <v>5.2413995700000002E-3</v>
      </c>
      <c r="AI95" s="81">
        <v>5.2819937999999999E-3</v>
      </c>
      <c r="AJ95" s="81">
        <v>5.3191769399999998E-3</v>
      </c>
      <c r="AK95" s="80">
        <v>-2.4114E-2</v>
      </c>
    </row>
    <row r="96" spans="1:37" ht="15" customHeight="1" x14ac:dyDescent="0.35">
      <c r="A96" s="63" t="s">
        <v>406</v>
      </c>
      <c r="B96" s="63" t="str">
        <f>'About state downscaling'!C106</f>
        <v>LPG/propane/butane</v>
      </c>
      <c r="C96" s="81"/>
      <c r="D96" s="81"/>
      <c r="E96" s="81">
        <v>6.6437189999999993E-2</v>
      </c>
      <c r="F96" s="81">
        <v>7.4147157000000005E-2</v>
      </c>
      <c r="G96" s="81">
        <v>7.5843666000000004E-2</v>
      </c>
      <c r="H96" s="81">
        <v>7.8037651979999997E-2</v>
      </c>
      <c r="I96" s="81">
        <v>8.0110871819999999E-2</v>
      </c>
      <c r="J96" s="81">
        <v>8.1648595709999994E-2</v>
      </c>
      <c r="K96" s="81">
        <v>8.2740234869999998E-2</v>
      </c>
      <c r="L96" s="81">
        <v>8.3633466059999995E-2</v>
      </c>
      <c r="M96" s="81">
        <v>8.4465455759999988E-2</v>
      </c>
      <c r="N96" s="81">
        <v>8.5415771879999991E-2</v>
      </c>
      <c r="O96" s="81">
        <v>8.6353844220000003E-2</v>
      </c>
      <c r="P96" s="81">
        <v>8.7457275359999989E-2</v>
      </c>
      <c r="Q96" s="81">
        <v>8.8375355550000007E-2</v>
      </c>
      <c r="R96" s="81">
        <v>8.9212924979999997E-2</v>
      </c>
      <c r="S96" s="81">
        <v>9.0041887619999997E-2</v>
      </c>
      <c r="T96" s="81">
        <v>9.0914968530000001E-2</v>
      </c>
      <c r="U96" s="81">
        <v>9.185082705E-2</v>
      </c>
      <c r="V96" s="81">
        <v>9.257138027999999E-2</v>
      </c>
      <c r="W96" s="81">
        <v>9.3295050929999998E-2</v>
      </c>
      <c r="X96" s="81">
        <v>9.4013345160000011E-2</v>
      </c>
      <c r="Y96" s="81">
        <v>9.4815357929999997E-2</v>
      </c>
      <c r="Z96" s="81">
        <v>9.5661376019999994E-2</v>
      </c>
      <c r="AA96" s="81">
        <v>9.6435783809999995E-2</v>
      </c>
      <c r="AB96" s="81">
        <v>9.7433787420000001E-2</v>
      </c>
      <c r="AC96" s="81">
        <v>9.8235732419999999E-2</v>
      </c>
      <c r="AD96" s="81">
        <v>9.9150514470000006E-2</v>
      </c>
      <c r="AE96" s="81">
        <v>0.1000682784</v>
      </c>
      <c r="AF96" s="81">
        <v>0.10114805781</v>
      </c>
      <c r="AG96" s="81">
        <v>0.10203909777</v>
      </c>
      <c r="AH96" s="81">
        <v>0.10292986664999999</v>
      </c>
      <c r="AI96" s="81">
        <v>0.10402146063000001</v>
      </c>
      <c r="AJ96" s="81">
        <v>0.10472443884</v>
      </c>
      <c r="AK96" s="80">
        <v>1.5187000000000001E-2</v>
      </c>
    </row>
    <row r="97" spans="1:37" ht="15" customHeight="1" x14ac:dyDescent="0.35">
      <c r="A97" s="63" t="s">
        <v>407</v>
      </c>
      <c r="B97" s="63" t="str">
        <f>'About state downscaling'!C107</f>
        <v>Petroleum Diesel</v>
      </c>
      <c r="C97" s="81"/>
      <c r="D97" s="81"/>
      <c r="E97" s="81">
        <v>5.9502060000000004E-3</v>
      </c>
      <c r="F97" s="81">
        <v>5.9660189999999986E-3</v>
      </c>
      <c r="G97" s="81">
        <v>6.0982834499999994E-3</v>
      </c>
      <c r="H97" s="81">
        <v>6.2178297299999999E-3</v>
      </c>
      <c r="I97" s="81">
        <v>6.2746887600000001E-3</v>
      </c>
      <c r="J97" s="81">
        <v>6.3584072999999996E-3</v>
      </c>
      <c r="K97" s="81">
        <v>6.45495696E-3</v>
      </c>
      <c r="L97" s="81">
        <v>6.5524328099999998E-3</v>
      </c>
      <c r="M97" s="81">
        <v>6.6236590799999993E-3</v>
      </c>
      <c r="N97" s="81">
        <v>6.6991774499999997E-3</v>
      </c>
      <c r="O97" s="81">
        <v>6.77801655E-3</v>
      </c>
      <c r="P97" s="81">
        <v>6.8582788199999991E-3</v>
      </c>
      <c r="Q97" s="81">
        <v>6.94247175E-3</v>
      </c>
      <c r="R97" s="81">
        <v>7.0100610299999996E-3</v>
      </c>
      <c r="S97" s="81">
        <v>7.0638478199999992E-3</v>
      </c>
      <c r="T97" s="81">
        <v>7.1314145099999997E-3</v>
      </c>
      <c r="U97" s="81">
        <v>7.1931755699999999E-3</v>
      </c>
      <c r="V97" s="81">
        <v>7.2449066700000014E-3</v>
      </c>
      <c r="W97" s="81">
        <v>7.293497759999999E-3</v>
      </c>
      <c r="X97" s="81">
        <v>7.3438282799999999E-3</v>
      </c>
      <c r="Y97" s="81">
        <v>7.3900474199999986E-3</v>
      </c>
      <c r="Z97" s="81">
        <v>7.4507693399999998E-3</v>
      </c>
      <c r="AA97" s="81">
        <v>7.5124400400000003E-3</v>
      </c>
      <c r="AB97" s="81">
        <v>7.5692764799999996E-3</v>
      </c>
      <c r="AC97" s="81">
        <v>7.6337709300000004E-3</v>
      </c>
      <c r="AD97" s="81">
        <v>7.7007954599999989E-3</v>
      </c>
      <c r="AE97" s="81">
        <v>7.7719087799999996E-3</v>
      </c>
      <c r="AF97" s="81">
        <v>7.8413278499999996E-3</v>
      </c>
      <c r="AG97" s="81">
        <v>7.9100466299999988E-3</v>
      </c>
      <c r="AH97" s="81">
        <v>7.9768452599999987E-3</v>
      </c>
      <c r="AI97" s="81">
        <v>8.0450444699999984E-3</v>
      </c>
      <c r="AJ97" s="81">
        <v>8.1026037900000011E-3</v>
      </c>
      <c r="AK97" s="80">
        <v>7.5979999999999997E-3</v>
      </c>
    </row>
    <row r="98" spans="1:37" ht="15" customHeight="1" x14ac:dyDescent="0.35">
      <c r="A98" s="63" t="s">
        <v>409</v>
      </c>
      <c r="B98" s="63" t="str">
        <f>'About state downscaling'!C108</f>
        <v>Petroleum Diesel</v>
      </c>
      <c r="C98" s="81"/>
      <c r="D98" s="81"/>
      <c r="E98" s="81">
        <v>2.840455305E-2</v>
      </c>
      <c r="F98" s="81">
        <v>2.8607863050000001E-2</v>
      </c>
      <c r="G98" s="81">
        <v>2.8674797219999999E-2</v>
      </c>
      <c r="H98" s="81">
        <v>2.8757679929999991E-2</v>
      </c>
      <c r="I98" s="81">
        <v>2.8784042459999999E-2</v>
      </c>
      <c r="J98" s="81">
        <v>2.8962616409999999E-2</v>
      </c>
      <c r="K98" s="81">
        <v>2.9214630450000001E-2</v>
      </c>
      <c r="L98" s="81">
        <v>2.9506561019999999E-2</v>
      </c>
      <c r="M98" s="81">
        <v>2.9750420069999998E-2</v>
      </c>
      <c r="N98" s="81">
        <v>3.0020257620000001E-2</v>
      </c>
      <c r="O98" s="81">
        <v>3.0290727690000002E-2</v>
      </c>
      <c r="P98" s="81">
        <v>3.059447283E-2</v>
      </c>
      <c r="Q98" s="81">
        <v>3.1000641030000001E-2</v>
      </c>
      <c r="R98" s="81">
        <v>3.1300929900000003E-2</v>
      </c>
      <c r="S98" s="81">
        <v>3.1565119949999998E-2</v>
      </c>
      <c r="T98" s="81">
        <v>3.1892155380000002E-2</v>
      </c>
      <c r="U98" s="81">
        <v>3.2204416950000002E-2</v>
      </c>
      <c r="V98" s="81">
        <v>3.2464947420000001E-2</v>
      </c>
      <c r="W98" s="81">
        <v>3.2709845610000003E-2</v>
      </c>
      <c r="X98" s="81">
        <v>3.2960187990000001E-2</v>
      </c>
      <c r="Y98" s="81">
        <v>3.3183941940000003E-2</v>
      </c>
      <c r="Z98" s="81">
        <v>3.3475420710000002E-2</v>
      </c>
      <c r="AA98" s="81">
        <v>3.3782463989999997E-2</v>
      </c>
      <c r="AB98" s="81">
        <v>3.4070283180000001E-2</v>
      </c>
      <c r="AC98" s="81">
        <v>3.4403824529999988E-2</v>
      </c>
      <c r="AD98" s="81">
        <v>3.4770708719999988E-2</v>
      </c>
      <c r="AE98" s="81">
        <v>3.516138018E-2</v>
      </c>
      <c r="AF98" s="81">
        <v>3.556217196E-2</v>
      </c>
      <c r="AG98" s="81">
        <v>3.5938950570000003E-2</v>
      </c>
      <c r="AH98" s="81">
        <v>3.6301429709999999E-2</v>
      </c>
      <c r="AI98" s="81">
        <v>3.6676378529999998E-2</v>
      </c>
      <c r="AJ98" s="81">
        <v>3.6998173080000002E-2</v>
      </c>
      <c r="AK98" s="80">
        <v>6.8669999999999998E-3</v>
      </c>
    </row>
    <row r="99" spans="1:37" ht="15" customHeight="1" x14ac:dyDescent="0.35">
      <c r="A99" s="63" t="s">
        <v>410</v>
      </c>
      <c r="B99" s="63" t="str">
        <f>'About state downscaling'!C109</f>
        <v>Heavy or Residual Oil</v>
      </c>
      <c r="C99" s="81"/>
      <c r="D99" s="81"/>
      <c r="E99" s="81">
        <v>9.1227456000000007E-4</v>
      </c>
      <c r="F99" s="81">
        <v>8.5579956000000001E-4</v>
      </c>
      <c r="G99" s="81">
        <v>8.8579907999999984E-4</v>
      </c>
      <c r="H99" s="81">
        <v>9.363555E-4</v>
      </c>
      <c r="I99" s="81">
        <v>9.4918661999999999E-4</v>
      </c>
      <c r="J99" s="81">
        <v>9.7331273999999991E-4</v>
      </c>
      <c r="K99" s="81">
        <v>1.0031089500000001E-3</v>
      </c>
      <c r="L99" s="81">
        <v>1.0570312799999999E-3</v>
      </c>
      <c r="M99" s="81">
        <v>1.0787402699999999E-3</v>
      </c>
      <c r="N99" s="81">
        <v>1.10388294E-3</v>
      </c>
      <c r="O99" s="81">
        <v>1.1221582499999999E-3</v>
      </c>
      <c r="P99" s="81">
        <v>1.1409983099999999E-3</v>
      </c>
      <c r="Q99" s="81">
        <v>1.13995917E-3</v>
      </c>
      <c r="R99" s="81">
        <v>1.1449289699999999E-3</v>
      </c>
      <c r="S99" s="81">
        <v>1.1505538800000001E-3</v>
      </c>
      <c r="T99" s="81">
        <v>1.15798599E-3</v>
      </c>
      <c r="U99" s="81">
        <v>1.15929621E-3</v>
      </c>
      <c r="V99" s="81">
        <v>1.15936398E-3</v>
      </c>
      <c r="W99" s="81">
        <v>1.1609000999999999E-3</v>
      </c>
      <c r="X99" s="81">
        <v>1.1622103199999999E-3</v>
      </c>
      <c r="Y99" s="81">
        <v>1.1626395300000001E-3</v>
      </c>
      <c r="Z99" s="81">
        <v>1.16751897E-3</v>
      </c>
      <c r="AA99" s="81">
        <v>1.17097524E-3</v>
      </c>
      <c r="AB99" s="81">
        <v>1.1749059E-3</v>
      </c>
      <c r="AC99" s="81">
        <v>1.1780233200000001E-3</v>
      </c>
      <c r="AD99" s="81">
        <v>1.17935613E-3</v>
      </c>
      <c r="AE99" s="81">
        <v>1.1807793E-3</v>
      </c>
      <c r="AF99" s="81">
        <v>1.1801467799999999E-3</v>
      </c>
      <c r="AG99" s="81">
        <v>1.18265427E-3</v>
      </c>
      <c r="AH99" s="81">
        <v>1.1835352800000001E-3</v>
      </c>
      <c r="AI99" s="81">
        <v>1.18470996E-3</v>
      </c>
      <c r="AJ99" s="81">
        <v>1.1810729700000001E-3</v>
      </c>
      <c r="AK99" s="80">
        <v>9.9550000000000003E-3</v>
      </c>
    </row>
    <row r="100" spans="1:37" ht="15" customHeight="1" x14ac:dyDescent="0.35">
      <c r="A100" s="63" t="s">
        <v>412</v>
      </c>
      <c r="B100" s="63" t="str">
        <f>'About state downscaling'!C110</f>
        <v>LPG/propane/butane</v>
      </c>
      <c r="C100" s="81"/>
      <c r="D100" s="81"/>
      <c r="E100" s="81">
        <v>1.4238476999999999E-2</v>
      </c>
      <c r="F100" s="81">
        <v>1.280853E-2</v>
      </c>
      <c r="G100" s="81">
        <v>1.4314831199999999E-2</v>
      </c>
      <c r="H100" s="81">
        <v>1.573657803E-2</v>
      </c>
      <c r="I100" s="81">
        <v>1.6615826010000001E-2</v>
      </c>
      <c r="J100" s="81">
        <v>1.746121158E-2</v>
      </c>
      <c r="K100" s="81">
        <v>1.8115259849999999E-2</v>
      </c>
      <c r="L100" s="81">
        <v>1.8685092600000001E-2</v>
      </c>
      <c r="M100" s="81">
        <v>1.9192396229999999E-2</v>
      </c>
      <c r="N100" s="81">
        <v>1.9754435430000002E-2</v>
      </c>
      <c r="O100" s="81">
        <v>2.032462962E-2</v>
      </c>
      <c r="P100" s="81">
        <v>2.0933000909999999E-2</v>
      </c>
      <c r="Q100" s="81">
        <v>2.1480785820000001E-2</v>
      </c>
      <c r="R100" s="81">
        <v>2.1970830689999998E-2</v>
      </c>
      <c r="S100" s="81">
        <v>2.244928689E-2</v>
      </c>
      <c r="T100" s="81">
        <v>2.294992647E-2</v>
      </c>
      <c r="U100" s="81">
        <v>2.348056557E-2</v>
      </c>
      <c r="V100" s="81">
        <v>2.3913299610000001E-2</v>
      </c>
      <c r="W100" s="81">
        <v>2.4341809320000001E-2</v>
      </c>
      <c r="X100" s="81">
        <v>2.4766817579999999E-2</v>
      </c>
      <c r="Y100" s="81">
        <v>2.5223926229999999E-2</v>
      </c>
      <c r="Z100" s="81">
        <v>2.5713587069999998E-2</v>
      </c>
      <c r="AA100" s="81">
        <v>2.6169182190000001E-2</v>
      </c>
      <c r="AB100" s="81">
        <v>2.6709964199999998E-2</v>
      </c>
      <c r="AC100" s="81">
        <v>2.7203058719999999E-2</v>
      </c>
      <c r="AD100" s="81">
        <v>2.773175508E-2</v>
      </c>
      <c r="AE100" s="81">
        <v>2.8262190869999999E-2</v>
      </c>
      <c r="AF100" s="81">
        <v>2.886484689E-2</v>
      </c>
      <c r="AG100" s="81">
        <v>2.9389522229999999E-2</v>
      </c>
      <c r="AH100" s="81">
        <v>2.9910583170000001E-2</v>
      </c>
      <c r="AI100" s="81">
        <v>3.0501944190000001E-2</v>
      </c>
      <c r="AJ100" s="81">
        <v>3.0978299519999999E-2</v>
      </c>
      <c r="AK100" s="80">
        <v>2.2957999999999999E-2</v>
      </c>
    </row>
    <row r="101" spans="1:37" ht="15" customHeight="1" x14ac:dyDescent="0.35">
      <c r="A101" s="63" t="s">
        <v>413</v>
      </c>
      <c r="B101" s="63" t="str">
        <f>'About state downscaling'!C111</f>
        <v>Petroleum Diesel</v>
      </c>
      <c r="C101" s="81"/>
      <c r="D101" s="81"/>
      <c r="E101" s="81">
        <v>2.92386888E-3</v>
      </c>
      <c r="F101" s="81">
        <v>2.6836242299999999E-3</v>
      </c>
      <c r="G101" s="81">
        <v>2.2527199799999998E-3</v>
      </c>
      <c r="H101" s="81">
        <v>1.9313998200000001E-3</v>
      </c>
      <c r="I101" s="81">
        <v>1.7368999200000001E-3</v>
      </c>
      <c r="J101" s="81">
        <v>1.57549437E-3</v>
      </c>
      <c r="K101" s="81">
        <v>1.4765953499999999E-3</v>
      </c>
      <c r="L101" s="81">
        <v>1.5030256500000001E-3</v>
      </c>
      <c r="M101" s="81">
        <v>1.49037525E-3</v>
      </c>
      <c r="N101" s="81">
        <v>1.5123779099999999E-3</v>
      </c>
      <c r="O101" s="81">
        <v>1.47664053E-3</v>
      </c>
      <c r="P101" s="81">
        <v>1.4533276499999999E-3</v>
      </c>
      <c r="Q101" s="81">
        <v>1.42804944E-3</v>
      </c>
      <c r="R101" s="81">
        <v>1.4321156399999999E-3</v>
      </c>
      <c r="S101" s="81">
        <v>1.4357526300000001E-3</v>
      </c>
      <c r="T101" s="81">
        <v>1.4469346800000001E-3</v>
      </c>
      <c r="U101" s="81">
        <v>1.4210013599999999E-3</v>
      </c>
      <c r="V101" s="81">
        <v>1.4227182E-3</v>
      </c>
      <c r="W101" s="81">
        <v>1.43850861E-3</v>
      </c>
      <c r="X101" s="81">
        <v>1.4480641799999999E-3</v>
      </c>
      <c r="Y101" s="81">
        <v>1.4489226E-3</v>
      </c>
      <c r="Z101" s="81">
        <v>1.4487192899999999E-3</v>
      </c>
      <c r="AA101" s="81">
        <v>1.45174635E-3</v>
      </c>
      <c r="AB101" s="81">
        <v>1.4604209100000001E-3</v>
      </c>
      <c r="AC101" s="81">
        <v>1.47006684E-3</v>
      </c>
      <c r="AD101" s="81">
        <v>1.48233321E-3</v>
      </c>
      <c r="AE101" s="81">
        <v>1.4995242E-3</v>
      </c>
      <c r="AF101" s="81">
        <v>1.5087635099999999E-3</v>
      </c>
      <c r="AG101" s="81">
        <v>1.5316245899999999E-3</v>
      </c>
      <c r="AH101" s="81">
        <v>1.54443312E-3</v>
      </c>
      <c r="AI101" s="81">
        <v>1.55468898E-3</v>
      </c>
      <c r="AJ101" s="81">
        <v>1.5616467000000001E-3</v>
      </c>
      <c r="AK101" s="80">
        <v>-2.2539999999999999E-3</v>
      </c>
    </row>
    <row r="102" spans="1:37" ht="15" customHeight="1" x14ac:dyDescent="0.35">
      <c r="A102" s="63" t="s">
        <v>414</v>
      </c>
      <c r="B102" s="63" t="str">
        <f>'About state downscaling'!C112</f>
        <v>Petroleum Diesel</v>
      </c>
      <c r="C102" s="81"/>
      <c r="D102" s="81"/>
      <c r="E102" s="81">
        <v>1.8880721999999999E-2</v>
      </c>
      <c r="F102" s="81">
        <v>1.8925902000000001E-2</v>
      </c>
      <c r="G102" s="81">
        <v>1.9046690729999999E-2</v>
      </c>
      <c r="H102" s="81">
        <v>1.924435323E-2</v>
      </c>
      <c r="I102" s="81">
        <v>1.9303606800000001E-2</v>
      </c>
      <c r="J102" s="81">
        <v>1.93309407E-2</v>
      </c>
      <c r="K102" s="81">
        <v>1.9369479240000001E-2</v>
      </c>
      <c r="L102" s="81">
        <v>1.9436187510000001E-2</v>
      </c>
      <c r="M102" s="81">
        <v>1.9533437460000001E-2</v>
      </c>
      <c r="N102" s="81">
        <v>1.9666469969999999E-2</v>
      </c>
      <c r="O102" s="81">
        <v>1.9829795670000001E-2</v>
      </c>
      <c r="P102" s="81">
        <v>2.0262868560000001E-2</v>
      </c>
      <c r="Q102" s="81">
        <v>2.0760729570000001E-2</v>
      </c>
      <c r="R102" s="81">
        <v>2.1165881219999998E-2</v>
      </c>
      <c r="S102" s="81">
        <v>2.1639390210000001E-2</v>
      </c>
      <c r="T102" s="81">
        <v>2.2126972769999999E-2</v>
      </c>
      <c r="U102" s="81">
        <v>2.2590496979999999E-2</v>
      </c>
      <c r="V102" s="81">
        <v>2.3058177749999999E-2</v>
      </c>
      <c r="W102" s="81">
        <v>2.35733427E-2</v>
      </c>
      <c r="X102" s="81">
        <v>2.4037567199999998E-2</v>
      </c>
      <c r="Y102" s="81">
        <v>2.449293642E-2</v>
      </c>
      <c r="Z102" s="81">
        <v>2.5022536380000002E-2</v>
      </c>
      <c r="AA102" s="81">
        <v>2.554334883E-2</v>
      </c>
      <c r="AB102" s="81">
        <v>2.607839298E-2</v>
      </c>
      <c r="AC102" s="81">
        <v>2.662748811E-2</v>
      </c>
      <c r="AD102" s="81">
        <v>2.7182095199999999E-2</v>
      </c>
      <c r="AE102" s="81">
        <v>2.7751001760000001E-2</v>
      </c>
      <c r="AF102" s="81">
        <v>2.8334659589999998E-2</v>
      </c>
      <c r="AG102" s="81">
        <v>2.8926856439999999E-2</v>
      </c>
      <c r="AH102" s="81">
        <v>2.9520499049999999E-2</v>
      </c>
      <c r="AI102" s="81">
        <v>3.013627986E-2</v>
      </c>
      <c r="AJ102" s="81">
        <v>3.0762949049999998E-2</v>
      </c>
      <c r="AK102" s="80">
        <v>1.9109999999999999E-2</v>
      </c>
    </row>
    <row r="103" spans="1:37" ht="15" customHeight="1" x14ac:dyDescent="0.35">
      <c r="A103" s="63" t="s">
        <v>415</v>
      </c>
      <c r="B103" s="63" t="str">
        <f>'About state downscaling'!C113</f>
        <v>Heavy or Residual Oil</v>
      </c>
      <c r="C103" s="81"/>
      <c r="D103" s="81"/>
      <c r="E103" s="81">
        <v>8.8643160000000006E-3</v>
      </c>
      <c r="F103" s="81">
        <v>4.5428489999999998E-3</v>
      </c>
      <c r="G103" s="81">
        <v>5.7728970899999987E-3</v>
      </c>
      <c r="H103" s="81">
        <v>6.7078068299999986E-3</v>
      </c>
      <c r="I103" s="81">
        <v>6.8646491999999996E-3</v>
      </c>
      <c r="J103" s="81">
        <v>7.0243153199999993E-3</v>
      </c>
      <c r="K103" s="81">
        <v>7.3756575899999993E-3</v>
      </c>
      <c r="L103" s="81">
        <v>8.4035477699999986E-3</v>
      </c>
      <c r="M103" s="81">
        <v>8.8297984799999996E-3</v>
      </c>
      <c r="N103" s="81">
        <v>9.4476349799999994E-3</v>
      </c>
      <c r="O103" s="81">
        <v>9.71320302E-3</v>
      </c>
      <c r="P103" s="81">
        <v>1.0032670800000001E-2</v>
      </c>
      <c r="Q103" s="81">
        <v>9.9481164300000008E-3</v>
      </c>
      <c r="R103" s="81">
        <v>1.002871755E-2</v>
      </c>
      <c r="S103" s="81">
        <v>1.0134303210000001E-2</v>
      </c>
      <c r="T103" s="81">
        <v>1.0278924389999999E-2</v>
      </c>
      <c r="U103" s="81">
        <v>1.027623618E-2</v>
      </c>
      <c r="V103" s="81">
        <v>1.0259271089999999E-2</v>
      </c>
      <c r="W103" s="81">
        <v>1.0313893710000001E-2</v>
      </c>
      <c r="X103" s="81">
        <v>1.034651367E-2</v>
      </c>
      <c r="Y103" s="81">
        <v>1.0318118039999999E-2</v>
      </c>
      <c r="Z103" s="81">
        <v>1.028244843E-2</v>
      </c>
      <c r="AA103" s="81">
        <v>1.026186894E-2</v>
      </c>
      <c r="AB103" s="81">
        <v>1.029505365E-2</v>
      </c>
      <c r="AC103" s="81">
        <v>1.0333004850000001E-2</v>
      </c>
      <c r="AD103" s="81">
        <v>1.03914E-2</v>
      </c>
      <c r="AE103" s="81">
        <v>1.0492942050000001E-2</v>
      </c>
      <c r="AF103" s="81">
        <v>1.053163872E-2</v>
      </c>
      <c r="AG103" s="81">
        <v>1.067775084E-2</v>
      </c>
      <c r="AH103" s="81">
        <v>1.074800574E-2</v>
      </c>
      <c r="AI103" s="81">
        <v>1.080059526E-2</v>
      </c>
      <c r="AJ103" s="81">
        <v>1.0832831189999999E-2</v>
      </c>
      <c r="AK103" s="80">
        <v>-8.0940000000000005E-3</v>
      </c>
    </row>
    <row r="104" spans="1:37" ht="15" customHeight="1" x14ac:dyDescent="0.35">
      <c r="A104" s="63" t="s">
        <v>844</v>
      </c>
      <c r="B104" s="63"/>
      <c r="C104" s="81"/>
      <c r="D104" s="81"/>
      <c r="E104" s="81">
        <f t="shared" ref="E104:AJ104" si="17">SUM(E95:E103)</f>
        <v>0.15082118621999999</v>
      </c>
      <c r="F104" s="81">
        <f t="shared" si="17"/>
        <v>0.15281285615999998</v>
      </c>
      <c r="G104" s="81">
        <f t="shared" si="17"/>
        <v>0.15739925868000001</v>
      </c>
      <c r="H104" s="81">
        <f t="shared" si="17"/>
        <v>0.16202304765</v>
      </c>
      <c r="I104" s="81">
        <f t="shared" si="17"/>
        <v>0.16505945991000001</v>
      </c>
      <c r="J104" s="81">
        <f t="shared" si="17"/>
        <v>0.16774579494</v>
      </c>
      <c r="K104" s="81">
        <f t="shared" si="17"/>
        <v>0.17017015373999997</v>
      </c>
      <c r="L104" s="81">
        <f t="shared" si="17"/>
        <v>0.17323075989</v>
      </c>
      <c r="M104" s="81">
        <f t="shared" si="17"/>
        <v>0.17544401513999999</v>
      </c>
      <c r="N104" s="81">
        <f t="shared" si="17"/>
        <v>0.17813568140999997</v>
      </c>
      <c r="O104" s="81">
        <f t="shared" si="17"/>
        <v>0.18043498197000002</v>
      </c>
      <c r="P104" s="81">
        <f t="shared" si="17"/>
        <v>0.18332157735000001</v>
      </c>
      <c r="Q104" s="81">
        <f t="shared" si="17"/>
        <v>0.18571444569000001</v>
      </c>
      <c r="R104" s="81">
        <f t="shared" si="17"/>
        <v>0.18795356649</v>
      </c>
      <c r="S104" s="81">
        <f t="shared" si="17"/>
        <v>0.19019359088999999</v>
      </c>
      <c r="T104" s="81">
        <f t="shared" si="17"/>
        <v>0.19265210577</v>
      </c>
      <c r="U104" s="81">
        <f t="shared" si="17"/>
        <v>0.19496437299000002</v>
      </c>
      <c r="V104" s="81">
        <f t="shared" si="17"/>
        <v>0.19690835543999996</v>
      </c>
      <c r="W104" s="81">
        <f t="shared" si="17"/>
        <v>0.19897125164999999</v>
      </c>
      <c r="X104" s="81">
        <f t="shared" si="17"/>
        <v>0.20095338861000001</v>
      </c>
      <c r="Y104" s="81">
        <f t="shared" si="17"/>
        <v>0.20293539003000002</v>
      </c>
      <c r="Z104" s="81">
        <f t="shared" si="17"/>
        <v>0.20515253075999998</v>
      </c>
      <c r="AA104" s="81">
        <f t="shared" si="17"/>
        <v>0.20729110347000002</v>
      </c>
      <c r="AB104" s="81">
        <f t="shared" si="17"/>
        <v>0.20978320968</v>
      </c>
      <c r="AC104" s="81">
        <f t="shared" si="17"/>
        <v>0.21211248716999997</v>
      </c>
      <c r="AD104" s="81">
        <f t="shared" si="17"/>
        <v>0.21465817685999999</v>
      </c>
      <c r="AE104" s="81">
        <f t="shared" si="17"/>
        <v>0.21730308183000002</v>
      </c>
      <c r="AF104" s="81">
        <f t="shared" si="17"/>
        <v>0.22013139501000001</v>
      </c>
      <c r="AG104" s="81">
        <f t="shared" si="17"/>
        <v>0.22279888998</v>
      </c>
      <c r="AH104" s="81">
        <f t="shared" si="17"/>
        <v>0.22535659755000001</v>
      </c>
      <c r="AI104" s="81">
        <f t="shared" si="17"/>
        <v>0.22820309567999997</v>
      </c>
      <c r="AJ104" s="81">
        <f t="shared" si="17"/>
        <v>0.23046119208000002</v>
      </c>
      <c r="AK104" s="80">
        <v>1.1660999999999999E-2</v>
      </c>
    </row>
    <row r="105" spans="1:37" ht="15" customHeight="1" x14ac:dyDescent="0.35">
      <c r="A105" s="63" t="s">
        <v>845</v>
      </c>
      <c r="B105" s="63"/>
      <c r="C105" s="81"/>
      <c r="D105" s="81"/>
      <c r="E105" s="81">
        <v>0.14198088339000001</v>
      </c>
      <c r="F105" s="81">
        <v>0.14836255839000001</v>
      </c>
      <c r="G105" s="81">
        <v>0.15217270074</v>
      </c>
      <c r="H105" s="81">
        <v>0.15629758956000001</v>
      </c>
      <c r="I105" s="81">
        <v>0.16035168131999999</v>
      </c>
      <c r="J105" s="81">
        <v>0.16335917838</v>
      </c>
      <c r="K105" s="81">
        <v>0.16458861654000001</v>
      </c>
      <c r="L105" s="81">
        <v>0.16321776498000001</v>
      </c>
      <c r="M105" s="81">
        <v>0.16358616270000001</v>
      </c>
      <c r="N105" s="81">
        <v>0.16372818603</v>
      </c>
      <c r="O105" s="81">
        <v>0.16507710270000001</v>
      </c>
      <c r="P105" s="81">
        <v>0.16625643624</v>
      </c>
      <c r="Q105" s="81">
        <v>0.16836096582000001</v>
      </c>
      <c r="R105" s="81">
        <v>0.16968426543000001</v>
      </c>
      <c r="S105" s="81">
        <v>0.17076006899999999</v>
      </c>
      <c r="T105" s="81">
        <v>0.17197340049000001</v>
      </c>
      <c r="U105" s="81">
        <v>0.17381803211999999</v>
      </c>
      <c r="V105" s="81">
        <v>0.17556523307999999</v>
      </c>
      <c r="W105" s="81">
        <v>0.17715559167</v>
      </c>
      <c r="X105" s="81">
        <v>0.17882682246000001</v>
      </c>
      <c r="Y105" s="81">
        <v>0.18078255170999999</v>
      </c>
      <c r="Z105" s="81">
        <v>0.18300746339999999</v>
      </c>
      <c r="AA105" s="81">
        <v>0.18522679536</v>
      </c>
      <c r="AB105" s="81">
        <v>0.18747594611999999</v>
      </c>
      <c r="AC105" s="81">
        <v>0.18962899901999999</v>
      </c>
      <c r="AD105" s="81">
        <v>0.19197539973</v>
      </c>
      <c r="AE105" s="81">
        <v>0.19427894721</v>
      </c>
      <c r="AF105" s="81">
        <v>0.19697411493</v>
      </c>
      <c r="AG105" s="81">
        <v>0.19919317581000001</v>
      </c>
      <c r="AH105" s="81">
        <v>0.20163226329</v>
      </c>
      <c r="AI105" s="81">
        <v>0.20440233945</v>
      </c>
      <c r="AJ105" s="81">
        <v>0.20673188802</v>
      </c>
      <c r="AK105" s="80">
        <v>8.1650000000000004E-3</v>
      </c>
    </row>
    <row r="106" spans="1:37" ht="15" customHeight="1" x14ac:dyDescent="0.35">
      <c r="A106" s="63" t="s">
        <v>846</v>
      </c>
      <c r="B106" s="63"/>
      <c r="C106" s="81"/>
      <c r="D106" s="81"/>
      <c r="E106" s="81">
        <v>1.9079513999999999E-2</v>
      </c>
      <c r="F106" s="81">
        <v>1.9257975E-2</v>
      </c>
      <c r="G106" s="81">
        <v>2.0148020999999999E-2</v>
      </c>
      <c r="H106" s="81">
        <v>2.0475350100000001E-2</v>
      </c>
      <c r="I106" s="81">
        <v>2.092730823E-2</v>
      </c>
      <c r="J106" s="81">
        <v>2.1281383890000002E-2</v>
      </c>
      <c r="K106" s="81">
        <v>2.1490251030000001E-2</v>
      </c>
      <c r="L106" s="81">
        <v>2.1684615389999998E-2</v>
      </c>
      <c r="M106" s="81">
        <v>2.186409294E-2</v>
      </c>
      <c r="N106" s="81">
        <v>2.2040520840000001E-2</v>
      </c>
      <c r="O106" s="81">
        <v>2.225675232E-2</v>
      </c>
      <c r="P106" s="81">
        <v>2.2481251739999999E-2</v>
      </c>
      <c r="Q106" s="81">
        <v>2.2703808419999999E-2</v>
      </c>
      <c r="R106" s="81">
        <v>2.309933673E-2</v>
      </c>
      <c r="S106" s="81">
        <v>2.3278113990000002E-2</v>
      </c>
      <c r="T106" s="81">
        <v>2.3493554819999998E-2</v>
      </c>
      <c r="U106" s="81">
        <v>2.371267782E-2</v>
      </c>
      <c r="V106" s="81">
        <v>2.3947659E-2</v>
      </c>
      <c r="W106" s="81">
        <v>2.421779022E-2</v>
      </c>
      <c r="X106" s="81">
        <v>2.449259757E-2</v>
      </c>
      <c r="Y106" s="81">
        <v>2.4765078150000001E-2</v>
      </c>
      <c r="Z106" s="81">
        <v>2.5029471509999991E-2</v>
      </c>
      <c r="AA106" s="81">
        <v>2.5239807E-2</v>
      </c>
      <c r="AB106" s="81">
        <v>2.547815409E-2</v>
      </c>
      <c r="AC106" s="81">
        <v>2.5708007339999998E-2</v>
      </c>
      <c r="AD106" s="81">
        <v>2.595114351E-2</v>
      </c>
      <c r="AE106" s="81">
        <v>2.6199430199999998E-2</v>
      </c>
      <c r="AF106" s="81">
        <v>2.6467483140000001E-2</v>
      </c>
      <c r="AG106" s="81">
        <v>2.670519771E-2</v>
      </c>
      <c r="AH106" s="81">
        <v>2.6947588410000001E-2</v>
      </c>
      <c r="AI106" s="81">
        <v>2.7209451690000001E-2</v>
      </c>
      <c r="AJ106" s="81">
        <v>2.7437701049999999E-2</v>
      </c>
      <c r="AK106" s="80">
        <v>7.8300000000000002E-3</v>
      </c>
    </row>
    <row r="107" spans="1:37" ht="15" customHeight="1" x14ac:dyDescent="0.35">
      <c r="A107" s="63" t="s">
        <v>847</v>
      </c>
      <c r="B107" s="63"/>
      <c r="C107" s="81"/>
      <c r="D107" s="81"/>
      <c r="E107" s="81">
        <v>4.3186613220000003E-2</v>
      </c>
      <c r="F107" s="81">
        <v>4.4258757209999999E-2</v>
      </c>
      <c r="G107" s="81">
        <v>4.6542561029999999E-2</v>
      </c>
      <c r="H107" s="81">
        <v>4.8617678429999998E-2</v>
      </c>
      <c r="I107" s="81">
        <v>4.9559026319999998E-2</v>
      </c>
      <c r="J107" s="81">
        <v>5.070508479E-2</v>
      </c>
      <c r="K107" s="81">
        <v>5.2122155490000002E-2</v>
      </c>
      <c r="L107" s="81">
        <v>5.2945786889999992E-2</v>
      </c>
      <c r="M107" s="81">
        <v>5.3356766759999993E-2</v>
      </c>
      <c r="N107" s="81">
        <v>5.3821262340000002E-2</v>
      </c>
      <c r="O107" s="81">
        <v>5.4039413969999998E-2</v>
      </c>
      <c r="P107" s="81">
        <v>5.3987231070000002E-2</v>
      </c>
      <c r="Q107" s="81">
        <v>5.4192528990000002E-2</v>
      </c>
      <c r="R107" s="81">
        <v>5.4627454259999993E-2</v>
      </c>
      <c r="S107" s="81">
        <v>5.4877096349999988E-2</v>
      </c>
      <c r="T107" s="81">
        <v>5.532189345E-2</v>
      </c>
      <c r="U107" s="81">
        <v>5.5453909409999988E-2</v>
      </c>
      <c r="V107" s="81">
        <v>5.5605375360000001E-2</v>
      </c>
      <c r="W107" s="81">
        <v>5.538860172E-2</v>
      </c>
      <c r="X107" s="81">
        <v>5.5510068150000001E-2</v>
      </c>
      <c r="Y107" s="81">
        <v>5.562941112E-2</v>
      </c>
      <c r="Z107" s="81">
        <v>5.6573063190000002E-2</v>
      </c>
      <c r="AA107" s="81">
        <v>5.6687413769999993E-2</v>
      </c>
      <c r="AB107" s="81">
        <v>5.6824354349999988E-2</v>
      </c>
      <c r="AC107" s="81">
        <v>5.6972341439999991E-2</v>
      </c>
      <c r="AD107" s="81">
        <v>5.7005051760000001E-2</v>
      </c>
      <c r="AE107" s="81">
        <v>5.6890949670000003E-2</v>
      </c>
      <c r="AF107" s="81">
        <v>5.6937259169999997E-2</v>
      </c>
      <c r="AG107" s="81">
        <v>5.699375676E-2</v>
      </c>
      <c r="AH107" s="81">
        <v>5.7113461169999998E-2</v>
      </c>
      <c r="AI107" s="81">
        <v>5.7134921669999998E-2</v>
      </c>
      <c r="AJ107" s="81">
        <v>5.6846108519999987E-2</v>
      </c>
      <c r="AK107" s="80">
        <v>9.1850000000000005E-3</v>
      </c>
    </row>
    <row r="108" spans="1:37" ht="15" customHeight="1" x14ac:dyDescent="0.35">
      <c r="A108" s="63" t="s">
        <v>848</v>
      </c>
      <c r="B108" s="63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  <c r="W108" s="81"/>
      <c r="X108" s="81"/>
      <c r="Y108" s="81"/>
      <c r="Z108" s="81"/>
      <c r="AA108" s="81"/>
      <c r="AB108" s="81"/>
      <c r="AC108" s="81"/>
      <c r="AD108" s="81"/>
      <c r="AE108" s="81"/>
      <c r="AF108" s="81"/>
      <c r="AG108" s="81"/>
      <c r="AH108" s="81"/>
      <c r="AI108" s="81"/>
      <c r="AJ108" s="81"/>
      <c r="AK108" s="80">
        <v>4.9936000000000001E-2</v>
      </c>
    </row>
    <row r="109" spans="1:37" ht="15" customHeight="1" x14ac:dyDescent="0.35">
      <c r="A109" s="63" t="s">
        <v>849</v>
      </c>
      <c r="B109" s="63"/>
      <c r="C109" s="81"/>
      <c r="D109" s="81"/>
      <c r="E109" s="81">
        <f t="shared" ref="E109:AJ109" si="18">SUM(E105:E108)</f>
        <v>0.20424701061</v>
      </c>
      <c r="F109" s="81">
        <f t="shared" si="18"/>
        <v>0.21187929060000002</v>
      </c>
      <c r="G109" s="81">
        <f t="shared" si="18"/>
        <v>0.21886328277</v>
      </c>
      <c r="H109" s="81">
        <f t="shared" si="18"/>
        <v>0.22539061809000002</v>
      </c>
      <c r="I109" s="81">
        <f t="shared" si="18"/>
        <v>0.23083801587</v>
      </c>
      <c r="J109" s="81">
        <f t="shared" si="18"/>
        <v>0.23534564706</v>
      </c>
      <c r="K109" s="81">
        <f t="shared" si="18"/>
        <v>0.23820102306000002</v>
      </c>
      <c r="L109" s="81">
        <f t="shared" si="18"/>
        <v>0.23784816725999999</v>
      </c>
      <c r="M109" s="81">
        <f t="shared" si="18"/>
        <v>0.23880702240000001</v>
      </c>
      <c r="N109" s="81">
        <f t="shared" si="18"/>
        <v>0.23958996921</v>
      </c>
      <c r="O109" s="81">
        <f t="shared" si="18"/>
        <v>0.24137326899</v>
      </c>
      <c r="P109" s="81">
        <f t="shared" si="18"/>
        <v>0.24272491905000002</v>
      </c>
      <c r="Q109" s="81">
        <f t="shared" si="18"/>
        <v>0.24525730323</v>
      </c>
      <c r="R109" s="81">
        <f t="shared" si="18"/>
        <v>0.24741105642</v>
      </c>
      <c r="S109" s="81">
        <f t="shared" si="18"/>
        <v>0.24891527933999996</v>
      </c>
      <c r="T109" s="81">
        <f t="shared" si="18"/>
        <v>0.25078884876000002</v>
      </c>
      <c r="U109" s="81">
        <f t="shared" si="18"/>
        <v>0.25298461935</v>
      </c>
      <c r="V109" s="81">
        <f t="shared" si="18"/>
        <v>0.25511826743999999</v>
      </c>
      <c r="W109" s="81">
        <f t="shared" si="18"/>
        <v>0.25676198361000002</v>
      </c>
      <c r="X109" s="81">
        <f t="shared" si="18"/>
        <v>0.25882948818000001</v>
      </c>
      <c r="Y109" s="81">
        <f t="shared" si="18"/>
        <v>0.26117704098</v>
      </c>
      <c r="Z109" s="81">
        <f t="shared" si="18"/>
        <v>0.26460999809999997</v>
      </c>
      <c r="AA109" s="81">
        <f t="shared" si="18"/>
        <v>0.26715401613</v>
      </c>
      <c r="AB109" s="81">
        <f t="shared" si="18"/>
        <v>0.26977845455999999</v>
      </c>
      <c r="AC109" s="81">
        <f t="shared" si="18"/>
        <v>0.27230934779999999</v>
      </c>
      <c r="AD109" s="81">
        <f t="shared" si="18"/>
        <v>0.27493159499999997</v>
      </c>
      <c r="AE109" s="81">
        <f t="shared" si="18"/>
        <v>0.27736932708000001</v>
      </c>
      <c r="AF109" s="81">
        <f t="shared" si="18"/>
        <v>0.28037885724</v>
      </c>
      <c r="AG109" s="81">
        <f t="shared" si="18"/>
        <v>0.28289213027999999</v>
      </c>
      <c r="AH109" s="81">
        <f t="shared" si="18"/>
        <v>0.28569331286999999</v>
      </c>
      <c r="AI109" s="81">
        <f t="shared" si="18"/>
        <v>0.28874671280999997</v>
      </c>
      <c r="AJ109" s="81">
        <f t="shared" si="18"/>
        <v>0.29101569759000001</v>
      </c>
      <c r="AK109" s="80">
        <v>9.3620000000000005E-3</v>
      </c>
    </row>
    <row r="110" spans="1:37" ht="15" customHeight="1" x14ac:dyDescent="0.35">
      <c r="A110" s="63" t="s">
        <v>850</v>
      </c>
      <c r="B110" s="63"/>
      <c r="C110" s="81"/>
      <c r="D110" s="81"/>
      <c r="E110" s="81">
        <v>1.3077350999999999E-2</v>
      </c>
      <c r="F110" s="81">
        <v>1.2982473E-2</v>
      </c>
      <c r="G110" s="81">
        <v>1.1515817249999999E-2</v>
      </c>
      <c r="H110" s="81">
        <v>1.082284641E-2</v>
      </c>
      <c r="I110" s="81">
        <v>1.1035689390000001E-2</v>
      </c>
      <c r="J110" s="81">
        <v>1.0781393760000001E-2</v>
      </c>
      <c r="K110" s="81">
        <v>1.0600493040000001E-2</v>
      </c>
      <c r="L110" s="81">
        <v>1.047197853E-2</v>
      </c>
      <c r="M110" s="81">
        <v>1.0336257810000001E-2</v>
      </c>
      <c r="N110" s="81">
        <v>1.02104541E-2</v>
      </c>
      <c r="O110" s="81">
        <v>1.007886735E-2</v>
      </c>
      <c r="P110" s="81">
        <v>9.9812785500000001E-3</v>
      </c>
      <c r="Q110" s="81">
        <v>9.9646297199999997E-3</v>
      </c>
      <c r="R110" s="81">
        <v>9.9911729699999983E-3</v>
      </c>
      <c r="S110" s="81">
        <v>1.006020801E-2</v>
      </c>
      <c r="T110" s="81">
        <v>1.008629946E-2</v>
      </c>
      <c r="U110" s="81">
        <v>1.0079093250000001E-2</v>
      </c>
      <c r="V110" s="81">
        <v>1.0116457109999999E-2</v>
      </c>
      <c r="W110" s="81">
        <v>1.013360292E-2</v>
      </c>
      <c r="X110" s="81">
        <v>1.015931034E-2</v>
      </c>
      <c r="Y110" s="81">
        <v>1.016319582E-2</v>
      </c>
      <c r="Z110" s="81">
        <v>1.016405424E-2</v>
      </c>
      <c r="AA110" s="81">
        <v>1.0120094099999999E-2</v>
      </c>
      <c r="AB110" s="81">
        <v>1.0129017150000001E-2</v>
      </c>
      <c r="AC110" s="81">
        <v>1.0069447319999999E-2</v>
      </c>
      <c r="AD110" s="81">
        <v>1.004855157E-2</v>
      </c>
      <c r="AE110" s="81">
        <v>1.0020585150000001E-2</v>
      </c>
      <c r="AF110" s="81">
        <v>9.9780481799999991E-3</v>
      </c>
      <c r="AG110" s="81">
        <v>9.9049017599999994E-3</v>
      </c>
      <c r="AH110" s="81">
        <v>9.8728691399999988E-3</v>
      </c>
      <c r="AI110" s="81">
        <v>9.7893087299999997E-3</v>
      </c>
      <c r="AJ110" s="81">
        <v>9.7193926799999993E-3</v>
      </c>
      <c r="AK110" s="80">
        <v>-4.522E-3</v>
      </c>
    </row>
    <row r="111" spans="1:37" ht="15" customHeight="1" x14ac:dyDescent="0.35">
      <c r="A111" s="63" t="s">
        <v>851</v>
      </c>
      <c r="B111" s="63"/>
      <c r="C111" s="81"/>
      <c r="D111" s="81"/>
      <c r="E111" s="81">
        <v>1.1511254070000001E-2</v>
      </c>
      <c r="F111" s="81">
        <v>1.027293804E-2</v>
      </c>
      <c r="G111" s="81">
        <v>1.0646441099999999E-2</v>
      </c>
      <c r="H111" s="81">
        <v>1.11815982E-2</v>
      </c>
      <c r="I111" s="81">
        <v>1.145859678E-2</v>
      </c>
      <c r="J111" s="81">
        <v>1.1691431909999999E-2</v>
      </c>
      <c r="K111" s="81">
        <v>1.1889749519999999E-2</v>
      </c>
      <c r="L111" s="81">
        <v>1.205088399E-2</v>
      </c>
      <c r="M111" s="81">
        <v>1.203845949E-2</v>
      </c>
      <c r="N111" s="81">
        <v>1.2019845330000001E-2</v>
      </c>
      <c r="O111" s="81">
        <v>1.199174337E-2</v>
      </c>
      <c r="P111" s="81">
        <v>1.1965606740000001E-2</v>
      </c>
      <c r="Q111" s="81">
        <v>1.1796362459999999E-2</v>
      </c>
      <c r="R111" s="81">
        <v>1.1637825839999999E-2</v>
      </c>
      <c r="S111" s="81">
        <v>1.1485975860000001E-2</v>
      </c>
      <c r="T111" s="81">
        <v>1.133674632E-2</v>
      </c>
      <c r="U111" s="81">
        <v>1.115365437E-2</v>
      </c>
      <c r="V111" s="81">
        <v>1.109232252E-2</v>
      </c>
      <c r="W111" s="81">
        <v>1.103625414E-2</v>
      </c>
      <c r="X111" s="81">
        <v>1.098115713E-2</v>
      </c>
      <c r="Y111" s="81">
        <v>1.0926737820000001E-2</v>
      </c>
      <c r="Z111" s="81">
        <v>1.089052605E-2</v>
      </c>
      <c r="AA111" s="81">
        <v>1.085695731E-2</v>
      </c>
      <c r="AB111" s="81">
        <v>1.0823546700000001E-2</v>
      </c>
      <c r="AC111" s="81">
        <v>1.0795218840000001E-2</v>
      </c>
      <c r="AD111" s="81">
        <v>1.077522669E-2</v>
      </c>
      <c r="AE111" s="81">
        <v>1.075841973E-2</v>
      </c>
      <c r="AF111" s="81">
        <v>1.074728286E-2</v>
      </c>
      <c r="AG111" s="81">
        <v>1.073447433E-2</v>
      </c>
      <c r="AH111" s="81">
        <v>1.0720762199999999E-2</v>
      </c>
      <c r="AI111" s="81">
        <v>1.07085636E-2</v>
      </c>
      <c r="AJ111" s="81">
        <v>1.069279578E-2</v>
      </c>
      <c r="AK111" s="80">
        <v>-1.155E-3</v>
      </c>
    </row>
    <row r="112" spans="1:37" ht="15" customHeight="1" x14ac:dyDescent="0.35">
      <c r="A112" s="63" t="s">
        <v>852</v>
      </c>
      <c r="B112" s="63"/>
      <c r="C112" s="81"/>
      <c r="D112" s="81"/>
      <c r="E112" s="81">
        <f t="shared" ref="E112:AJ112" si="19">SUM(E110:E111)</f>
        <v>2.4588605069999998E-2</v>
      </c>
      <c r="F112" s="81">
        <f t="shared" si="19"/>
        <v>2.325541104E-2</v>
      </c>
      <c r="G112" s="81">
        <f t="shared" si="19"/>
        <v>2.2162258349999998E-2</v>
      </c>
      <c r="H112" s="81">
        <f t="shared" si="19"/>
        <v>2.200444461E-2</v>
      </c>
      <c r="I112" s="81">
        <f t="shared" si="19"/>
        <v>2.2494286170000002E-2</v>
      </c>
      <c r="J112" s="81">
        <f t="shared" si="19"/>
        <v>2.2472825670000002E-2</v>
      </c>
      <c r="K112" s="81">
        <f t="shared" si="19"/>
        <v>2.2490242559999998E-2</v>
      </c>
      <c r="L112" s="81">
        <f t="shared" si="19"/>
        <v>2.2522862519999999E-2</v>
      </c>
      <c r="M112" s="81">
        <f t="shared" si="19"/>
        <v>2.2374717299999999E-2</v>
      </c>
      <c r="N112" s="81">
        <f t="shared" si="19"/>
        <v>2.2230299430000003E-2</v>
      </c>
      <c r="O112" s="81">
        <f t="shared" si="19"/>
        <v>2.2070610720000002E-2</v>
      </c>
      <c r="P112" s="81">
        <f t="shared" si="19"/>
        <v>2.1946885290000002E-2</v>
      </c>
      <c r="Q112" s="81">
        <f t="shared" si="19"/>
        <v>2.1760992180000001E-2</v>
      </c>
      <c r="R112" s="81">
        <f t="shared" si="19"/>
        <v>2.1628998809999998E-2</v>
      </c>
      <c r="S112" s="81">
        <f t="shared" si="19"/>
        <v>2.1546183869999999E-2</v>
      </c>
      <c r="T112" s="81">
        <f t="shared" si="19"/>
        <v>2.142304578E-2</v>
      </c>
      <c r="U112" s="81">
        <f t="shared" si="19"/>
        <v>2.1232747619999999E-2</v>
      </c>
      <c r="V112" s="81">
        <f t="shared" si="19"/>
        <v>2.1208779630000001E-2</v>
      </c>
      <c r="W112" s="81">
        <f t="shared" si="19"/>
        <v>2.1169857059999998E-2</v>
      </c>
      <c r="X112" s="81">
        <f t="shared" si="19"/>
        <v>2.114046747E-2</v>
      </c>
      <c r="Y112" s="81">
        <f t="shared" si="19"/>
        <v>2.1089933640000003E-2</v>
      </c>
      <c r="Z112" s="81">
        <f t="shared" si="19"/>
        <v>2.105458029E-2</v>
      </c>
      <c r="AA112" s="81">
        <f t="shared" si="19"/>
        <v>2.0977051409999999E-2</v>
      </c>
      <c r="AB112" s="81">
        <f t="shared" si="19"/>
        <v>2.0952563850000001E-2</v>
      </c>
      <c r="AC112" s="81">
        <f t="shared" si="19"/>
        <v>2.086466616E-2</v>
      </c>
      <c r="AD112" s="81">
        <f t="shared" si="19"/>
        <v>2.0823778260000002E-2</v>
      </c>
      <c r="AE112" s="81">
        <f t="shared" si="19"/>
        <v>2.077900488E-2</v>
      </c>
      <c r="AF112" s="81">
        <f t="shared" si="19"/>
        <v>2.0725331039999999E-2</v>
      </c>
      <c r="AG112" s="81">
        <f t="shared" si="19"/>
        <v>2.0639376090000001E-2</v>
      </c>
      <c r="AH112" s="81">
        <f t="shared" si="19"/>
        <v>2.0593631339999998E-2</v>
      </c>
      <c r="AI112" s="81">
        <f t="shared" si="19"/>
        <v>2.049787233E-2</v>
      </c>
      <c r="AJ112" s="81">
        <f t="shared" si="19"/>
        <v>2.0412188460000001E-2</v>
      </c>
      <c r="AK112" s="80">
        <v>-2.7520000000000001E-3</v>
      </c>
    </row>
    <row r="113" spans="1:37" ht="15" customHeight="1" x14ac:dyDescent="0.35">
      <c r="A113" s="63" t="s">
        <v>853</v>
      </c>
      <c r="B113" s="63"/>
      <c r="C113" s="81"/>
      <c r="D113" s="81"/>
      <c r="E113" s="81">
        <v>3.671387793E-2</v>
      </c>
      <c r="F113" s="81">
        <v>3.4895382930000003E-2</v>
      </c>
      <c r="G113" s="81">
        <v>3.5826926760000002E-2</v>
      </c>
      <c r="H113" s="81">
        <v>3.6871917570000003E-2</v>
      </c>
      <c r="I113" s="81">
        <v>3.7492961849999999E-2</v>
      </c>
      <c r="J113" s="81">
        <v>3.819745359E-2</v>
      </c>
      <c r="K113" s="81">
        <v>3.8973171600000002E-2</v>
      </c>
      <c r="L113" s="81">
        <v>3.9762850230000001E-2</v>
      </c>
      <c r="M113" s="81">
        <v>4.0320732870000001E-2</v>
      </c>
      <c r="N113" s="81">
        <v>4.0910286689999999E-2</v>
      </c>
      <c r="O113" s="81">
        <v>4.1513688179999987E-2</v>
      </c>
      <c r="P113" s="81">
        <v>4.2130801799999999E-2</v>
      </c>
      <c r="Q113" s="81">
        <v>4.2585696630000003E-2</v>
      </c>
      <c r="R113" s="81">
        <v>4.2915985019999998E-2</v>
      </c>
      <c r="S113" s="81">
        <v>4.3232177250000003E-2</v>
      </c>
      <c r="T113" s="81">
        <v>4.3658699039999999E-2</v>
      </c>
      <c r="U113" s="81">
        <v>4.4043067890000002E-2</v>
      </c>
      <c r="V113" s="81">
        <v>4.4385306389999997E-2</v>
      </c>
      <c r="W113" s="81">
        <v>4.4652252420000003E-2</v>
      </c>
      <c r="X113" s="81">
        <v>4.4970726240000002E-2</v>
      </c>
      <c r="Y113" s="81">
        <v>4.5220436099999997E-2</v>
      </c>
      <c r="Z113" s="81">
        <v>4.5599564069999987E-2</v>
      </c>
      <c r="AA113" s="81">
        <v>4.6021725989999998E-2</v>
      </c>
      <c r="AB113" s="81">
        <v>4.6375914599999998E-2</v>
      </c>
      <c r="AC113" s="81">
        <v>4.6819424069999997E-2</v>
      </c>
      <c r="AD113" s="81">
        <v>4.7346742439999992E-2</v>
      </c>
      <c r="AE113" s="81">
        <v>4.7911266539999997E-2</v>
      </c>
      <c r="AF113" s="81">
        <v>4.8490180469999991E-2</v>
      </c>
      <c r="AG113" s="81">
        <v>4.9057460549999987E-2</v>
      </c>
      <c r="AH113" s="81">
        <v>4.9543168140000003E-2</v>
      </c>
      <c r="AI113" s="81">
        <v>5.0025238739999998E-2</v>
      </c>
      <c r="AJ113" s="81">
        <v>5.048837892E-2</v>
      </c>
      <c r="AK113" s="80">
        <v>1.3637E-2</v>
      </c>
    </row>
    <row r="114" spans="1:37" ht="15" customHeight="1" x14ac:dyDescent="0.35">
      <c r="A114" s="63" t="s">
        <v>854</v>
      </c>
      <c r="B114" s="63"/>
      <c r="C114" s="81"/>
      <c r="D114" s="81"/>
      <c r="E114" s="81">
        <v>6.8509280339999992E-2</v>
      </c>
      <c r="F114" s="81">
        <v>6.7506284339999986E-2</v>
      </c>
      <c r="G114" s="81">
        <v>6.8967586260000005E-2</v>
      </c>
      <c r="H114" s="81">
        <v>7.0762090679999987E-2</v>
      </c>
      <c r="I114" s="81">
        <v>7.1958073050000002E-2</v>
      </c>
      <c r="J114" s="81">
        <v>7.3090758239999998E-2</v>
      </c>
      <c r="K114" s="81">
        <v>7.4018348819999996E-2</v>
      </c>
      <c r="L114" s="81">
        <v>7.4972414879999991E-2</v>
      </c>
      <c r="M114" s="81">
        <v>7.5549544199999999E-2</v>
      </c>
      <c r="N114" s="81">
        <v>7.6203163259999998E-2</v>
      </c>
      <c r="O114" s="81">
        <v>7.6887188459999992E-2</v>
      </c>
      <c r="P114" s="81">
        <v>7.7641558919999992E-2</v>
      </c>
      <c r="Q114" s="81">
        <v>7.8117936839999999E-2</v>
      </c>
      <c r="R114" s="81">
        <v>7.8563479409999998E-2</v>
      </c>
      <c r="S114" s="81">
        <v>7.8966033209999995E-2</v>
      </c>
      <c r="T114" s="81">
        <v>7.9443856889999998E-2</v>
      </c>
      <c r="U114" s="81">
        <v>7.9918721279999994E-2</v>
      </c>
      <c r="V114" s="81">
        <v>8.0285289209999985E-2</v>
      </c>
      <c r="W114" s="81">
        <v>8.0658814859999997E-2</v>
      </c>
      <c r="X114" s="81">
        <v>8.1004825889999993E-2</v>
      </c>
      <c r="Y114" s="81">
        <v>8.1383411699999991E-2</v>
      </c>
      <c r="Z114" s="81">
        <v>8.1888975899999994E-2</v>
      </c>
      <c r="AA114" s="81">
        <v>8.2395127440000007E-2</v>
      </c>
      <c r="AB114" s="81">
        <v>8.2887273179999998E-2</v>
      </c>
      <c r="AC114" s="81">
        <v>8.33763015E-2</v>
      </c>
      <c r="AD114" s="81">
        <v>8.3880487710000007E-2</v>
      </c>
      <c r="AE114" s="81">
        <v>8.4393212940000004E-2</v>
      </c>
      <c r="AF114" s="81">
        <v>8.4889921859999995E-2</v>
      </c>
      <c r="AG114" s="81">
        <v>8.5334221979999986E-2</v>
      </c>
      <c r="AH114" s="81">
        <v>8.5726000349999998E-2</v>
      </c>
      <c r="AI114" s="81">
        <v>8.6127469829999997E-2</v>
      </c>
      <c r="AJ114" s="81">
        <v>8.6329808460000004E-2</v>
      </c>
      <c r="AK114" s="80">
        <v>9.4739999999999998E-3</v>
      </c>
    </row>
    <row r="115" spans="1:37" ht="15" customHeight="1" x14ac:dyDescent="0.3">
      <c r="A115" s="66" t="s">
        <v>855</v>
      </c>
      <c r="B115" s="66"/>
      <c r="C115" s="82"/>
      <c r="D115" s="82"/>
      <c r="E115" s="82">
        <v>0.48881674205999998</v>
      </c>
      <c r="F115" s="82">
        <v>0.49581824147999992</v>
      </c>
      <c r="G115" s="82">
        <v>0.51009654464999998</v>
      </c>
      <c r="H115" s="82">
        <v>0.52436520189000002</v>
      </c>
      <c r="I115" s="82">
        <v>0.53525242979999998</v>
      </c>
      <c r="J115" s="82">
        <v>0.54513722645999996</v>
      </c>
      <c r="K115" s="82">
        <v>0.55414180377</v>
      </c>
      <c r="L115" s="82">
        <v>0.56033098938000003</v>
      </c>
      <c r="M115" s="82">
        <v>0.56495803130999989</v>
      </c>
      <c r="N115" s="82">
        <v>0.57002781464999996</v>
      </c>
      <c r="O115" s="82">
        <v>0.57567788991000002</v>
      </c>
      <c r="P115" s="82">
        <v>0.58139794898999997</v>
      </c>
      <c r="Q115" s="82">
        <v>0.58706855855999995</v>
      </c>
      <c r="R115" s="82">
        <v>0.59213355282000002</v>
      </c>
      <c r="S115" s="82">
        <v>0.59648542595999998</v>
      </c>
      <c r="T115" s="82">
        <v>0.60159869504999997</v>
      </c>
      <c r="U115" s="82">
        <v>0.60677573570999999</v>
      </c>
      <c r="V115" s="82">
        <v>0.61156648736999997</v>
      </c>
      <c r="W115" s="82">
        <v>0.61584636617999999</v>
      </c>
      <c r="X115" s="82">
        <v>0.62053103519999997</v>
      </c>
      <c r="Y115" s="82">
        <v>0.62543835125999991</v>
      </c>
      <c r="Z115" s="82">
        <v>0.63196616097000002</v>
      </c>
      <c r="AA115" s="82">
        <v>0.63747116324999997</v>
      </c>
      <c r="AB115" s="82">
        <v>0.64340964503999998</v>
      </c>
      <c r="AC115" s="82">
        <v>0.64911436551000001</v>
      </c>
      <c r="AD115" s="82">
        <v>0.65530131470999997</v>
      </c>
      <c r="AE115" s="82">
        <v>0.66138803207999997</v>
      </c>
      <c r="AF115" s="82">
        <v>0.66824782442999997</v>
      </c>
      <c r="AG115" s="82">
        <v>0.67435417250999996</v>
      </c>
      <c r="AH115" s="82">
        <v>0.68057326728</v>
      </c>
      <c r="AI115" s="82">
        <v>0.68723248301999995</v>
      </c>
      <c r="AJ115" s="82">
        <v>0.69233944950000004</v>
      </c>
      <c r="AK115" s="76">
        <v>9.9469999999999992E-3</v>
      </c>
    </row>
    <row r="116" spans="1:37" ht="15" customHeight="1" x14ac:dyDescent="0.35">
      <c r="A116" s="63" t="s">
        <v>856</v>
      </c>
      <c r="B116" s="63"/>
      <c r="C116" s="81"/>
      <c r="D116" s="81"/>
      <c r="E116" s="81">
        <v>0.13136685894</v>
      </c>
      <c r="F116" s="81">
        <v>0.12753751509</v>
      </c>
      <c r="G116" s="81">
        <v>0.12816788904000001</v>
      </c>
      <c r="H116" s="81">
        <v>0.12866554674</v>
      </c>
      <c r="I116" s="81">
        <v>0.12817358172000001</v>
      </c>
      <c r="J116" s="81">
        <v>0.12862526877</v>
      </c>
      <c r="K116" s="81">
        <v>0.12714776982000001</v>
      </c>
      <c r="L116" s="81">
        <v>0.12633934149000001</v>
      </c>
      <c r="M116" s="81">
        <v>0.12669321384000001</v>
      </c>
      <c r="N116" s="81">
        <v>0.1271945763</v>
      </c>
      <c r="O116" s="81">
        <v>0.1278711468</v>
      </c>
      <c r="P116" s="81">
        <v>0.12895417916999999</v>
      </c>
      <c r="Q116" s="81">
        <v>0.12940690535999999</v>
      </c>
      <c r="R116" s="81">
        <v>0.12955082625</v>
      </c>
      <c r="S116" s="81">
        <v>0.12956083362000001</v>
      </c>
      <c r="T116" s="81">
        <v>0.12941869734</v>
      </c>
      <c r="U116" s="81">
        <v>0.12960931176000001</v>
      </c>
      <c r="V116" s="81">
        <v>0.12968562078000001</v>
      </c>
      <c r="W116" s="81">
        <v>0.1296885123</v>
      </c>
      <c r="X116" s="81">
        <v>0.12957739208999999</v>
      </c>
      <c r="Y116" s="81">
        <v>0.12948920073</v>
      </c>
      <c r="Z116" s="81">
        <v>0.12962887470000001</v>
      </c>
      <c r="AA116" s="81">
        <v>0.13001261103</v>
      </c>
      <c r="AB116" s="81">
        <v>0.13047448616999999</v>
      </c>
      <c r="AC116" s="81">
        <v>0.13079512863000001</v>
      </c>
      <c r="AD116" s="81">
        <v>0.13136039820000001</v>
      </c>
      <c r="AE116" s="81">
        <v>0.13197039596999999</v>
      </c>
      <c r="AF116" s="81">
        <v>0.13264371351000001</v>
      </c>
      <c r="AG116" s="81">
        <v>0.13308873651</v>
      </c>
      <c r="AH116" s="81">
        <v>0.13330844685000001</v>
      </c>
      <c r="AI116" s="81">
        <v>0.13345846704</v>
      </c>
      <c r="AJ116" s="81">
        <v>0.13346226216000001</v>
      </c>
      <c r="AK116" s="80">
        <v>2.0569999999999998E-3</v>
      </c>
    </row>
    <row r="117" spans="1:37" ht="15.75" customHeight="1" x14ac:dyDescent="0.3">
      <c r="A117" s="66" t="s">
        <v>857</v>
      </c>
      <c r="B117" s="66"/>
      <c r="C117" s="82"/>
      <c r="D117" s="82"/>
      <c r="E117" s="82">
        <f t="shared" ref="E117:AJ117" si="20">E115+E116</f>
        <v>0.62018360099999992</v>
      </c>
      <c r="F117" s="82">
        <f t="shared" si="20"/>
        <v>0.62335575656999986</v>
      </c>
      <c r="G117" s="82">
        <f t="shared" si="20"/>
        <v>0.63826443368999997</v>
      </c>
      <c r="H117" s="82">
        <f t="shared" si="20"/>
        <v>0.65303074862999999</v>
      </c>
      <c r="I117" s="82">
        <f t="shared" si="20"/>
        <v>0.66342601152000003</v>
      </c>
      <c r="J117" s="82">
        <f t="shared" si="20"/>
        <v>0.67376249522999998</v>
      </c>
      <c r="K117" s="82">
        <f t="shared" si="20"/>
        <v>0.68128957358999997</v>
      </c>
      <c r="L117" s="82">
        <f t="shared" si="20"/>
        <v>0.68667033087000007</v>
      </c>
      <c r="M117" s="82">
        <f t="shared" si="20"/>
        <v>0.69165124514999987</v>
      </c>
      <c r="N117" s="82">
        <f t="shared" si="20"/>
        <v>0.69722239094999994</v>
      </c>
      <c r="O117" s="82">
        <f t="shared" si="20"/>
        <v>0.70354903671000002</v>
      </c>
      <c r="P117" s="82">
        <f t="shared" si="20"/>
        <v>0.71035212815999993</v>
      </c>
      <c r="Q117" s="82">
        <f t="shared" si="20"/>
        <v>0.71647546391999994</v>
      </c>
      <c r="R117" s="82">
        <f t="shared" si="20"/>
        <v>0.72168437907000005</v>
      </c>
      <c r="S117" s="82">
        <f t="shared" si="20"/>
        <v>0.72604625958000002</v>
      </c>
      <c r="T117" s="82">
        <f t="shared" si="20"/>
        <v>0.73101739238999996</v>
      </c>
      <c r="U117" s="82">
        <f t="shared" si="20"/>
        <v>0.73638504747</v>
      </c>
      <c r="V117" s="82">
        <f t="shared" si="20"/>
        <v>0.74125210814999998</v>
      </c>
      <c r="W117" s="82">
        <f t="shared" si="20"/>
        <v>0.74553487848</v>
      </c>
      <c r="X117" s="82">
        <f t="shared" si="20"/>
        <v>0.75010842728999994</v>
      </c>
      <c r="Y117" s="82">
        <f t="shared" si="20"/>
        <v>0.75492755198999995</v>
      </c>
      <c r="Z117" s="82">
        <f t="shared" si="20"/>
        <v>0.76159503567000009</v>
      </c>
      <c r="AA117" s="82">
        <f t="shared" si="20"/>
        <v>0.76748377428000003</v>
      </c>
      <c r="AB117" s="82">
        <f t="shared" si="20"/>
        <v>0.77388413120999999</v>
      </c>
      <c r="AC117" s="82">
        <f t="shared" si="20"/>
        <v>0.77990949413999999</v>
      </c>
      <c r="AD117" s="82">
        <f t="shared" si="20"/>
        <v>0.78666171290999998</v>
      </c>
      <c r="AE117" s="82">
        <f t="shared" si="20"/>
        <v>0.7933584280499999</v>
      </c>
      <c r="AF117" s="82">
        <f t="shared" si="20"/>
        <v>0.80089153794000001</v>
      </c>
      <c r="AG117" s="82">
        <f t="shared" si="20"/>
        <v>0.80744290901999993</v>
      </c>
      <c r="AH117" s="82">
        <f t="shared" si="20"/>
        <v>0.81388171412999999</v>
      </c>
      <c r="AI117" s="82">
        <f t="shared" si="20"/>
        <v>0.82069095005999992</v>
      </c>
      <c r="AJ117" s="82">
        <f t="shared" si="20"/>
        <v>0.82580171166000005</v>
      </c>
      <c r="AK117" s="76">
        <v>8.3979999999999992E-3</v>
      </c>
    </row>
    <row r="118" spans="1:37" ht="15.75" customHeight="1" x14ac:dyDescent="0.35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7"/>
    </row>
    <row r="119" spans="1:37" ht="15.75" customHeight="1" x14ac:dyDescent="0.35">
      <c r="A119" s="122" t="s">
        <v>858</v>
      </c>
      <c r="B119" s="122"/>
      <c r="C119" s="122"/>
      <c r="D119" s="122"/>
      <c r="E119" s="122"/>
      <c r="F119" s="122"/>
      <c r="G119" s="122"/>
      <c r="H119" s="122"/>
      <c r="I119" s="122"/>
      <c r="J119" s="122"/>
      <c r="K119" s="122"/>
      <c r="L119" s="122"/>
      <c r="M119" s="122"/>
      <c r="N119" s="122"/>
      <c r="O119" s="122"/>
      <c r="P119" s="122"/>
      <c r="Q119" s="122"/>
      <c r="R119" s="122"/>
      <c r="S119" s="122"/>
      <c r="T119" s="122"/>
      <c r="U119" s="122"/>
      <c r="V119" s="122"/>
      <c r="W119" s="122"/>
      <c r="X119" s="122"/>
      <c r="Y119" s="122"/>
      <c r="Z119" s="122"/>
      <c r="AA119" s="122"/>
      <c r="AB119" s="122"/>
      <c r="AC119" s="122"/>
      <c r="AD119" s="122"/>
      <c r="AE119" s="122"/>
      <c r="AF119" s="122"/>
      <c r="AG119" s="122"/>
      <c r="AH119" s="122"/>
      <c r="AI119" s="122"/>
      <c r="AJ119" s="122"/>
      <c r="AK119" s="122"/>
    </row>
    <row r="120" spans="1:37" ht="15.75" customHeight="1" x14ac:dyDescent="0.35">
      <c r="A120" s="63" t="s">
        <v>402</v>
      </c>
      <c r="B120" s="54"/>
      <c r="C120" s="123"/>
      <c r="D120" s="123"/>
      <c r="E120" s="123">
        <f>Refineries!E105/10^15</f>
        <v>4.1765539645070708</v>
      </c>
      <c r="F120" s="123">
        <f>Refineries!F105/10^15</f>
        <v>4.2035847302854856</v>
      </c>
      <c r="G120" s="123">
        <f>Refineries!G105/10^15</f>
        <v>4.1940284410978492</v>
      </c>
      <c r="H120" s="123">
        <f>Refineries!H105/10^15</f>
        <v>4.1801123722311893</v>
      </c>
      <c r="I120" s="123">
        <f>Refineries!I105/10^15</f>
        <v>4.1628825457795617</v>
      </c>
      <c r="J120" s="123">
        <f>Refineries!J105/10^15</f>
        <v>4.1327524756126621</v>
      </c>
      <c r="K120" s="123">
        <f>Refineries!K105/10^15</f>
        <v>4.106959015834228</v>
      </c>
      <c r="L120" s="123">
        <f>Refineries!L105/10^15</f>
        <v>4.0908606413726432</v>
      </c>
      <c r="M120" s="123">
        <f>Refineries!M105/10^15</f>
        <v>4.0656788069420857</v>
      </c>
      <c r="N120" s="123">
        <f>Refineries!N105/10^15</f>
        <v>4.0583592876532419</v>
      </c>
      <c r="O120" s="123">
        <f>Refineries!O105/10^15</f>
        <v>4.0468551309528564</v>
      </c>
      <c r="P120" s="123">
        <f>Refineries!P105/10^15</f>
        <v>4.0455992675590178</v>
      </c>
      <c r="Q120" s="123">
        <f>Refineries!Q105/10^15</f>
        <v>4.0403063474479897</v>
      </c>
      <c r="R120" s="123">
        <f>Refineries!R105/10^15</f>
        <v>4.0343732521523794</v>
      </c>
      <c r="S120" s="123">
        <f>Refineries!S105/10^15</f>
        <v>4.0245513396763188</v>
      </c>
      <c r="T120" s="123">
        <f>Refineries!T105/10^15</f>
        <v>4.0281097474004373</v>
      </c>
      <c r="U120" s="123">
        <f>Refineries!U105/10^15</f>
        <v>4.026678412317926</v>
      </c>
      <c r="V120" s="123">
        <f>Refineries!V105/10^15</f>
        <v>4.0211332653803131</v>
      </c>
      <c r="W120" s="123">
        <f>Refineries!W105/10^15</f>
        <v>4.0226702348586336</v>
      </c>
      <c r="X120" s="123">
        <f>Refineries!X105/10^15</f>
        <v>4.0254662521356579</v>
      </c>
      <c r="Y120" s="123">
        <f>Refineries!Y105/10^15</f>
        <v>4.0304203076464074</v>
      </c>
      <c r="Z120" s="123">
        <f>Refineries!Z105/10^15</f>
        <v>4.0351662787704008</v>
      </c>
      <c r="AA120" s="123">
        <f>Refineries!AA105/10^15</f>
        <v>4.0480854093007252</v>
      </c>
      <c r="AB120" s="123">
        <f>Refineries!AB105/10^15</f>
        <v>4.0623826184874003</v>
      </c>
      <c r="AC120" s="123">
        <f>Refineries!AC105/10^15</f>
        <v>4.078880251434601</v>
      </c>
      <c r="AD120" s="123">
        <f>Refineries!AD105/10^15</f>
        <v>4.097712272760714</v>
      </c>
      <c r="AE120" s="123">
        <f>Refineries!AE105/10^15</f>
        <v>4.1214539875436182</v>
      </c>
      <c r="AF120" s="123">
        <f>Refineries!AF105/10^15</f>
        <v>4.1431201291980502</v>
      </c>
      <c r="AG120" s="123">
        <f>Refineries!AG105/10^15</f>
        <v>4.1676297247812624</v>
      </c>
      <c r="AH120" s="123">
        <f>Refineries!AH105/10^15</f>
        <v>4.192613028039653</v>
      </c>
      <c r="AI120" s="123">
        <f>Refineries!AI105/10^15</f>
        <v>4.2184202137011191</v>
      </c>
      <c r="AJ120" s="123">
        <f>Refineries!AJ105/10^15</f>
        <v>4.2455427781852491</v>
      </c>
    </row>
    <row r="121" spans="1:37" ht="15" customHeight="1" x14ac:dyDescent="0.35">
      <c r="A121" s="63" t="s">
        <v>404</v>
      </c>
      <c r="B121" s="63" t="str">
        <f t="shared" ref="B121:B129" si="21">B95</f>
        <v>LPG/propane/butane</v>
      </c>
      <c r="C121" s="81"/>
      <c r="D121" s="81"/>
      <c r="E121" s="81">
        <f t="shared" ref="E121:AJ122" si="22">E95</f>
        <v>4.20957873E-3</v>
      </c>
      <c r="F121" s="81">
        <f t="shared" si="22"/>
        <v>4.2751123199999998E-3</v>
      </c>
      <c r="G121" s="81">
        <f t="shared" si="22"/>
        <v>4.50957393E-3</v>
      </c>
      <c r="H121" s="81">
        <f t="shared" si="22"/>
        <v>4.4533925999999998E-3</v>
      </c>
      <c r="I121" s="81">
        <f t="shared" si="22"/>
        <v>4.4196883199999993E-3</v>
      </c>
      <c r="J121" s="81">
        <f t="shared" si="22"/>
        <v>4.4109008099999999E-3</v>
      </c>
      <c r="K121" s="81">
        <f t="shared" si="22"/>
        <v>4.4202304800000014E-3</v>
      </c>
      <c r="L121" s="81">
        <f t="shared" si="22"/>
        <v>4.4534151899999997E-3</v>
      </c>
      <c r="M121" s="81">
        <f t="shared" si="22"/>
        <v>4.4797325399999997E-3</v>
      </c>
      <c r="N121" s="81">
        <f t="shared" si="22"/>
        <v>4.5156732300000004E-3</v>
      </c>
      <c r="O121" s="81">
        <f t="shared" si="22"/>
        <v>4.5459664199999994E-3</v>
      </c>
      <c r="P121" s="81">
        <f t="shared" si="22"/>
        <v>4.5886841100000004E-3</v>
      </c>
      <c r="Q121" s="81">
        <f t="shared" si="22"/>
        <v>4.6383369299999996E-3</v>
      </c>
      <c r="R121" s="81">
        <f t="shared" si="22"/>
        <v>4.6871765100000001E-3</v>
      </c>
      <c r="S121" s="81">
        <f t="shared" si="22"/>
        <v>4.7134486800000002E-3</v>
      </c>
      <c r="T121" s="81">
        <f t="shared" si="22"/>
        <v>4.7528230499999996E-3</v>
      </c>
      <c r="U121" s="81">
        <f t="shared" si="22"/>
        <v>4.7883571200000004E-3</v>
      </c>
      <c r="V121" s="81">
        <f t="shared" si="22"/>
        <v>4.8142904399999997E-3</v>
      </c>
      <c r="W121" s="81">
        <f t="shared" si="22"/>
        <v>4.8444029100000001E-3</v>
      </c>
      <c r="X121" s="81">
        <f t="shared" si="22"/>
        <v>4.8748542299999996E-3</v>
      </c>
      <c r="Y121" s="81">
        <f t="shared" si="22"/>
        <v>4.8994999199999997E-3</v>
      </c>
      <c r="Z121" s="81">
        <f t="shared" si="22"/>
        <v>4.9301545499999986E-3</v>
      </c>
      <c r="AA121" s="81">
        <f t="shared" si="22"/>
        <v>4.9632940799999997E-3</v>
      </c>
      <c r="AB121" s="81">
        <f t="shared" si="22"/>
        <v>4.9911249600000001E-3</v>
      </c>
      <c r="AC121" s="81">
        <f t="shared" si="22"/>
        <v>5.0275174500000004E-3</v>
      </c>
      <c r="AD121" s="81">
        <f t="shared" si="22"/>
        <v>5.0692185899999997E-3</v>
      </c>
      <c r="AE121" s="81">
        <f t="shared" si="22"/>
        <v>5.1150762899999994E-3</v>
      </c>
      <c r="AF121" s="81">
        <f t="shared" si="22"/>
        <v>5.1597818999999986E-3</v>
      </c>
      <c r="AG121" s="81">
        <f t="shared" si="22"/>
        <v>5.2023866399999999E-3</v>
      </c>
      <c r="AH121" s="81">
        <f t="shared" si="22"/>
        <v>5.2413995700000002E-3</v>
      </c>
      <c r="AI121" s="81">
        <f t="shared" si="22"/>
        <v>5.2819937999999999E-3</v>
      </c>
      <c r="AJ121" s="81">
        <f t="shared" si="22"/>
        <v>5.3191769399999998E-3</v>
      </c>
      <c r="AK121" s="80"/>
    </row>
    <row r="122" spans="1:37" ht="15" customHeight="1" x14ac:dyDescent="0.35">
      <c r="A122" s="63" t="s">
        <v>406</v>
      </c>
      <c r="B122" s="63" t="str">
        <f t="shared" si="21"/>
        <v>LPG/propane/butane</v>
      </c>
      <c r="C122" s="81"/>
      <c r="D122" s="81"/>
      <c r="E122" s="81">
        <f t="shared" si="22"/>
        <v>6.6437189999999993E-2</v>
      </c>
      <c r="F122" s="81">
        <f t="shared" si="22"/>
        <v>7.4147157000000005E-2</v>
      </c>
      <c r="G122" s="81">
        <f t="shared" si="22"/>
        <v>7.5843666000000004E-2</v>
      </c>
      <c r="H122" s="81">
        <f t="shared" si="22"/>
        <v>7.8037651979999997E-2</v>
      </c>
      <c r="I122" s="81">
        <f t="shared" si="22"/>
        <v>8.0110871819999999E-2</v>
      </c>
      <c r="J122" s="81">
        <f t="shared" si="22"/>
        <v>8.1648595709999994E-2</v>
      </c>
      <c r="K122" s="81">
        <f t="shared" si="22"/>
        <v>8.2740234869999998E-2</v>
      </c>
      <c r="L122" s="81">
        <f t="shared" si="22"/>
        <v>8.3633466059999995E-2</v>
      </c>
      <c r="M122" s="81">
        <f t="shared" si="22"/>
        <v>8.4465455759999988E-2</v>
      </c>
      <c r="N122" s="81">
        <f t="shared" si="22"/>
        <v>8.5415771879999991E-2</v>
      </c>
      <c r="O122" s="81">
        <f t="shared" si="22"/>
        <v>8.6353844220000003E-2</v>
      </c>
      <c r="P122" s="81">
        <f t="shared" si="22"/>
        <v>8.7457275359999989E-2</v>
      </c>
      <c r="Q122" s="81">
        <f t="shared" si="22"/>
        <v>8.8375355550000007E-2</v>
      </c>
      <c r="R122" s="81">
        <f t="shared" si="22"/>
        <v>8.9212924979999997E-2</v>
      </c>
      <c r="S122" s="81">
        <f t="shared" si="22"/>
        <v>9.0041887619999997E-2</v>
      </c>
      <c r="T122" s="81">
        <f t="shared" si="22"/>
        <v>9.0914968530000001E-2</v>
      </c>
      <c r="U122" s="81">
        <f t="shared" si="22"/>
        <v>9.185082705E-2</v>
      </c>
      <c r="V122" s="81">
        <f t="shared" si="22"/>
        <v>9.257138027999999E-2</v>
      </c>
      <c r="W122" s="81">
        <f t="shared" si="22"/>
        <v>9.3295050929999998E-2</v>
      </c>
      <c r="X122" s="81">
        <f t="shared" si="22"/>
        <v>9.4013345160000011E-2</v>
      </c>
      <c r="Y122" s="81">
        <f t="shared" si="22"/>
        <v>9.4815357929999997E-2</v>
      </c>
      <c r="Z122" s="81">
        <f t="shared" si="22"/>
        <v>9.5661376019999994E-2</v>
      </c>
      <c r="AA122" s="81">
        <f t="shared" si="22"/>
        <v>9.6435783809999995E-2</v>
      </c>
      <c r="AB122" s="81">
        <f t="shared" si="22"/>
        <v>9.7433787420000001E-2</v>
      </c>
      <c r="AC122" s="81">
        <f t="shared" si="22"/>
        <v>9.8235732419999999E-2</v>
      </c>
      <c r="AD122" s="81">
        <f t="shared" si="22"/>
        <v>9.9150514470000006E-2</v>
      </c>
      <c r="AE122" s="81">
        <f t="shared" si="22"/>
        <v>0.1000682784</v>
      </c>
      <c r="AF122" s="81">
        <f t="shared" si="22"/>
        <v>0.10114805781</v>
      </c>
      <c r="AG122" s="81">
        <f t="shared" si="22"/>
        <v>0.10203909777</v>
      </c>
      <c r="AH122" s="81">
        <f t="shared" si="22"/>
        <v>0.10292986664999999</v>
      </c>
      <c r="AI122" s="81">
        <f t="shared" si="22"/>
        <v>0.10402146063000001</v>
      </c>
      <c r="AJ122" s="81">
        <f t="shared" si="22"/>
        <v>0.10472443884</v>
      </c>
      <c r="AK122" s="80"/>
    </row>
    <row r="123" spans="1:37" ht="15" customHeight="1" x14ac:dyDescent="0.35">
      <c r="A123" s="63" t="s">
        <v>407</v>
      </c>
      <c r="B123" s="63" t="str">
        <f t="shared" si="21"/>
        <v>Petroleum Diesel</v>
      </c>
      <c r="C123" s="81"/>
      <c r="D123" s="81"/>
      <c r="E123" s="81">
        <f>E97+'Pipelines &amp; Military'!E66/10^3</f>
        <v>1.8478476000000001E-2</v>
      </c>
      <c r="F123" s="81">
        <f>F97+'Pipelines &amp; Military'!F66/10^3</f>
        <v>1.8475228999999999E-2</v>
      </c>
      <c r="G123" s="81">
        <f>G97+'Pipelines &amp; Military'!G66/10^3</f>
        <v>1.8597443450000001E-2</v>
      </c>
      <c r="H123" s="81">
        <f>H97+'Pipelines &amp; Military'!H66/10^3</f>
        <v>1.8735759729999999E-2</v>
      </c>
      <c r="I123" s="81">
        <f>I97+'Pipelines &amp; Military'!I66/10^3</f>
        <v>1.8822148760000001E-2</v>
      </c>
      <c r="J123" s="81">
        <f>J97+'Pipelines &amp; Military'!J66/10^3</f>
        <v>1.8934827300000002E-2</v>
      </c>
      <c r="K123" s="81">
        <f>K97+'Pipelines &amp; Military'!K66/10^3</f>
        <v>1.9061466959999999E-2</v>
      </c>
      <c r="L123" s="81">
        <f>L97+'Pipelines &amp; Military'!L66/10^3</f>
        <v>1.9190802809999997E-2</v>
      </c>
      <c r="M123" s="81">
        <f>M97+'Pipelines &amp; Military'!M66/10^3</f>
        <v>1.934699908E-2</v>
      </c>
      <c r="N123" s="81">
        <f>N97+'Pipelines &amp; Military'!N66/10^3</f>
        <v>1.9565397450000001E-2</v>
      </c>
      <c r="O123" s="81">
        <f>O97+'Pipelines &amp; Military'!O66/10^3</f>
        <v>1.9792676549999999E-2</v>
      </c>
      <c r="P123" s="81">
        <f>P97+'Pipelines &amp; Military'!P66/10^3</f>
        <v>2.0026868820000002E-2</v>
      </c>
      <c r="Q123" s="81">
        <f>Q97+'Pipelines &amp; Military'!Q66/10^3</f>
        <v>2.0269791750000002E-2</v>
      </c>
      <c r="R123" s="81">
        <f>R97+'Pipelines &amp; Military'!R66/10^3</f>
        <v>2.050218103E-2</v>
      </c>
      <c r="S123" s="81">
        <f>S97+'Pipelines &amp; Military'!S66/10^3</f>
        <v>2.0725897819999999E-2</v>
      </c>
      <c r="T123" s="81">
        <f>T97+'Pipelines &amp; Military'!T66/10^3</f>
        <v>2.0969184510000002E-2</v>
      </c>
      <c r="U123" s="81">
        <f>U97+'Pipelines &amp; Military'!U66/10^3</f>
        <v>2.1212315570000001E-2</v>
      </c>
      <c r="V123" s="81">
        <f>V97+'Pipelines &amp; Military'!V66/10^3</f>
        <v>2.145010667E-2</v>
      </c>
      <c r="W123" s="81">
        <f>W97+'Pipelines &amp; Military'!W66/10^3</f>
        <v>2.169138776E-2</v>
      </c>
      <c r="X123" s="81">
        <f>X97+'Pipelines &amp; Military'!X66/10^3</f>
        <v>2.1939168280000001E-2</v>
      </c>
      <c r="Y123" s="81">
        <f>Y97+'Pipelines &amp; Military'!Y66/10^3</f>
        <v>2.2187527419999999E-2</v>
      </c>
      <c r="Z123" s="81">
        <f>Z97+'Pipelines &amp; Military'!Z66/10^3</f>
        <v>2.2455049339999998E-2</v>
      </c>
      <c r="AA123" s="81">
        <f>AA97+'Pipelines &amp; Military'!AA66/10^3</f>
        <v>2.2727730039999998E-2</v>
      </c>
      <c r="AB123" s="81">
        <f>AB97+'Pipelines &amp; Military'!AB66/10^3</f>
        <v>2.299906648E-2</v>
      </c>
      <c r="AC123" s="81">
        <f>AC97+'Pipelines &amp; Military'!AC66/10^3</f>
        <v>2.3281460930000004E-2</v>
      </c>
      <c r="AD123" s="81">
        <f>AD97+'Pipelines &amp; Military'!AD66/10^3</f>
        <v>2.356989546E-2</v>
      </c>
      <c r="AE123" s="81">
        <f>AE97+'Pipelines &amp; Military'!AE66/10^3</f>
        <v>2.3865498779999997E-2</v>
      </c>
      <c r="AF123" s="81">
        <f>AF97+'Pipelines &amp; Military'!AF66/10^3</f>
        <v>2.4160807849999997E-2</v>
      </c>
      <c r="AG123" s="81">
        <f>AG97+'Pipelines &amp; Military'!AG66/10^3</f>
        <v>2.4458896629999997E-2</v>
      </c>
      <c r="AH123" s="81">
        <f>AH97+'Pipelines &amp; Military'!AH66/10^3</f>
        <v>2.4758835260000001E-2</v>
      </c>
      <c r="AI123" s="81">
        <f>AI97+'Pipelines &amp; Military'!AI66/10^3</f>
        <v>2.5062944470000001E-2</v>
      </c>
      <c r="AJ123" s="81">
        <f>AJ97+'Pipelines &amp; Military'!AJ66/10^3</f>
        <v>2.5359143790000004E-2</v>
      </c>
      <c r="AK123" s="80"/>
    </row>
    <row r="124" spans="1:37" ht="15" customHeight="1" x14ac:dyDescent="0.35">
      <c r="A124" s="63" t="s">
        <v>409</v>
      </c>
      <c r="B124" s="63" t="str">
        <f t="shared" si="21"/>
        <v>Petroleum Diesel</v>
      </c>
      <c r="C124" s="81"/>
      <c r="D124" s="81"/>
      <c r="E124" s="81">
        <f>E98+'Pipelines &amp; Military'!E68/10^3</f>
        <v>3.1687903050000001E-2</v>
      </c>
      <c r="F124" s="81">
        <f>F98+'Pipelines &amp; Military'!F68/10^3</f>
        <v>3.1886213050000001E-2</v>
      </c>
      <c r="G124" s="81">
        <f>G98+'Pipelines &amp; Military'!G68/10^3</f>
        <v>3.1950527219999997E-2</v>
      </c>
      <c r="H124" s="81">
        <f>H98+'Pipelines &amp; Military'!H68/10^3</f>
        <v>3.2038329929999991E-2</v>
      </c>
      <c r="I124" s="81">
        <f>I98+'Pipelines &amp; Military'!I68/10^3</f>
        <v>3.207242246E-2</v>
      </c>
      <c r="J124" s="81">
        <f>J98+'Pipelines &amp; Military'!J68/10^3</f>
        <v>3.2258586409999998E-2</v>
      </c>
      <c r="K124" s="81">
        <f>K98+'Pipelines &amp; Military'!K68/10^3</f>
        <v>3.2518480449999998E-2</v>
      </c>
      <c r="L124" s="81">
        <f>L98+'Pipelines &amp; Military'!L68/10^3</f>
        <v>3.2818761019999997E-2</v>
      </c>
      <c r="M124" s="81">
        <f>M98+'Pipelines &amp; Military'!M68/10^3</f>
        <v>3.3084910070000001E-2</v>
      </c>
      <c r="N124" s="81">
        <f>N98+'Pipelines &amp; Military'!N68/10^3</f>
        <v>3.339218762E-2</v>
      </c>
      <c r="O124" s="81">
        <f>O98+'Pipelines &amp; Military'!O68/10^3</f>
        <v>3.3701567690000003E-2</v>
      </c>
      <c r="P124" s="81">
        <f>P98+'Pipelines &amp; Military'!P68/10^3</f>
        <v>3.4045632829999999E-2</v>
      </c>
      <c r="Q124" s="81">
        <f>Q98+'Pipelines &amp; Military'!Q68/10^3</f>
        <v>3.4493411030000004E-2</v>
      </c>
      <c r="R124" s="81">
        <f>R98+'Pipelines &amp; Military'!R68/10^3</f>
        <v>3.4836899900000003E-2</v>
      </c>
      <c r="S124" s="81">
        <f>S98+'Pipelines &amp; Military'!S68/10^3</f>
        <v>3.5145599949999995E-2</v>
      </c>
      <c r="T124" s="81">
        <f>T98+'Pipelines &amp; Military'!T68/10^3</f>
        <v>3.551869538E-2</v>
      </c>
      <c r="U124" s="81">
        <f>U98+'Pipelines &amp; Military'!U68/10^3</f>
        <v>3.587850695E-2</v>
      </c>
      <c r="V124" s="81">
        <f>V98+'Pipelines &amp; Military'!V68/10^3</f>
        <v>3.6187787419999999E-2</v>
      </c>
      <c r="W124" s="81">
        <f>W98+'Pipelines &amp; Military'!W68/10^3</f>
        <v>3.6483195610000005E-2</v>
      </c>
      <c r="X124" s="81">
        <f>X98+'Pipelines &amp; Military'!X68/10^3</f>
        <v>3.6785277990000004E-2</v>
      </c>
      <c r="Y124" s="81">
        <f>Y98+'Pipelines &amp; Military'!Y68/10^3</f>
        <v>3.7062001940000006E-2</v>
      </c>
      <c r="Z124" s="81">
        <f>Z98+'Pipelines &amp; Military'!Z68/10^3</f>
        <v>3.7407680710000002E-2</v>
      </c>
      <c r="AA124" s="81">
        <f>AA98+'Pipelines &amp; Military'!AA68/10^3</f>
        <v>3.7770023989999998E-2</v>
      </c>
      <c r="AB124" s="81">
        <f>AB98+'Pipelines &amp; Military'!AB68/10^3</f>
        <v>3.8114063180000005E-2</v>
      </c>
      <c r="AC124" s="81">
        <f>AC98+'Pipelines &amp; Military'!AC68/10^3</f>
        <v>3.8504704529999989E-2</v>
      </c>
      <c r="AD124" s="81">
        <f>AD98+'Pipelines &amp; Military'!AD68/10^3</f>
        <v>3.8929618719999989E-2</v>
      </c>
      <c r="AE124" s="81">
        <f>AE98+'Pipelines &amp; Military'!AE68/10^3</f>
        <v>3.9379120179999998E-2</v>
      </c>
      <c r="AF124" s="81">
        <f>AF98+'Pipelines &amp; Military'!AF68/10^3</f>
        <v>3.983911196E-2</v>
      </c>
      <c r="AG124" s="81">
        <f>AG98+'Pipelines &amp; Military'!AG68/10^3</f>
        <v>4.0276010570000007E-2</v>
      </c>
      <c r="AH124" s="81">
        <f>AH98+'Pipelines &amp; Military'!AH68/10^3</f>
        <v>4.0699579710000003E-2</v>
      </c>
      <c r="AI124" s="81">
        <f>AI98+'Pipelines &amp; Military'!AI68/10^3</f>
        <v>4.1136368529999995E-2</v>
      </c>
      <c r="AJ124" s="81">
        <f>AJ98+'Pipelines &amp; Military'!AJ68/10^3</f>
        <v>4.1520693080000004E-2</v>
      </c>
      <c r="AK124" s="80"/>
    </row>
    <row r="125" spans="1:37" ht="15" customHeight="1" x14ac:dyDescent="0.35">
      <c r="A125" s="63" t="s">
        <v>410</v>
      </c>
      <c r="B125" s="63" t="str">
        <f t="shared" si="21"/>
        <v>Heavy or Residual Oil</v>
      </c>
      <c r="C125" s="81"/>
      <c r="D125" s="81"/>
      <c r="E125" s="81">
        <f>E99+'Pipelines &amp; Military'!E67/10^3</f>
        <v>1.75523456E-3</v>
      </c>
      <c r="F125" s="81">
        <f>F99+'Pipelines &amp; Military'!F67/10^3</f>
        <v>1.68942956E-3</v>
      </c>
      <c r="G125" s="81">
        <f>G99+'Pipelines &amp; Military'!G67/10^3</f>
        <v>1.71831908E-3</v>
      </c>
      <c r="H125" s="81">
        <f>H99+'Pipelines &amp; Military'!H67/10^3</f>
        <v>1.7695854999999999E-3</v>
      </c>
      <c r="I125" s="81">
        <f>I99+'Pipelines &amp; Military'!I67/10^3</f>
        <v>1.7840366199999998E-3</v>
      </c>
      <c r="J125" s="81">
        <f>J99+'Pipelines &amp; Military'!J67/10^3</f>
        <v>1.8097027399999999E-3</v>
      </c>
      <c r="K125" s="81">
        <f>K99+'Pipelines &amp; Military'!K67/10^3</f>
        <v>1.8409889500000001E-3</v>
      </c>
      <c r="L125" s="81">
        <f>L99+'Pipelines &amp; Military'!L67/10^3</f>
        <v>1.8968712799999998E-3</v>
      </c>
      <c r="M125" s="81">
        <f>M99+'Pipelines &amp; Military'!M67/10^3</f>
        <v>1.92402027E-3</v>
      </c>
      <c r="N125" s="81">
        <f>N99+'Pipelines &amp; Military'!N67/10^3</f>
        <v>1.9582129400000001E-3</v>
      </c>
      <c r="O125" s="81">
        <f>O99+'Pipelines &amp; Military'!O67/10^3</f>
        <v>1.9858382500000001E-3</v>
      </c>
      <c r="P125" s="81">
        <f>P99+'Pipelines &amp; Military'!P67/10^3</f>
        <v>2.01457831E-3</v>
      </c>
      <c r="Q125" s="81">
        <f>Q99+'Pipelines &amp; Military'!Q67/10^3</f>
        <v>2.0236591699999999E-3</v>
      </c>
      <c r="R125" s="81">
        <f>R99+'Pipelines &amp; Military'!R67/10^3</f>
        <v>2.0392089699999998E-3</v>
      </c>
      <c r="S125" s="81">
        <f>S99+'Pipelines &amp; Military'!S67/10^3</f>
        <v>2.0557838800000002E-3</v>
      </c>
      <c r="T125" s="81">
        <f>T99+'Pipelines &amp; Military'!T67/10^3</f>
        <v>2.07448599E-3</v>
      </c>
      <c r="U125" s="81">
        <f>U99+'Pipelines &amp; Military'!U67/10^3</f>
        <v>2.08747621E-3</v>
      </c>
      <c r="V125" s="81">
        <f>V99+'Pipelines &amp; Military'!V67/10^3</f>
        <v>2.0993939800000002E-3</v>
      </c>
      <c r="W125" s="81">
        <f>W99+'Pipelines &amp; Military'!W67/10^3</f>
        <v>2.1132601000000001E-3</v>
      </c>
      <c r="X125" s="81">
        <f>X99+'Pipelines &amp; Military'!X67/10^3</f>
        <v>2.12715032E-3</v>
      </c>
      <c r="Y125" s="81">
        <f>Y99+'Pipelines &amp; Military'!Y67/10^3</f>
        <v>2.1405795300000001E-3</v>
      </c>
      <c r="Z125" s="81">
        <f>Z99+'Pipelines &amp; Military'!Z67/10^3</f>
        <v>2.1588489700000001E-3</v>
      </c>
      <c r="AA125" s="81">
        <f>AA99+'Pipelines &amp; Military'!AA67/10^3</f>
        <v>2.1758552399999999E-3</v>
      </c>
      <c r="AB125" s="81">
        <f>AB99+'Pipelines &amp; Military'!AB67/10^3</f>
        <v>2.1936259000000001E-3</v>
      </c>
      <c r="AC125" s="81">
        <f>AC99+'Pipelines &amp; Military'!AC67/10^3</f>
        <v>2.2107533199999998E-3</v>
      </c>
      <c r="AD125" s="81">
        <f>AD99+'Pipelines &amp; Military'!AD67/10^3</f>
        <v>2.2263861299999998E-3</v>
      </c>
      <c r="AE125" s="81">
        <f>AE99+'Pipelines &amp; Military'!AE67/10^3</f>
        <v>2.2422993000000002E-3</v>
      </c>
      <c r="AF125" s="81">
        <f>AF99+'Pipelines &amp; Military'!AF67/10^3</f>
        <v>2.2561367800000001E-3</v>
      </c>
      <c r="AG125" s="81">
        <f>AG99+'Pipelines &amp; Military'!AG67/10^3</f>
        <v>2.2734342700000002E-3</v>
      </c>
      <c r="AH125" s="81">
        <f>AH99+'Pipelines &amp; Military'!AH67/10^3</f>
        <v>2.2893352799999997E-3</v>
      </c>
      <c r="AI125" s="81">
        <f>AI99+'Pipelines &amp; Military'!AI67/10^3</f>
        <v>2.3056899600000002E-3</v>
      </c>
      <c r="AJ125" s="81">
        <f>AJ99+'Pipelines &amp; Military'!AJ67/10^3</f>
        <v>2.3174329699999999E-3</v>
      </c>
      <c r="AK125" s="80"/>
    </row>
    <row r="126" spans="1:37" ht="15" customHeight="1" x14ac:dyDescent="0.35">
      <c r="A126" s="63" t="s">
        <v>412</v>
      </c>
      <c r="B126" s="63" t="str">
        <f t="shared" si="21"/>
        <v>LPG/propane/butane</v>
      </c>
      <c r="C126" s="81"/>
      <c r="D126" s="81"/>
      <c r="E126" s="81">
        <f t="shared" ref="E126:AJ129" si="23">E100</f>
        <v>1.4238476999999999E-2</v>
      </c>
      <c r="F126" s="81">
        <f t="shared" si="23"/>
        <v>1.280853E-2</v>
      </c>
      <c r="G126" s="81">
        <f t="shared" si="23"/>
        <v>1.4314831199999999E-2</v>
      </c>
      <c r="H126" s="81">
        <f t="shared" si="23"/>
        <v>1.573657803E-2</v>
      </c>
      <c r="I126" s="81">
        <f t="shared" si="23"/>
        <v>1.6615826010000001E-2</v>
      </c>
      <c r="J126" s="81">
        <f t="shared" si="23"/>
        <v>1.746121158E-2</v>
      </c>
      <c r="K126" s="81">
        <f t="shared" si="23"/>
        <v>1.8115259849999999E-2</v>
      </c>
      <c r="L126" s="81">
        <f t="shared" si="23"/>
        <v>1.8685092600000001E-2</v>
      </c>
      <c r="M126" s="81">
        <f t="shared" si="23"/>
        <v>1.9192396229999999E-2</v>
      </c>
      <c r="N126" s="81">
        <f t="shared" si="23"/>
        <v>1.9754435430000002E-2</v>
      </c>
      <c r="O126" s="81">
        <f t="shared" si="23"/>
        <v>2.032462962E-2</v>
      </c>
      <c r="P126" s="81">
        <f t="shared" si="23"/>
        <v>2.0933000909999999E-2</v>
      </c>
      <c r="Q126" s="81">
        <f t="shared" si="23"/>
        <v>2.1480785820000001E-2</v>
      </c>
      <c r="R126" s="81">
        <f t="shared" si="23"/>
        <v>2.1970830689999998E-2</v>
      </c>
      <c r="S126" s="81">
        <f t="shared" si="23"/>
        <v>2.244928689E-2</v>
      </c>
      <c r="T126" s="81">
        <f t="shared" si="23"/>
        <v>2.294992647E-2</v>
      </c>
      <c r="U126" s="81">
        <f t="shared" si="23"/>
        <v>2.348056557E-2</v>
      </c>
      <c r="V126" s="81">
        <f t="shared" si="23"/>
        <v>2.3913299610000001E-2</v>
      </c>
      <c r="W126" s="81">
        <f t="shared" si="23"/>
        <v>2.4341809320000001E-2</v>
      </c>
      <c r="X126" s="81">
        <f t="shared" si="23"/>
        <v>2.4766817579999999E-2</v>
      </c>
      <c r="Y126" s="81">
        <f t="shared" si="23"/>
        <v>2.5223926229999999E-2</v>
      </c>
      <c r="Z126" s="81">
        <f t="shared" si="23"/>
        <v>2.5713587069999998E-2</v>
      </c>
      <c r="AA126" s="81">
        <f t="shared" si="23"/>
        <v>2.6169182190000001E-2</v>
      </c>
      <c r="AB126" s="81">
        <f t="shared" si="23"/>
        <v>2.6709964199999998E-2</v>
      </c>
      <c r="AC126" s="81">
        <f t="shared" si="23"/>
        <v>2.7203058719999999E-2</v>
      </c>
      <c r="AD126" s="81">
        <f t="shared" si="23"/>
        <v>2.773175508E-2</v>
      </c>
      <c r="AE126" s="81">
        <f t="shared" si="23"/>
        <v>2.8262190869999999E-2</v>
      </c>
      <c r="AF126" s="81">
        <f t="shared" si="23"/>
        <v>2.886484689E-2</v>
      </c>
      <c r="AG126" s="81">
        <f t="shared" si="23"/>
        <v>2.9389522229999999E-2</v>
      </c>
      <c r="AH126" s="81">
        <f t="shared" si="23"/>
        <v>2.9910583170000001E-2</v>
      </c>
      <c r="AI126" s="81">
        <f t="shared" si="23"/>
        <v>3.0501944190000001E-2</v>
      </c>
      <c r="AJ126" s="81">
        <f t="shared" si="23"/>
        <v>3.0978299519999999E-2</v>
      </c>
      <c r="AK126" s="80"/>
    </row>
    <row r="127" spans="1:37" ht="15" customHeight="1" x14ac:dyDescent="0.35">
      <c r="A127" s="63" t="s">
        <v>413</v>
      </c>
      <c r="B127" s="63" t="str">
        <f t="shared" si="21"/>
        <v>Petroleum Diesel</v>
      </c>
      <c r="C127" s="81"/>
      <c r="D127" s="81"/>
      <c r="E127" s="81">
        <f t="shared" si="23"/>
        <v>2.92386888E-3</v>
      </c>
      <c r="F127" s="81">
        <f t="shared" si="23"/>
        <v>2.6836242299999999E-3</v>
      </c>
      <c r="G127" s="81">
        <f t="shared" si="23"/>
        <v>2.2527199799999998E-3</v>
      </c>
      <c r="H127" s="81">
        <f t="shared" si="23"/>
        <v>1.9313998200000001E-3</v>
      </c>
      <c r="I127" s="81">
        <f t="shared" si="23"/>
        <v>1.7368999200000001E-3</v>
      </c>
      <c r="J127" s="81">
        <f t="shared" si="23"/>
        <v>1.57549437E-3</v>
      </c>
      <c r="K127" s="81">
        <f t="shared" si="23"/>
        <v>1.4765953499999999E-3</v>
      </c>
      <c r="L127" s="81">
        <f t="shared" si="23"/>
        <v>1.5030256500000001E-3</v>
      </c>
      <c r="M127" s="81">
        <f t="shared" si="23"/>
        <v>1.49037525E-3</v>
      </c>
      <c r="N127" s="81">
        <f t="shared" si="23"/>
        <v>1.5123779099999999E-3</v>
      </c>
      <c r="O127" s="81">
        <f t="shared" si="23"/>
        <v>1.47664053E-3</v>
      </c>
      <c r="P127" s="81">
        <f t="shared" si="23"/>
        <v>1.4533276499999999E-3</v>
      </c>
      <c r="Q127" s="81">
        <f t="shared" si="23"/>
        <v>1.42804944E-3</v>
      </c>
      <c r="R127" s="81">
        <f t="shared" si="23"/>
        <v>1.4321156399999999E-3</v>
      </c>
      <c r="S127" s="81">
        <f t="shared" si="23"/>
        <v>1.4357526300000001E-3</v>
      </c>
      <c r="T127" s="81">
        <f t="shared" si="23"/>
        <v>1.4469346800000001E-3</v>
      </c>
      <c r="U127" s="81">
        <f t="shared" si="23"/>
        <v>1.4210013599999999E-3</v>
      </c>
      <c r="V127" s="81">
        <f t="shared" si="23"/>
        <v>1.4227182E-3</v>
      </c>
      <c r="W127" s="81">
        <f t="shared" si="23"/>
        <v>1.43850861E-3</v>
      </c>
      <c r="X127" s="81">
        <f t="shared" si="23"/>
        <v>1.4480641799999999E-3</v>
      </c>
      <c r="Y127" s="81">
        <f t="shared" si="23"/>
        <v>1.4489226E-3</v>
      </c>
      <c r="Z127" s="81">
        <f t="shared" si="23"/>
        <v>1.4487192899999999E-3</v>
      </c>
      <c r="AA127" s="81">
        <f t="shared" si="23"/>
        <v>1.45174635E-3</v>
      </c>
      <c r="AB127" s="81">
        <f t="shared" si="23"/>
        <v>1.4604209100000001E-3</v>
      </c>
      <c r="AC127" s="81">
        <f t="shared" si="23"/>
        <v>1.47006684E-3</v>
      </c>
      <c r="AD127" s="81">
        <f t="shared" si="23"/>
        <v>1.48233321E-3</v>
      </c>
      <c r="AE127" s="81">
        <f t="shared" si="23"/>
        <v>1.4995242E-3</v>
      </c>
      <c r="AF127" s="81">
        <f t="shared" si="23"/>
        <v>1.5087635099999999E-3</v>
      </c>
      <c r="AG127" s="81">
        <f t="shared" si="23"/>
        <v>1.5316245899999999E-3</v>
      </c>
      <c r="AH127" s="81">
        <f t="shared" si="23"/>
        <v>1.54443312E-3</v>
      </c>
      <c r="AI127" s="81">
        <f t="shared" si="23"/>
        <v>1.55468898E-3</v>
      </c>
      <c r="AJ127" s="81">
        <f t="shared" si="23"/>
        <v>1.5616467000000001E-3</v>
      </c>
      <c r="AK127" s="80"/>
    </row>
    <row r="128" spans="1:37" ht="15" customHeight="1" x14ac:dyDescent="0.35">
      <c r="A128" s="63" t="s">
        <v>414</v>
      </c>
      <c r="B128" s="63" t="str">
        <f t="shared" si="21"/>
        <v>Petroleum Diesel</v>
      </c>
      <c r="C128" s="81"/>
      <c r="D128" s="81"/>
      <c r="E128" s="81">
        <f t="shared" si="23"/>
        <v>1.8880721999999999E-2</v>
      </c>
      <c r="F128" s="81">
        <f t="shared" si="23"/>
        <v>1.8925902000000001E-2</v>
      </c>
      <c r="G128" s="81">
        <f t="shared" si="23"/>
        <v>1.9046690729999999E-2</v>
      </c>
      <c r="H128" s="81">
        <f t="shared" si="23"/>
        <v>1.924435323E-2</v>
      </c>
      <c r="I128" s="81">
        <f t="shared" si="23"/>
        <v>1.9303606800000001E-2</v>
      </c>
      <c r="J128" s="81">
        <f t="shared" si="23"/>
        <v>1.93309407E-2</v>
      </c>
      <c r="K128" s="81">
        <f t="shared" si="23"/>
        <v>1.9369479240000001E-2</v>
      </c>
      <c r="L128" s="81">
        <f t="shared" si="23"/>
        <v>1.9436187510000001E-2</v>
      </c>
      <c r="M128" s="81">
        <f t="shared" si="23"/>
        <v>1.9533437460000001E-2</v>
      </c>
      <c r="N128" s="81">
        <f t="shared" si="23"/>
        <v>1.9666469969999999E-2</v>
      </c>
      <c r="O128" s="81">
        <f t="shared" si="23"/>
        <v>1.9829795670000001E-2</v>
      </c>
      <c r="P128" s="81">
        <f t="shared" si="23"/>
        <v>2.0262868560000001E-2</v>
      </c>
      <c r="Q128" s="81">
        <f t="shared" si="23"/>
        <v>2.0760729570000001E-2</v>
      </c>
      <c r="R128" s="81">
        <f t="shared" si="23"/>
        <v>2.1165881219999998E-2</v>
      </c>
      <c r="S128" s="81">
        <f t="shared" si="23"/>
        <v>2.1639390210000001E-2</v>
      </c>
      <c r="T128" s="81">
        <f t="shared" si="23"/>
        <v>2.2126972769999999E-2</v>
      </c>
      <c r="U128" s="81">
        <f t="shared" si="23"/>
        <v>2.2590496979999999E-2</v>
      </c>
      <c r="V128" s="81">
        <f t="shared" si="23"/>
        <v>2.3058177749999999E-2</v>
      </c>
      <c r="W128" s="81">
        <f t="shared" si="23"/>
        <v>2.35733427E-2</v>
      </c>
      <c r="X128" s="81">
        <f t="shared" si="23"/>
        <v>2.4037567199999998E-2</v>
      </c>
      <c r="Y128" s="81">
        <f t="shared" si="23"/>
        <v>2.449293642E-2</v>
      </c>
      <c r="Z128" s="81">
        <f t="shared" si="23"/>
        <v>2.5022536380000002E-2</v>
      </c>
      <c r="AA128" s="81">
        <f t="shared" si="23"/>
        <v>2.554334883E-2</v>
      </c>
      <c r="AB128" s="81">
        <f t="shared" si="23"/>
        <v>2.607839298E-2</v>
      </c>
      <c r="AC128" s="81">
        <f t="shared" si="23"/>
        <v>2.662748811E-2</v>
      </c>
      <c r="AD128" s="81">
        <f t="shared" si="23"/>
        <v>2.7182095199999999E-2</v>
      </c>
      <c r="AE128" s="81">
        <f t="shared" si="23"/>
        <v>2.7751001760000001E-2</v>
      </c>
      <c r="AF128" s="81">
        <f t="shared" si="23"/>
        <v>2.8334659589999998E-2</v>
      </c>
      <c r="AG128" s="81">
        <f t="shared" si="23"/>
        <v>2.8926856439999999E-2</v>
      </c>
      <c r="AH128" s="81">
        <f t="shared" si="23"/>
        <v>2.9520499049999999E-2</v>
      </c>
      <c r="AI128" s="81">
        <f t="shared" si="23"/>
        <v>3.013627986E-2</v>
      </c>
      <c r="AJ128" s="81">
        <f t="shared" si="23"/>
        <v>3.0762949049999998E-2</v>
      </c>
      <c r="AK128" s="80"/>
    </row>
    <row r="129" spans="1:37" ht="15" customHeight="1" x14ac:dyDescent="0.35">
      <c r="A129" s="63" t="s">
        <v>415</v>
      </c>
      <c r="B129" s="63" t="str">
        <f t="shared" si="21"/>
        <v>Heavy or Residual Oil</v>
      </c>
      <c r="C129" s="81"/>
      <c r="D129" s="81"/>
      <c r="E129" s="81">
        <f t="shared" si="23"/>
        <v>8.8643160000000006E-3</v>
      </c>
      <c r="F129" s="81">
        <f t="shared" si="23"/>
        <v>4.5428489999999998E-3</v>
      </c>
      <c r="G129" s="81">
        <f t="shared" si="23"/>
        <v>5.7728970899999987E-3</v>
      </c>
      <c r="H129" s="81">
        <f t="shared" si="23"/>
        <v>6.7078068299999986E-3</v>
      </c>
      <c r="I129" s="81">
        <f t="shared" si="23"/>
        <v>6.8646491999999996E-3</v>
      </c>
      <c r="J129" s="81">
        <f t="shared" si="23"/>
        <v>7.0243153199999993E-3</v>
      </c>
      <c r="K129" s="81">
        <f t="shared" si="23"/>
        <v>7.3756575899999993E-3</v>
      </c>
      <c r="L129" s="81">
        <f t="shared" si="23"/>
        <v>8.4035477699999986E-3</v>
      </c>
      <c r="M129" s="81">
        <f t="shared" si="23"/>
        <v>8.8297984799999996E-3</v>
      </c>
      <c r="N129" s="81">
        <f t="shared" si="23"/>
        <v>9.4476349799999994E-3</v>
      </c>
      <c r="O129" s="81">
        <f t="shared" si="23"/>
        <v>9.71320302E-3</v>
      </c>
      <c r="P129" s="81">
        <f t="shared" si="23"/>
        <v>1.0032670800000001E-2</v>
      </c>
      <c r="Q129" s="81">
        <f t="shared" si="23"/>
        <v>9.9481164300000008E-3</v>
      </c>
      <c r="R129" s="81">
        <f t="shared" si="23"/>
        <v>1.002871755E-2</v>
      </c>
      <c r="S129" s="81">
        <f t="shared" si="23"/>
        <v>1.0134303210000001E-2</v>
      </c>
      <c r="T129" s="81">
        <f t="shared" si="23"/>
        <v>1.0278924389999999E-2</v>
      </c>
      <c r="U129" s="81">
        <f t="shared" si="23"/>
        <v>1.027623618E-2</v>
      </c>
      <c r="V129" s="81">
        <f t="shared" si="23"/>
        <v>1.0259271089999999E-2</v>
      </c>
      <c r="W129" s="81">
        <f t="shared" si="23"/>
        <v>1.0313893710000001E-2</v>
      </c>
      <c r="X129" s="81">
        <f t="shared" si="23"/>
        <v>1.034651367E-2</v>
      </c>
      <c r="Y129" s="81">
        <f t="shared" si="23"/>
        <v>1.0318118039999999E-2</v>
      </c>
      <c r="Z129" s="81">
        <f t="shared" si="23"/>
        <v>1.028244843E-2</v>
      </c>
      <c r="AA129" s="81">
        <f t="shared" si="23"/>
        <v>1.026186894E-2</v>
      </c>
      <c r="AB129" s="81">
        <f t="shared" si="23"/>
        <v>1.029505365E-2</v>
      </c>
      <c r="AC129" s="81">
        <f t="shared" si="23"/>
        <v>1.0333004850000001E-2</v>
      </c>
      <c r="AD129" s="81">
        <f t="shared" si="23"/>
        <v>1.03914E-2</v>
      </c>
      <c r="AE129" s="81">
        <f t="shared" si="23"/>
        <v>1.0492942050000001E-2</v>
      </c>
      <c r="AF129" s="81">
        <f t="shared" si="23"/>
        <v>1.053163872E-2</v>
      </c>
      <c r="AG129" s="81">
        <f t="shared" si="23"/>
        <v>1.067775084E-2</v>
      </c>
      <c r="AH129" s="81">
        <f t="shared" si="23"/>
        <v>1.074800574E-2</v>
      </c>
      <c r="AI129" s="81">
        <f t="shared" si="23"/>
        <v>1.080059526E-2</v>
      </c>
      <c r="AJ129" s="81">
        <f t="shared" si="23"/>
        <v>1.0832831189999999E-2</v>
      </c>
      <c r="AK129" s="80"/>
    </row>
    <row r="130" spans="1:37" ht="15" customHeight="1" x14ac:dyDescent="0.35">
      <c r="A130" s="63" t="s">
        <v>844</v>
      </c>
      <c r="B130" s="63"/>
      <c r="C130" s="81"/>
      <c r="D130" s="81"/>
      <c r="E130" s="81">
        <f t="shared" ref="E130:AJ130" si="24">SUM(E121:E129)</f>
        <v>0.16747576621999999</v>
      </c>
      <c r="F130" s="81">
        <f t="shared" si="24"/>
        <v>0.16943404615999999</v>
      </c>
      <c r="G130" s="81">
        <f t="shared" si="24"/>
        <v>0.17400666868</v>
      </c>
      <c r="H130" s="81">
        <f t="shared" si="24"/>
        <v>0.17865485765</v>
      </c>
      <c r="I130" s="81">
        <f t="shared" si="24"/>
        <v>0.18173014991000003</v>
      </c>
      <c r="J130" s="81">
        <f t="shared" si="24"/>
        <v>0.18445457494</v>
      </c>
      <c r="K130" s="81">
        <f t="shared" si="24"/>
        <v>0.18691839373999999</v>
      </c>
      <c r="L130" s="81">
        <f t="shared" si="24"/>
        <v>0.19002116988999998</v>
      </c>
      <c r="M130" s="81">
        <f t="shared" si="24"/>
        <v>0.19234712513999999</v>
      </c>
      <c r="N130" s="81">
        <f t="shared" si="24"/>
        <v>0.19522816140999999</v>
      </c>
      <c r="O130" s="81">
        <f t="shared" si="24"/>
        <v>0.19772416197000003</v>
      </c>
      <c r="P130" s="81">
        <f t="shared" si="24"/>
        <v>0.20081490734999999</v>
      </c>
      <c r="Q130" s="81">
        <f t="shared" si="24"/>
        <v>0.20341823569</v>
      </c>
      <c r="R130" s="81">
        <f t="shared" si="24"/>
        <v>0.20587593649000002</v>
      </c>
      <c r="S130" s="81">
        <f t="shared" si="24"/>
        <v>0.20834135089</v>
      </c>
      <c r="T130" s="81">
        <f t="shared" si="24"/>
        <v>0.21103291577000002</v>
      </c>
      <c r="U130" s="81">
        <f t="shared" si="24"/>
        <v>0.21358578299000003</v>
      </c>
      <c r="V130" s="81">
        <f t="shared" si="24"/>
        <v>0.21577642543999997</v>
      </c>
      <c r="W130" s="81">
        <f t="shared" si="24"/>
        <v>0.21809485164999998</v>
      </c>
      <c r="X130" s="81">
        <f t="shared" si="24"/>
        <v>0.22033875861000002</v>
      </c>
      <c r="Y130" s="81">
        <f t="shared" si="24"/>
        <v>0.22258887003</v>
      </c>
      <c r="Z130" s="81">
        <f t="shared" si="24"/>
        <v>0.22508040075999999</v>
      </c>
      <c r="AA130" s="81">
        <f t="shared" si="24"/>
        <v>0.22749883346999999</v>
      </c>
      <c r="AB130" s="81">
        <f t="shared" si="24"/>
        <v>0.23027549968</v>
      </c>
      <c r="AC130" s="81">
        <f t="shared" si="24"/>
        <v>0.23289378717000003</v>
      </c>
      <c r="AD130" s="81">
        <f t="shared" si="24"/>
        <v>0.23573321685999998</v>
      </c>
      <c r="AE130" s="81">
        <f t="shared" si="24"/>
        <v>0.23867593183000002</v>
      </c>
      <c r="AF130" s="81">
        <f t="shared" si="24"/>
        <v>0.24180380500999998</v>
      </c>
      <c r="AG130" s="81">
        <f t="shared" si="24"/>
        <v>0.24477557998000002</v>
      </c>
      <c r="AH130" s="81">
        <f t="shared" si="24"/>
        <v>0.24764253755000001</v>
      </c>
      <c r="AI130" s="81">
        <f t="shared" si="24"/>
        <v>0.25080196568000002</v>
      </c>
      <c r="AJ130" s="81">
        <f t="shared" si="24"/>
        <v>0.25337661208000001</v>
      </c>
      <c r="AK130" s="80"/>
    </row>
    <row r="131" spans="1:37" ht="15" customHeight="1" x14ac:dyDescent="0.35">
      <c r="A131" s="63" t="s">
        <v>845</v>
      </c>
      <c r="B131" s="63"/>
      <c r="C131" s="81"/>
      <c r="D131" s="81"/>
      <c r="E131" s="81">
        <f>E105+Refineries!E106/10^15+('Scaling Parameters'!$B$4*'Pipelines &amp; Military'!E114/10^3)</f>
        <v>0.28587840828567879</v>
      </c>
      <c r="F131" s="81">
        <f>F105+Refineries!F106/10^15+('Scaling Parameters'!$B$4*'Pipelines &amp; Military'!F114/10^3)</f>
        <v>0.29415126875880371</v>
      </c>
      <c r="G131" s="81">
        <f>G105+Refineries!G106/10^15+('Scaling Parameters'!$B$4*'Pipelines &amp; Military'!G114/10^3)</f>
        <v>0.29321890202900769</v>
      </c>
      <c r="H131" s="81">
        <f>H105+Refineries!H106/10^15+('Scaling Parameters'!$B$4*'Pipelines &amp; Military'!H114/10^3)</f>
        <v>0.29840802203280542</v>
      </c>
      <c r="I131" s="81">
        <f>I105+Refineries!I106/10^15+('Scaling Parameters'!$B$4*'Pipelines &amp; Military'!I114/10^3)</f>
        <v>0.30206181496276618</v>
      </c>
      <c r="J131" s="81">
        <f>J105+Refineries!J106/10^15+('Scaling Parameters'!$B$4*'Pipelines &amp; Military'!J114/10^3)</f>
        <v>0.30613770142525781</v>
      </c>
      <c r="K131" s="81">
        <f>K105+Refineries!K106/10^15+('Scaling Parameters'!$B$4*'Pipelines &amp; Military'!K114/10^3)</f>
        <v>0.30492564348850731</v>
      </c>
      <c r="L131" s="81">
        <f>L105+Refineries!L106/10^15+('Scaling Parameters'!$B$4*'Pipelines &amp; Military'!L114/10^3)</f>
        <v>0.30608681256442238</v>
      </c>
      <c r="M131" s="81">
        <f>M105+Refineries!M106/10^15+('Scaling Parameters'!$B$4*'Pipelines &amp; Military'!M114/10^3)</f>
        <v>0.3033616954732466</v>
      </c>
      <c r="N131" s="81">
        <f>N105+Refineries!N106/10^15+('Scaling Parameters'!$B$4*'Pipelines &amp; Military'!N114/10^3)</f>
        <v>0.30453195801570443</v>
      </c>
      <c r="O131" s="81">
        <f>O105+Refineries!O106/10^15+('Scaling Parameters'!$B$4*'Pipelines &amp; Military'!O114/10^3)</f>
        <v>0.3055504012124135</v>
      </c>
      <c r="P131" s="81">
        <f>P105+Refineries!P106/10^15+('Scaling Parameters'!$B$4*'Pipelines &amp; Military'!P114/10^3)</f>
        <v>0.29947943910688291</v>
      </c>
      <c r="Q131" s="81">
        <f>Q105+Refineries!Q106/10^15+('Scaling Parameters'!$B$4*'Pipelines &amp; Military'!Q114/10^3)</f>
        <v>0.30024543274675042</v>
      </c>
      <c r="R131" s="81">
        <f>R105+Refineries!R106/10^15+('Scaling Parameters'!$B$4*'Pipelines &amp; Military'!R114/10^3)</f>
        <v>0.30362679946233162</v>
      </c>
      <c r="S131" s="81">
        <f>S105+Refineries!S106/10^15+('Scaling Parameters'!$B$4*'Pipelines &amp; Military'!S114/10^3)</f>
        <v>0.302976987662538</v>
      </c>
      <c r="T131" s="81">
        <f>T105+Refineries!T106/10^15+('Scaling Parameters'!$B$4*'Pipelines &amp; Military'!T114/10^3)</f>
        <v>0.30886219770828194</v>
      </c>
      <c r="U131" s="81">
        <f>U105+Refineries!U106/10^15+('Scaling Parameters'!$B$4*'Pipelines &amp; Military'!U114/10^3)</f>
        <v>0.31173337320786376</v>
      </c>
      <c r="V131" s="81">
        <f>V105+Refineries!V106/10^15+('Scaling Parameters'!$B$4*'Pipelines &amp; Military'!V114/10^3)</f>
        <v>0.3112895556433401</v>
      </c>
      <c r="W131" s="81">
        <f>W105+Refineries!W106/10^15+('Scaling Parameters'!$B$4*'Pipelines &amp; Military'!W114/10^3)</f>
        <v>0.32100399474104668</v>
      </c>
      <c r="X131" s="81">
        <f>X105+Refineries!X106/10^15+('Scaling Parameters'!$B$4*'Pipelines &amp; Military'!X114/10^3)</f>
        <v>0.32344546275753461</v>
      </c>
      <c r="Y131" s="81">
        <f>Y105+Refineries!Y106/10^15+('Scaling Parameters'!$B$4*'Pipelines &amp; Military'!Y114/10^3)</f>
        <v>0.3258750026596775</v>
      </c>
      <c r="Z131" s="81">
        <f>Z105+Refineries!Z106/10^15+('Scaling Parameters'!$B$4*'Pipelines &amp; Military'!Z114/10^3)</f>
        <v>0.32986524579052789</v>
      </c>
      <c r="AA131" s="81">
        <f>AA105+Refineries!AA106/10^15+('Scaling Parameters'!$B$4*'Pipelines &amp; Military'!AA114/10^3)</f>
        <v>0.3344062782852697</v>
      </c>
      <c r="AB131" s="81">
        <f>AB105+Refineries!AB106/10^15+('Scaling Parameters'!$B$4*'Pipelines &amp; Military'!AB114/10^3)</f>
        <v>0.33792757210934943</v>
      </c>
      <c r="AC131" s="81">
        <f>AC105+Refineries!AC106/10^15+('Scaling Parameters'!$B$4*'Pipelines &amp; Military'!AC114/10^3)</f>
        <v>0.34146036887309883</v>
      </c>
      <c r="AD131" s="81">
        <f>AD105+Refineries!AD106/10^15+('Scaling Parameters'!$B$4*'Pipelines &amp; Military'!AD114/10^3)</f>
        <v>0.34573021867270559</v>
      </c>
      <c r="AE131" s="81">
        <f>AE105+Refineries!AE106/10^15+('Scaling Parameters'!$B$4*'Pipelines &amp; Military'!AE114/10^3)</f>
        <v>0.35124882813119052</v>
      </c>
      <c r="AF131" s="81">
        <f>AF105+Refineries!AF106/10^15+('Scaling Parameters'!$B$4*'Pipelines &amp; Military'!AF114/10^3)</f>
        <v>0.35283904882723433</v>
      </c>
      <c r="AG131" s="81">
        <f>AG105+Refineries!AG106/10^15+('Scaling Parameters'!$B$4*'Pipelines &amp; Military'!AG114/10^3)</f>
        <v>0.36203164916221442</v>
      </c>
      <c r="AH131" s="81">
        <f>AH105+Refineries!AH106/10^15+('Scaling Parameters'!$B$4*'Pipelines &amp; Military'!AH114/10^3)</f>
        <v>0.36775541916331045</v>
      </c>
      <c r="AI131" s="81">
        <f>AI105+Refineries!AI106/10^15+('Scaling Parameters'!$B$4*'Pipelines &amp; Military'!AI114/10^3)</f>
        <v>0.37294197099975751</v>
      </c>
      <c r="AJ131" s="81">
        <f>AJ105+Refineries!AJ106/10^15+('Scaling Parameters'!$B$4*'Pipelines &amp; Military'!AJ114/10^3)</f>
        <v>0.37404990366166246</v>
      </c>
      <c r="AK131" s="80"/>
    </row>
    <row r="132" spans="1:37" ht="15" customHeight="1" x14ac:dyDescent="0.35">
      <c r="A132" s="63" t="s">
        <v>846</v>
      </c>
      <c r="B132" s="63"/>
      <c r="C132" s="81"/>
      <c r="D132" s="81"/>
      <c r="E132" s="81">
        <f t="shared" ref="E132:AJ134" si="25">E106</f>
        <v>1.9079513999999999E-2</v>
      </c>
      <c r="F132" s="81">
        <f t="shared" si="25"/>
        <v>1.9257975E-2</v>
      </c>
      <c r="G132" s="81">
        <f t="shared" si="25"/>
        <v>2.0148020999999999E-2</v>
      </c>
      <c r="H132" s="81">
        <f t="shared" si="25"/>
        <v>2.0475350100000001E-2</v>
      </c>
      <c r="I132" s="81">
        <f t="shared" si="25"/>
        <v>2.092730823E-2</v>
      </c>
      <c r="J132" s="81">
        <f t="shared" si="25"/>
        <v>2.1281383890000002E-2</v>
      </c>
      <c r="K132" s="81">
        <f t="shared" si="25"/>
        <v>2.1490251030000001E-2</v>
      </c>
      <c r="L132" s="81">
        <f t="shared" si="25"/>
        <v>2.1684615389999998E-2</v>
      </c>
      <c r="M132" s="81">
        <f t="shared" si="25"/>
        <v>2.186409294E-2</v>
      </c>
      <c r="N132" s="81">
        <f t="shared" si="25"/>
        <v>2.2040520840000001E-2</v>
      </c>
      <c r="O132" s="81">
        <f t="shared" si="25"/>
        <v>2.225675232E-2</v>
      </c>
      <c r="P132" s="81">
        <f t="shared" si="25"/>
        <v>2.2481251739999999E-2</v>
      </c>
      <c r="Q132" s="81">
        <f t="shared" si="25"/>
        <v>2.2703808419999999E-2</v>
      </c>
      <c r="R132" s="81">
        <f t="shared" si="25"/>
        <v>2.309933673E-2</v>
      </c>
      <c r="S132" s="81">
        <f t="shared" si="25"/>
        <v>2.3278113990000002E-2</v>
      </c>
      <c r="T132" s="81">
        <f t="shared" si="25"/>
        <v>2.3493554819999998E-2</v>
      </c>
      <c r="U132" s="81">
        <f t="shared" si="25"/>
        <v>2.371267782E-2</v>
      </c>
      <c r="V132" s="81">
        <f t="shared" si="25"/>
        <v>2.3947659E-2</v>
      </c>
      <c r="W132" s="81">
        <f t="shared" si="25"/>
        <v>2.421779022E-2</v>
      </c>
      <c r="X132" s="81">
        <f t="shared" si="25"/>
        <v>2.449259757E-2</v>
      </c>
      <c r="Y132" s="81">
        <f t="shared" si="25"/>
        <v>2.4765078150000001E-2</v>
      </c>
      <c r="Z132" s="81">
        <f t="shared" si="25"/>
        <v>2.5029471509999991E-2</v>
      </c>
      <c r="AA132" s="81">
        <f t="shared" si="25"/>
        <v>2.5239807E-2</v>
      </c>
      <c r="AB132" s="81">
        <f t="shared" si="25"/>
        <v>2.547815409E-2</v>
      </c>
      <c r="AC132" s="81">
        <f t="shared" si="25"/>
        <v>2.5708007339999998E-2</v>
      </c>
      <c r="AD132" s="81">
        <f t="shared" si="25"/>
        <v>2.595114351E-2</v>
      </c>
      <c r="AE132" s="81">
        <f t="shared" si="25"/>
        <v>2.6199430199999998E-2</v>
      </c>
      <c r="AF132" s="81">
        <f t="shared" si="25"/>
        <v>2.6467483140000001E-2</v>
      </c>
      <c r="AG132" s="81">
        <f t="shared" si="25"/>
        <v>2.670519771E-2</v>
      </c>
      <c r="AH132" s="81">
        <f t="shared" si="25"/>
        <v>2.6947588410000001E-2</v>
      </c>
      <c r="AI132" s="81">
        <f t="shared" si="25"/>
        <v>2.7209451690000001E-2</v>
      </c>
      <c r="AJ132" s="81">
        <f t="shared" si="25"/>
        <v>2.7437701049999999E-2</v>
      </c>
      <c r="AK132" s="80"/>
    </row>
    <row r="133" spans="1:37" ht="15" customHeight="1" x14ac:dyDescent="0.35">
      <c r="A133" s="63" t="s">
        <v>847</v>
      </c>
      <c r="B133" s="63"/>
      <c r="C133" s="81"/>
      <c r="D133" s="81"/>
      <c r="E133" s="81">
        <f t="shared" si="25"/>
        <v>4.3186613220000003E-2</v>
      </c>
      <c r="F133" s="81">
        <f t="shared" si="25"/>
        <v>4.4258757209999999E-2</v>
      </c>
      <c r="G133" s="81">
        <f t="shared" si="25"/>
        <v>4.6542561029999999E-2</v>
      </c>
      <c r="H133" s="81">
        <f t="shared" si="25"/>
        <v>4.8617678429999998E-2</v>
      </c>
      <c r="I133" s="81">
        <f t="shared" si="25"/>
        <v>4.9559026319999998E-2</v>
      </c>
      <c r="J133" s="81">
        <f t="shared" si="25"/>
        <v>5.070508479E-2</v>
      </c>
      <c r="K133" s="81">
        <f t="shared" si="25"/>
        <v>5.2122155490000002E-2</v>
      </c>
      <c r="L133" s="81">
        <f t="shared" si="25"/>
        <v>5.2945786889999992E-2</v>
      </c>
      <c r="M133" s="81">
        <f t="shared" si="25"/>
        <v>5.3356766759999993E-2</v>
      </c>
      <c r="N133" s="81">
        <f t="shared" si="25"/>
        <v>5.3821262340000002E-2</v>
      </c>
      <c r="O133" s="81">
        <f t="shared" si="25"/>
        <v>5.4039413969999998E-2</v>
      </c>
      <c r="P133" s="81">
        <f t="shared" si="25"/>
        <v>5.3987231070000002E-2</v>
      </c>
      <c r="Q133" s="81">
        <f t="shared" si="25"/>
        <v>5.4192528990000002E-2</v>
      </c>
      <c r="R133" s="81">
        <f t="shared" si="25"/>
        <v>5.4627454259999993E-2</v>
      </c>
      <c r="S133" s="81">
        <f t="shared" si="25"/>
        <v>5.4877096349999988E-2</v>
      </c>
      <c r="T133" s="81">
        <f t="shared" si="25"/>
        <v>5.532189345E-2</v>
      </c>
      <c r="U133" s="81">
        <f t="shared" si="25"/>
        <v>5.5453909409999988E-2</v>
      </c>
      <c r="V133" s="81">
        <f t="shared" si="25"/>
        <v>5.5605375360000001E-2</v>
      </c>
      <c r="W133" s="81">
        <f t="shared" si="25"/>
        <v>5.538860172E-2</v>
      </c>
      <c r="X133" s="81">
        <f t="shared" si="25"/>
        <v>5.5510068150000001E-2</v>
      </c>
      <c r="Y133" s="81">
        <f t="shared" si="25"/>
        <v>5.562941112E-2</v>
      </c>
      <c r="Z133" s="81">
        <f t="shared" si="25"/>
        <v>5.6573063190000002E-2</v>
      </c>
      <c r="AA133" s="81">
        <f t="shared" si="25"/>
        <v>5.6687413769999993E-2</v>
      </c>
      <c r="AB133" s="81">
        <f t="shared" si="25"/>
        <v>5.6824354349999988E-2</v>
      </c>
      <c r="AC133" s="81">
        <f t="shared" si="25"/>
        <v>5.6972341439999991E-2</v>
      </c>
      <c r="AD133" s="81">
        <f t="shared" si="25"/>
        <v>5.7005051760000001E-2</v>
      </c>
      <c r="AE133" s="81">
        <f t="shared" si="25"/>
        <v>5.6890949670000003E-2</v>
      </c>
      <c r="AF133" s="81">
        <f t="shared" si="25"/>
        <v>5.6937259169999997E-2</v>
      </c>
      <c r="AG133" s="81">
        <f t="shared" si="25"/>
        <v>5.699375676E-2</v>
      </c>
      <c r="AH133" s="81">
        <f t="shared" si="25"/>
        <v>5.7113461169999998E-2</v>
      </c>
      <c r="AI133" s="81">
        <f t="shared" si="25"/>
        <v>5.7134921669999998E-2</v>
      </c>
      <c r="AJ133" s="81">
        <f t="shared" si="25"/>
        <v>5.6846108519999987E-2</v>
      </c>
      <c r="AK133" s="80"/>
    </row>
    <row r="134" spans="1:37" ht="15" customHeight="1" x14ac:dyDescent="0.35">
      <c r="A134" s="63" t="s">
        <v>848</v>
      </c>
      <c r="B134" s="63"/>
      <c r="C134" s="81"/>
      <c r="D134" s="81"/>
      <c r="E134" s="81">
        <f t="shared" si="25"/>
        <v>0</v>
      </c>
      <c r="F134" s="81">
        <f t="shared" si="25"/>
        <v>0</v>
      </c>
      <c r="G134" s="81">
        <f t="shared" si="25"/>
        <v>0</v>
      </c>
      <c r="H134" s="81">
        <f t="shared" si="25"/>
        <v>0</v>
      </c>
      <c r="I134" s="81">
        <f t="shared" si="25"/>
        <v>0</v>
      </c>
      <c r="J134" s="81">
        <f t="shared" si="25"/>
        <v>0</v>
      </c>
      <c r="K134" s="81">
        <f t="shared" si="25"/>
        <v>0</v>
      </c>
      <c r="L134" s="81">
        <f t="shared" si="25"/>
        <v>0</v>
      </c>
      <c r="M134" s="81">
        <f t="shared" si="25"/>
        <v>0</v>
      </c>
      <c r="N134" s="81">
        <f t="shared" si="25"/>
        <v>0</v>
      </c>
      <c r="O134" s="81">
        <f t="shared" si="25"/>
        <v>0</v>
      </c>
      <c r="P134" s="81">
        <f t="shared" si="25"/>
        <v>0</v>
      </c>
      <c r="Q134" s="81">
        <f t="shared" si="25"/>
        <v>0</v>
      </c>
      <c r="R134" s="81">
        <f t="shared" si="25"/>
        <v>0</v>
      </c>
      <c r="S134" s="81">
        <f t="shared" si="25"/>
        <v>0</v>
      </c>
      <c r="T134" s="81">
        <f t="shared" si="25"/>
        <v>0</v>
      </c>
      <c r="U134" s="81">
        <f t="shared" si="25"/>
        <v>0</v>
      </c>
      <c r="V134" s="81">
        <f t="shared" si="25"/>
        <v>0</v>
      </c>
      <c r="W134" s="81">
        <f t="shared" si="25"/>
        <v>0</v>
      </c>
      <c r="X134" s="81">
        <f t="shared" si="25"/>
        <v>0</v>
      </c>
      <c r="Y134" s="81">
        <f t="shared" si="25"/>
        <v>0</v>
      </c>
      <c r="Z134" s="81">
        <f t="shared" si="25"/>
        <v>0</v>
      </c>
      <c r="AA134" s="81">
        <f t="shared" si="25"/>
        <v>0</v>
      </c>
      <c r="AB134" s="81">
        <f t="shared" si="25"/>
        <v>0</v>
      </c>
      <c r="AC134" s="81">
        <f t="shared" si="25"/>
        <v>0</v>
      </c>
      <c r="AD134" s="81">
        <f t="shared" si="25"/>
        <v>0</v>
      </c>
      <c r="AE134" s="81">
        <f t="shared" si="25"/>
        <v>0</v>
      </c>
      <c r="AF134" s="81">
        <f t="shared" si="25"/>
        <v>0</v>
      </c>
      <c r="AG134" s="81">
        <f t="shared" si="25"/>
        <v>0</v>
      </c>
      <c r="AH134" s="81">
        <f t="shared" si="25"/>
        <v>0</v>
      </c>
      <c r="AI134" s="81">
        <f t="shared" si="25"/>
        <v>0</v>
      </c>
      <c r="AJ134" s="81">
        <f t="shared" si="25"/>
        <v>0</v>
      </c>
      <c r="AK134" s="80"/>
    </row>
    <row r="135" spans="1:37" ht="15" customHeight="1" x14ac:dyDescent="0.35">
      <c r="A135" s="63" t="s">
        <v>849</v>
      </c>
      <c r="B135" s="63"/>
      <c r="C135" s="81"/>
      <c r="D135" s="81"/>
      <c r="E135" s="81">
        <f t="shared" ref="E135:AJ135" si="26">SUM(E131:E134)</f>
        <v>0.34814453550567881</v>
      </c>
      <c r="F135" s="81">
        <f t="shared" si="26"/>
        <v>0.35766800096880369</v>
      </c>
      <c r="G135" s="81">
        <f t="shared" si="26"/>
        <v>0.35990948405900769</v>
      </c>
      <c r="H135" s="81">
        <f t="shared" si="26"/>
        <v>0.36750105056280541</v>
      </c>
      <c r="I135" s="81">
        <f t="shared" si="26"/>
        <v>0.37254814951276616</v>
      </c>
      <c r="J135" s="81">
        <f t="shared" si="26"/>
        <v>0.37812417010525784</v>
      </c>
      <c r="K135" s="81">
        <f t="shared" si="26"/>
        <v>0.37853805000850732</v>
      </c>
      <c r="L135" s="81">
        <f t="shared" si="26"/>
        <v>0.38071721484442239</v>
      </c>
      <c r="M135" s="81">
        <f t="shared" si="26"/>
        <v>0.37858255517324663</v>
      </c>
      <c r="N135" s="81">
        <f t="shared" si="26"/>
        <v>0.38039374119570446</v>
      </c>
      <c r="O135" s="81">
        <f t="shared" si="26"/>
        <v>0.38184656750241353</v>
      </c>
      <c r="P135" s="81">
        <f t="shared" si="26"/>
        <v>0.37594792191688287</v>
      </c>
      <c r="Q135" s="81">
        <f t="shared" si="26"/>
        <v>0.37714177015675038</v>
      </c>
      <c r="R135" s="81">
        <f t="shared" si="26"/>
        <v>0.38135359045233158</v>
      </c>
      <c r="S135" s="81">
        <f t="shared" si="26"/>
        <v>0.381132198002538</v>
      </c>
      <c r="T135" s="81">
        <f t="shared" si="26"/>
        <v>0.38767764597828192</v>
      </c>
      <c r="U135" s="81">
        <f t="shared" si="26"/>
        <v>0.39089996043786374</v>
      </c>
      <c r="V135" s="81">
        <f t="shared" si="26"/>
        <v>0.3908425900033401</v>
      </c>
      <c r="W135" s="81">
        <f t="shared" si="26"/>
        <v>0.40061038668104665</v>
      </c>
      <c r="X135" s="81">
        <f t="shared" si="26"/>
        <v>0.40344812847753458</v>
      </c>
      <c r="Y135" s="81">
        <f t="shared" si="26"/>
        <v>0.40626949192967754</v>
      </c>
      <c r="Z135" s="81">
        <f t="shared" si="26"/>
        <v>0.4114677804905279</v>
      </c>
      <c r="AA135" s="81">
        <f t="shared" si="26"/>
        <v>0.41633349905526967</v>
      </c>
      <c r="AB135" s="81">
        <f t="shared" si="26"/>
        <v>0.42023008054934941</v>
      </c>
      <c r="AC135" s="81">
        <f t="shared" si="26"/>
        <v>0.4241407176530988</v>
      </c>
      <c r="AD135" s="81">
        <f t="shared" si="26"/>
        <v>0.42868641394270557</v>
      </c>
      <c r="AE135" s="81">
        <f t="shared" si="26"/>
        <v>0.43433920800119052</v>
      </c>
      <c r="AF135" s="81">
        <f t="shared" si="26"/>
        <v>0.43624379113723433</v>
      </c>
      <c r="AG135" s="81">
        <f t="shared" si="26"/>
        <v>0.44573060363221445</v>
      </c>
      <c r="AH135" s="81">
        <f t="shared" si="26"/>
        <v>0.45181646874331044</v>
      </c>
      <c r="AI135" s="81">
        <f t="shared" si="26"/>
        <v>0.45728634435975751</v>
      </c>
      <c r="AJ135" s="81">
        <f t="shared" si="26"/>
        <v>0.45833371323166244</v>
      </c>
      <c r="AK135" s="80"/>
    </row>
    <row r="136" spans="1:37" ht="15" customHeight="1" x14ac:dyDescent="0.35">
      <c r="A136" s="63" t="s">
        <v>850</v>
      </c>
      <c r="B136" s="63"/>
      <c r="C136" s="81"/>
      <c r="D136" s="81"/>
      <c r="E136" s="81">
        <f t="shared" ref="E136:AJ136" si="27">E110</f>
        <v>1.3077350999999999E-2</v>
      </c>
      <c r="F136" s="81">
        <f t="shared" si="27"/>
        <v>1.2982473E-2</v>
      </c>
      <c r="G136" s="81">
        <f t="shared" si="27"/>
        <v>1.1515817249999999E-2</v>
      </c>
      <c r="H136" s="81">
        <f t="shared" si="27"/>
        <v>1.082284641E-2</v>
      </c>
      <c r="I136" s="81">
        <f t="shared" si="27"/>
        <v>1.1035689390000001E-2</v>
      </c>
      <c r="J136" s="81">
        <f t="shared" si="27"/>
        <v>1.0781393760000001E-2</v>
      </c>
      <c r="K136" s="81">
        <f t="shared" si="27"/>
        <v>1.0600493040000001E-2</v>
      </c>
      <c r="L136" s="81">
        <f t="shared" si="27"/>
        <v>1.047197853E-2</v>
      </c>
      <c r="M136" s="81">
        <f t="shared" si="27"/>
        <v>1.0336257810000001E-2</v>
      </c>
      <c r="N136" s="81">
        <f t="shared" si="27"/>
        <v>1.02104541E-2</v>
      </c>
      <c r="O136" s="81">
        <f t="shared" si="27"/>
        <v>1.007886735E-2</v>
      </c>
      <c r="P136" s="81">
        <f t="shared" si="27"/>
        <v>9.9812785500000001E-3</v>
      </c>
      <c r="Q136" s="81">
        <f t="shared" si="27"/>
        <v>9.9646297199999997E-3</v>
      </c>
      <c r="R136" s="81">
        <f t="shared" si="27"/>
        <v>9.9911729699999983E-3</v>
      </c>
      <c r="S136" s="81">
        <f t="shared" si="27"/>
        <v>1.006020801E-2</v>
      </c>
      <c r="T136" s="81">
        <f t="shared" si="27"/>
        <v>1.008629946E-2</v>
      </c>
      <c r="U136" s="81">
        <f t="shared" si="27"/>
        <v>1.0079093250000001E-2</v>
      </c>
      <c r="V136" s="81">
        <f t="shared" si="27"/>
        <v>1.0116457109999999E-2</v>
      </c>
      <c r="W136" s="81">
        <f t="shared" si="27"/>
        <v>1.013360292E-2</v>
      </c>
      <c r="X136" s="81">
        <f t="shared" si="27"/>
        <v>1.015931034E-2</v>
      </c>
      <c r="Y136" s="81">
        <f t="shared" si="27"/>
        <v>1.016319582E-2</v>
      </c>
      <c r="Z136" s="81">
        <f t="shared" si="27"/>
        <v>1.016405424E-2</v>
      </c>
      <c r="AA136" s="81">
        <f t="shared" si="27"/>
        <v>1.0120094099999999E-2</v>
      </c>
      <c r="AB136" s="81">
        <f t="shared" si="27"/>
        <v>1.0129017150000001E-2</v>
      </c>
      <c r="AC136" s="81">
        <f t="shared" si="27"/>
        <v>1.0069447319999999E-2</v>
      </c>
      <c r="AD136" s="81">
        <f t="shared" si="27"/>
        <v>1.004855157E-2</v>
      </c>
      <c r="AE136" s="81">
        <f t="shared" si="27"/>
        <v>1.0020585150000001E-2</v>
      </c>
      <c r="AF136" s="81">
        <f t="shared" si="27"/>
        <v>9.9780481799999991E-3</v>
      </c>
      <c r="AG136" s="81">
        <f t="shared" si="27"/>
        <v>9.9049017599999994E-3</v>
      </c>
      <c r="AH136" s="81">
        <f t="shared" si="27"/>
        <v>9.8728691399999988E-3</v>
      </c>
      <c r="AI136" s="81">
        <f t="shared" si="27"/>
        <v>9.7893087299999997E-3</v>
      </c>
      <c r="AJ136" s="81">
        <f t="shared" si="27"/>
        <v>9.7193926799999993E-3</v>
      </c>
      <c r="AK136" s="80"/>
    </row>
    <row r="137" spans="1:37" ht="15" customHeight="1" x14ac:dyDescent="0.35">
      <c r="A137" s="63" t="s">
        <v>851</v>
      </c>
      <c r="B137" s="63"/>
      <c r="C137" s="81"/>
      <c r="D137" s="81"/>
      <c r="E137" s="81">
        <f>E111+Refineries!E107/10^15</f>
        <v>1.2370460526378656E-2</v>
      </c>
      <c r="F137" s="81">
        <f>F111+Refineries!F107/10^15</f>
        <v>1.1132144496378655E-2</v>
      </c>
      <c r="G137" s="81">
        <f>G111+Refineries!G107/10^15</f>
        <v>1.1813478210126148E-2</v>
      </c>
      <c r="H137" s="81">
        <f>H111+Refineries!H107/10^15</f>
        <v>1.2348635310126149E-2</v>
      </c>
      <c r="I137" s="81">
        <f>I111+Refineries!I107/10^15</f>
        <v>1.2625633890126149E-2</v>
      </c>
      <c r="J137" s="81">
        <f>J111+Refineries!J107/10^15</f>
        <v>1.2858469020126148E-2</v>
      </c>
      <c r="K137" s="81">
        <f>K111+Refineries!K107/10^15</f>
        <v>1.3056786630126148E-2</v>
      </c>
      <c r="L137" s="81">
        <f>L111+Refineries!L107/10^15</f>
        <v>1.3217921100126149E-2</v>
      </c>
      <c r="M137" s="81">
        <f>M111+Refineries!M107/10^15</f>
        <v>1.3205496600126149E-2</v>
      </c>
      <c r="N137" s="81">
        <f>N111+Refineries!N107/10^15</f>
        <v>1.318688244012615E-2</v>
      </c>
      <c r="O137" s="81">
        <f>O111+Refineries!O107/10^15</f>
        <v>1.3158780480126149E-2</v>
      </c>
      <c r="P137" s="81">
        <f>P111+Refineries!P107/10^15</f>
        <v>1.3132643850126149E-2</v>
      </c>
      <c r="Q137" s="81">
        <f>Q111+Refineries!Q107/10^15</f>
        <v>1.2963399570126148E-2</v>
      </c>
      <c r="R137" s="81">
        <f>R111+Refineries!R107/10^15</f>
        <v>1.2804862950126148E-2</v>
      </c>
      <c r="S137" s="81">
        <f>S111+Refineries!S107/10^15</f>
        <v>1.2653012970126149E-2</v>
      </c>
      <c r="T137" s="81">
        <f>T111+Refineries!T107/10^15</f>
        <v>1.2503783430126149E-2</v>
      </c>
      <c r="U137" s="81">
        <f>U111+Refineries!U107/10^15</f>
        <v>1.2320691480126149E-2</v>
      </c>
      <c r="V137" s="81">
        <f>V111+Refineries!V107/10^15</f>
        <v>1.2259359630126148E-2</v>
      </c>
      <c r="W137" s="81">
        <f>W111+Refineries!W107/10^15</f>
        <v>1.2203291250126149E-2</v>
      </c>
      <c r="X137" s="81">
        <f>X111+Refineries!X107/10^15</f>
        <v>1.2148194240126149E-2</v>
      </c>
      <c r="Y137" s="81">
        <f>Y111+Refineries!Y107/10^15</f>
        <v>1.209377493012615E-2</v>
      </c>
      <c r="Z137" s="81">
        <f>Z111+Refineries!Z107/10^15</f>
        <v>1.2057563160126149E-2</v>
      </c>
      <c r="AA137" s="81">
        <f>AA111+Refineries!AA107/10^15</f>
        <v>1.2023994420126149E-2</v>
      </c>
      <c r="AB137" s="81">
        <f>AB111+Refineries!AB107/10^15</f>
        <v>1.1990583810126149E-2</v>
      </c>
      <c r="AC137" s="81">
        <f>AC111+Refineries!AC107/10^15</f>
        <v>1.1962255950126149E-2</v>
      </c>
      <c r="AD137" s="81">
        <f>AD111+Refineries!AD107/10^15</f>
        <v>1.1942263800126149E-2</v>
      </c>
      <c r="AE137" s="81">
        <f>AE111+Refineries!AE107/10^15</f>
        <v>1.1925456840126148E-2</v>
      </c>
      <c r="AF137" s="81">
        <f>AF111+Refineries!AF107/10^15</f>
        <v>1.1914319970126149E-2</v>
      </c>
      <c r="AG137" s="81">
        <f>AG111+Refineries!AG107/10^15</f>
        <v>1.1901511440126149E-2</v>
      </c>
      <c r="AH137" s="81">
        <f>AH111+Refineries!AH107/10^15</f>
        <v>1.1887799310126148E-2</v>
      </c>
      <c r="AI137" s="81">
        <f>AI111+Refineries!AI107/10^15</f>
        <v>1.1875600710126149E-2</v>
      </c>
      <c r="AJ137" s="81">
        <f>AJ111+Refineries!AJ107/10^15</f>
        <v>1.1859832890126149E-2</v>
      </c>
      <c r="AK137" s="80"/>
    </row>
    <row r="138" spans="1:37" ht="15" customHeight="1" x14ac:dyDescent="0.35">
      <c r="A138" s="63" t="s">
        <v>852</v>
      </c>
      <c r="B138" s="63"/>
      <c r="C138" s="81"/>
      <c r="D138" s="81"/>
      <c r="E138" s="81">
        <f t="shared" ref="E138:AJ138" si="28">SUM(E136:E137)</f>
        <v>2.5447811526378657E-2</v>
      </c>
      <c r="F138" s="81">
        <f t="shared" si="28"/>
        <v>2.4114617496378655E-2</v>
      </c>
      <c r="G138" s="81">
        <f t="shared" si="28"/>
        <v>2.3329295460126145E-2</v>
      </c>
      <c r="H138" s="81">
        <f t="shared" si="28"/>
        <v>2.3171481720126147E-2</v>
      </c>
      <c r="I138" s="81">
        <f t="shared" si="28"/>
        <v>2.3661323280126149E-2</v>
      </c>
      <c r="J138" s="81">
        <f t="shared" si="28"/>
        <v>2.3639862780126149E-2</v>
      </c>
      <c r="K138" s="81">
        <f t="shared" si="28"/>
        <v>2.3657279670126149E-2</v>
      </c>
      <c r="L138" s="81">
        <f t="shared" si="28"/>
        <v>2.368989963012615E-2</v>
      </c>
      <c r="M138" s="81">
        <f t="shared" si="28"/>
        <v>2.354175441012615E-2</v>
      </c>
      <c r="N138" s="81">
        <f t="shared" si="28"/>
        <v>2.339733654012615E-2</v>
      </c>
      <c r="O138" s="81">
        <f t="shared" si="28"/>
        <v>2.3237647830126149E-2</v>
      </c>
      <c r="P138" s="81">
        <f t="shared" si="28"/>
        <v>2.311392240012615E-2</v>
      </c>
      <c r="Q138" s="81">
        <f t="shared" si="28"/>
        <v>2.2928029290126148E-2</v>
      </c>
      <c r="R138" s="81">
        <f t="shared" si="28"/>
        <v>2.2796035920126148E-2</v>
      </c>
      <c r="S138" s="81">
        <f t="shared" si="28"/>
        <v>2.271322098012615E-2</v>
      </c>
      <c r="T138" s="81">
        <f t="shared" si="28"/>
        <v>2.2590082890126151E-2</v>
      </c>
      <c r="U138" s="81">
        <f t="shared" si="28"/>
        <v>2.2399784730126149E-2</v>
      </c>
      <c r="V138" s="81">
        <f t="shared" si="28"/>
        <v>2.2375816740126148E-2</v>
      </c>
      <c r="W138" s="81">
        <f t="shared" si="28"/>
        <v>2.2336894170126149E-2</v>
      </c>
      <c r="X138" s="81">
        <f t="shared" si="28"/>
        <v>2.2307504580126147E-2</v>
      </c>
      <c r="Y138" s="81">
        <f t="shared" si="28"/>
        <v>2.225697075012615E-2</v>
      </c>
      <c r="Z138" s="81">
        <f t="shared" si="28"/>
        <v>2.2221617400126147E-2</v>
      </c>
      <c r="AA138" s="81">
        <f t="shared" si="28"/>
        <v>2.214408852012615E-2</v>
      </c>
      <c r="AB138" s="81">
        <f t="shared" si="28"/>
        <v>2.2119600960126148E-2</v>
      </c>
      <c r="AC138" s="81">
        <f t="shared" si="28"/>
        <v>2.203170327012615E-2</v>
      </c>
      <c r="AD138" s="81">
        <f t="shared" si="28"/>
        <v>2.1990815370126149E-2</v>
      </c>
      <c r="AE138" s="81">
        <f t="shared" si="28"/>
        <v>2.1946041990126147E-2</v>
      </c>
      <c r="AF138" s="81">
        <f t="shared" si="28"/>
        <v>2.189236815012615E-2</v>
      </c>
      <c r="AG138" s="81">
        <f t="shared" si="28"/>
        <v>2.1806413200126148E-2</v>
      </c>
      <c r="AH138" s="81">
        <f t="shared" si="28"/>
        <v>2.1760668450126149E-2</v>
      </c>
      <c r="AI138" s="81">
        <f t="shared" si="28"/>
        <v>2.1664909440126147E-2</v>
      </c>
      <c r="AJ138" s="81">
        <f t="shared" si="28"/>
        <v>2.1579225570126148E-2</v>
      </c>
      <c r="AK138" s="80"/>
    </row>
    <row r="139" spans="1:37" ht="15" customHeight="1" x14ac:dyDescent="0.35">
      <c r="A139" s="63" t="s">
        <v>458</v>
      </c>
      <c r="B139" s="63"/>
      <c r="C139" s="81"/>
      <c r="D139" s="81"/>
      <c r="E139" s="81">
        <f>Refineries!E109/10^15</f>
        <v>3.5822098746401798E-2</v>
      </c>
      <c r="F139" s="81">
        <f>Refineries!F109/10^15</f>
        <v>3.5303770511740024E-2</v>
      </c>
      <c r="G139" s="81">
        <f>Refineries!G109/10^15</f>
        <v>3.4675402258146248E-2</v>
      </c>
      <c r="H139" s="81">
        <f>Refineries!H109/10^15</f>
        <v>3.4475137364134177E-2</v>
      </c>
      <c r="I139" s="81">
        <f>Refineries!I109/10^15</f>
        <v>3.4011435431533031E-2</v>
      </c>
      <c r="J139" s="81">
        <f>Refineries!J109/10^15</f>
        <v>3.374352070810651E-2</v>
      </c>
      <c r="K139" s="81">
        <f>Refineries!K109/10^15</f>
        <v>3.3454477503586579E-2</v>
      </c>
      <c r="L139" s="81">
        <f>Refineries!L109/10^15</f>
        <v>3.3450995689076501E-2</v>
      </c>
      <c r="M139" s="81">
        <f>Refineries!M109/10^15</f>
        <v>3.35508664452112E-2</v>
      </c>
      <c r="N139" s="81">
        <f>Refineries!N109/10^15</f>
        <v>3.3816476923350304E-2</v>
      </c>
      <c r="O139" s="81">
        <f>Refineries!O109/10^15</f>
        <v>3.3768019570719149E-2</v>
      </c>
      <c r="P139" s="81">
        <f>Refineries!P109/10^15</f>
        <v>3.3904741538488818E-2</v>
      </c>
      <c r="Q139" s="81">
        <f>Refineries!Q109/10^15</f>
        <v>3.3959350889396209E-2</v>
      </c>
      <c r="R139" s="81">
        <f>Refineries!R109/10^15</f>
        <v>3.4021917278359556E-2</v>
      </c>
      <c r="S139" s="81">
        <f>Refineries!S109/10^15</f>
        <v>3.4082865169625151E-2</v>
      </c>
      <c r="T139" s="81">
        <f>Refineries!T109/10^15</f>
        <v>3.4147849737856603E-2</v>
      </c>
      <c r="U139" s="81">
        <f>Refineries!U109/10^15</f>
        <v>3.4199127452737857E-2</v>
      </c>
      <c r="V139" s="81">
        <f>Refineries!V109/10^15</f>
        <v>3.430591824921303E-2</v>
      </c>
      <c r="W139" s="81">
        <f>Refineries!W109/10^15</f>
        <v>3.4424882157106748E-2</v>
      </c>
      <c r="X139" s="81">
        <f>Refineries!X109/10^15</f>
        <v>3.4545934709086124E-2</v>
      </c>
      <c r="Y139" s="81">
        <f>Refineries!Y109/10^15</f>
        <v>3.4694267661038641E-2</v>
      </c>
      <c r="Z139" s="81">
        <f>Refineries!Z109/10^15</f>
        <v>3.4904384430330379E-2</v>
      </c>
      <c r="AA139" s="81">
        <f>Refineries!AA109/10^15</f>
        <v>3.5142135350710889E-2</v>
      </c>
      <c r="AB139" s="81">
        <f>Refineries!AB109/10^15</f>
        <v>3.5368975603756382E-2</v>
      </c>
      <c r="AC139" s="81">
        <f>Refineries!AC109/10^15</f>
        <v>3.5595168894403548E-2</v>
      </c>
      <c r="AD139" s="81">
        <f>Refineries!AD109/10^15</f>
        <v>3.5659441077518818E-2</v>
      </c>
      <c r="AE139" s="81">
        <f>Refineries!AE109/10^15</f>
        <v>3.5759471738209023E-2</v>
      </c>
      <c r="AF139" s="81">
        <f>Refineries!AF109/10^15</f>
        <v>3.577381828917759E-2</v>
      </c>
      <c r="AG139" s="81">
        <f>Refineries!AG109/10^15</f>
        <v>3.6050841022054469E-2</v>
      </c>
      <c r="AH139" s="81">
        <f>Refineries!AH109/10^15</f>
        <v>3.6325981105070723E-2</v>
      </c>
      <c r="AI139" s="81">
        <f>Refineries!AI109/10^15</f>
        <v>3.6601164816464971E-2</v>
      </c>
      <c r="AJ139" s="81">
        <f>Refineries!AJ109/10^15</f>
        <v>3.7000989484152882E-2</v>
      </c>
      <c r="AK139" s="80"/>
    </row>
    <row r="140" spans="1:37" ht="15" customHeight="1" x14ac:dyDescent="0.35">
      <c r="A140" s="63" t="s">
        <v>853</v>
      </c>
      <c r="B140" s="63"/>
      <c r="C140" s="81"/>
      <c r="D140" s="81"/>
      <c r="E140" s="81">
        <f t="shared" ref="E140:AJ140" si="29">E113</f>
        <v>3.671387793E-2</v>
      </c>
      <c r="F140" s="81">
        <f t="shared" si="29"/>
        <v>3.4895382930000003E-2</v>
      </c>
      <c r="G140" s="81">
        <f t="shared" si="29"/>
        <v>3.5826926760000002E-2</v>
      </c>
      <c r="H140" s="81">
        <f t="shared" si="29"/>
        <v>3.6871917570000003E-2</v>
      </c>
      <c r="I140" s="81">
        <f t="shared" si="29"/>
        <v>3.7492961849999999E-2</v>
      </c>
      <c r="J140" s="81">
        <f t="shared" si="29"/>
        <v>3.819745359E-2</v>
      </c>
      <c r="K140" s="81">
        <f t="shared" si="29"/>
        <v>3.8973171600000002E-2</v>
      </c>
      <c r="L140" s="81">
        <f t="shared" si="29"/>
        <v>3.9762850230000001E-2</v>
      </c>
      <c r="M140" s="81">
        <f t="shared" si="29"/>
        <v>4.0320732870000001E-2</v>
      </c>
      <c r="N140" s="81">
        <f t="shared" si="29"/>
        <v>4.0910286689999999E-2</v>
      </c>
      <c r="O140" s="81">
        <f t="shared" si="29"/>
        <v>4.1513688179999987E-2</v>
      </c>
      <c r="P140" s="81">
        <f t="shared" si="29"/>
        <v>4.2130801799999999E-2</v>
      </c>
      <c r="Q140" s="81">
        <f t="shared" si="29"/>
        <v>4.2585696630000003E-2</v>
      </c>
      <c r="R140" s="81">
        <f t="shared" si="29"/>
        <v>4.2915985019999998E-2</v>
      </c>
      <c r="S140" s="81">
        <f t="shared" si="29"/>
        <v>4.3232177250000003E-2</v>
      </c>
      <c r="T140" s="81">
        <f t="shared" si="29"/>
        <v>4.3658699039999999E-2</v>
      </c>
      <c r="U140" s="81">
        <f t="shared" si="29"/>
        <v>4.4043067890000002E-2</v>
      </c>
      <c r="V140" s="81">
        <f t="shared" si="29"/>
        <v>4.4385306389999997E-2</v>
      </c>
      <c r="W140" s="81">
        <f t="shared" si="29"/>
        <v>4.4652252420000003E-2</v>
      </c>
      <c r="X140" s="81">
        <f t="shared" si="29"/>
        <v>4.4970726240000002E-2</v>
      </c>
      <c r="Y140" s="81">
        <f t="shared" si="29"/>
        <v>4.5220436099999997E-2</v>
      </c>
      <c r="Z140" s="81">
        <f t="shared" si="29"/>
        <v>4.5599564069999987E-2</v>
      </c>
      <c r="AA140" s="81">
        <f t="shared" si="29"/>
        <v>4.6021725989999998E-2</v>
      </c>
      <c r="AB140" s="81">
        <f t="shared" si="29"/>
        <v>4.6375914599999998E-2</v>
      </c>
      <c r="AC140" s="81">
        <f t="shared" si="29"/>
        <v>4.6819424069999997E-2</v>
      </c>
      <c r="AD140" s="81">
        <f t="shared" si="29"/>
        <v>4.7346742439999992E-2</v>
      </c>
      <c r="AE140" s="81">
        <f t="shared" si="29"/>
        <v>4.7911266539999997E-2</v>
      </c>
      <c r="AF140" s="81">
        <f t="shared" si="29"/>
        <v>4.8490180469999991E-2</v>
      </c>
      <c r="AG140" s="81">
        <f t="shared" si="29"/>
        <v>4.9057460549999987E-2</v>
      </c>
      <c r="AH140" s="81">
        <f t="shared" si="29"/>
        <v>4.9543168140000003E-2</v>
      </c>
      <c r="AI140" s="81">
        <f t="shared" si="29"/>
        <v>5.0025238739999998E-2</v>
      </c>
      <c r="AJ140" s="81">
        <f t="shared" si="29"/>
        <v>5.048837892E-2</v>
      </c>
      <c r="AK140" s="80"/>
    </row>
    <row r="141" spans="1:37" ht="15" customHeight="1" x14ac:dyDescent="0.35">
      <c r="A141" s="63" t="s">
        <v>854</v>
      </c>
      <c r="B141" s="63"/>
      <c r="C141" s="81"/>
      <c r="D141" s="81"/>
      <c r="E141" s="81">
        <f>E114+Refineries!E108/10^15</f>
        <v>8.1136810778194485E-2</v>
      </c>
      <c r="F141" s="81">
        <f>F114+Refineries!F108/10^15</f>
        <v>8.0133814778194479E-2</v>
      </c>
      <c r="G141" s="81">
        <f>G114+Refineries!G108/10^15</f>
        <v>8.1396326011948641E-2</v>
      </c>
      <c r="H141" s="81">
        <f>H114+Refineries!H108/10^15</f>
        <v>8.3203122042666847E-2</v>
      </c>
      <c r="I141" s="81">
        <f>I114+Refineries!I108/10^15</f>
        <v>8.4281280790926588E-2</v>
      </c>
      <c r="J141" s="81">
        <f>J114+Refineries!J108/10^15</f>
        <v>8.5065074710179656E-2</v>
      </c>
      <c r="K141" s="81">
        <f>K114+Refineries!K108/10^15</f>
        <v>8.5984036199512948E-2</v>
      </c>
      <c r="L141" s="81">
        <f>L114+Refineries!L108/10^15</f>
        <v>8.698494094229961E-2</v>
      </c>
      <c r="M141" s="81">
        <f>M114+Refineries!M108/10^15</f>
        <v>8.7158189317638982E-2</v>
      </c>
      <c r="N141" s="81">
        <f>N114+Refineries!N108/10^15</f>
        <v>8.8026151586017287E-2</v>
      </c>
      <c r="O141" s="81">
        <f>O114+Refineries!O108/10^15</f>
        <v>8.870917153981589E-2</v>
      </c>
      <c r="P141" s="81">
        <f>P114+Refineries!P108/10^15</f>
        <v>8.9272712584651179E-2</v>
      </c>
      <c r="Q141" s="81">
        <f>Q114+Refineries!Q108/10^15</f>
        <v>8.9690505444326801E-2</v>
      </c>
      <c r="R141" s="81">
        <f>R114+Refineries!R108/10^15</f>
        <v>9.0165834501132774E-2</v>
      </c>
      <c r="S141" s="81">
        <f>S114+Refineries!S108/10^15</f>
        <v>9.0615063137643462E-2</v>
      </c>
      <c r="T141" s="81">
        <f>T114+Refineries!T108/10^15</f>
        <v>9.1283260176213285E-2</v>
      </c>
      <c r="U141" s="81">
        <f>U114+Refineries!U108/10^15</f>
        <v>9.1793320429342296E-2</v>
      </c>
      <c r="V141" s="81">
        <f>V114+Refineries!V108/10^15</f>
        <v>9.2203530312736232E-2</v>
      </c>
      <c r="W141" s="81">
        <f>W114+Refineries!W108/10^15</f>
        <v>9.3082632064422563E-2</v>
      </c>
      <c r="X141" s="81">
        <f>X114+Refineries!X108/10^15</f>
        <v>9.3586453873955977E-2</v>
      </c>
      <c r="Y141" s="81">
        <f>Y114+Refineries!Y108/10^15</f>
        <v>9.4052196105906691E-2</v>
      </c>
      <c r="Z141" s="81">
        <f>Z114+Refineries!Z108/10^15</f>
        <v>9.4673010994750686E-2</v>
      </c>
      <c r="AA141" s="81">
        <f>AA114+Refineries!AA108/10^15</f>
        <v>9.5302880414798202E-2</v>
      </c>
      <c r="AB141" s="81">
        <f>AB114+Refineries!AB108/10^15</f>
        <v>9.5881502197080901E-2</v>
      </c>
      <c r="AC141" s="81">
        <f>AC114+Refineries!AC108/10^15</f>
        <v>9.6447663616409093E-2</v>
      </c>
      <c r="AD141" s="81">
        <f>AD114+Refineries!AD108/10^15</f>
        <v>9.7068516790153672E-2</v>
      </c>
      <c r="AE141" s="81">
        <f>AE114+Refineries!AE108/10^15</f>
        <v>9.7709123504743312E-2</v>
      </c>
      <c r="AF141" s="81">
        <f>AF114+Refineries!AF108/10^15</f>
        <v>9.824445794399464E-2</v>
      </c>
      <c r="AG141" s="81">
        <f>AG114+Refineries!AG108/10^15</f>
        <v>9.8921609056312393E-2</v>
      </c>
      <c r="AH141" s="81">
        <f>AH114+Refineries!AH108/10^15</f>
        <v>9.9570675943109824E-2</v>
      </c>
      <c r="AI141" s="81">
        <f>AI114+Refineries!AI108/10^15</f>
        <v>0.10012347450927837</v>
      </c>
      <c r="AJ141" s="81">
        <f>AJ114+Refineries!AJ108/10^15</f>
        <v>0.10063637411551268</v>
      </c>
      <c r="AK141" s="80"/>
    </row>
    <row r="142" spans="1:37" ht="15" customHeight="1" x14ac:dyDescent="0.35">
      <c r="A142" s="66" t="s">
        <v>855</v>
      </c>
      <c r="B142" s="107"/>
      <c r="C142" s="81"/>
      <c r="D142" s="81"/>
      <c r="E142" s="81">
        <f t="shared" ref="E142:AJ142" si="30">SUM(E138,E135,E130,E120)</f>
        <v>4.7176220777591285</v>
      </c>
      <c r="F142" s="81">
        <f t="shared" si="30"/>
        <v>4.7548013949106682</v>
      </c>
      <c r="G142" s="81">
        <f t="shared" si="30"/>
        <v>4.751273889296983</v>
      </c>
      <c r="H142" s="81">
        <f t="shared" si="30"/>
        <v>4.7494397621641209</v>
      </c>
      <c r="I142" s="81">
        <f t="shared" si="30"/>
        <v>4.7408221684824543</v>
      </c>
      <c r="J142" s="81">
        <f t="shared" si="30"/>
        <v>4.7189710834380456</v>
      </c>
      <c r="K142" s="81">
        <f t="shared" si="30"/>
        <v>4.6960727392528616</v>
      </c>
      <c r="L142" s="81">
        <f t="shared" si="30"/>
        <v>4.6852889257371917</v>
      </c>
      <c r="M142" s="81">
        <f t="shared" si="30"/>
        <v>4.6601502416654581</v>
      </c>
      <c r="N142" s="81">
        <f t="shared" si="30"/>
        <v>4.6573785267990724</v>
      </c>
      <c r="O142" s="81">
        <f t="shared" si="30"/>
        <v>4.6496635082553963</v>
      </c>
      <c r="P142" s="81">
        <f t="shared" si="30"/>
        <v>4.6454760192260265</v>
      </c>
      <c r="Q142" s="81">
        <f t="shared" si="30"/>
        <v>4.6437943825848667</v>
      </c>
      <c r="R142" s="81">
        <f t="shared" si="30"/>
        <v>4.6443988150148368</v>
      </c>
      <c r="S142" s="81">
        <f t="shared" si="30"/>
        <v>4.6367381095489826</v>
      </c>
      <c r="T142" s="81">
        <f t="shared" si="30"/>
        <v>4.6494103920388454</v>
      </c>
      <c r="U142" s="81">
        <f t="shared" si="30"/>
        <v>4.6535639404759159</v>
      </c>
      <c r="V142" s="81">
        <f t="shared" si="30"/>
        <v>4.6501280975637798</v>
      </c>
      <c r="W142" s="81">
        <f t="shared" si="30"/>
        <v>4.6637123673598069</v>
      </c>
      <c r="X142" s="81">
        <f t="shared" si="30"/>
        <v>4.6715606438033186</v>
      </c>
      <c r="Y142" s="81">
        <f t="shared" si="30"/>
        <v>4.6815356403562109</v>
      </c>
      <c r="Z142" s="81">
        <f t="shared" si="30"/>
        <v>4.6939360774210552</v>
      </c>
      <c r="AA142" s="81">
        <f t="shared" si="30"/>
        <v>4.7140618303461208</v>
      </c>
      <c r="AB142" s="81">
        <f t="shared" si="30"/>
        <v>4.7350077996768762</v>
      </c>
      <c r="AC142" s="81">
        <f t="shared" si="30"/>
        <v>4.757946459527826</v>
      </c>
      <c r="AD142" s="81">
        <f t="shared" si="30"/>
        <v>4.7841227189335456</v>
      </c>
      <c r="AE142" s="81">
        <f t="shared" si="30"/>
        <v>4.8164151693649346</v>
      </c>
      <c r="AF142" s="81">
        <f t="shared" si="30"/>
        <v>4.8430600934954109</v>
      </c>
      <c r="AG142" s="81">
        <f t="shared" si="30"/>
        <v>4.8799423215936031</v>
      </c>
      <c r="AH142" s="81">
        <f t="shared" si="30"/>
        <v>4.9138327027830897</v>
      </c>
      <c r="AI142" s="81">
        <f t="shared" si="30"/>
        <v>4.9481734331810028</v>
      </c>
      <c r="AJ142" s="81">
        <f t="shared" si="30"/>
        <v>4.9788323290670373</v>
      </c>
      <c r="AK142" s="76"/>
    </row>
    <row r="143" spans="1:37" ht="15" customHeight="1" x14ac:dyDescent="0.35">
      <c r="A143" s="63" t="s">
        <v>856</v>
      </c>
      <c r="B143" s="63"/>
      <c r="C143" s="81"/>
      <c r="D143" s="81"/>
      <c r="E143" s="81">
        <f t="shared" ref="E143:AJ143" si="31">E116</f>
        <v>0.13136685894</v>
      </c>
      <c r="F143" s="81">
        <f t="shared" si="31"/>
        <v>0.12753751509</v>
      </c>
      <c r="G143" s="81">
        <f t="shared" si="31"/>
        <v>0.12816788904000001</v>
      </c>
      <c r="H143" s="81">
        <f t="shared" si="31"/>
        <v>0.12866554674</v>
      </c>
      <c r="I143" s="81">
        <f t="shared" si="31"/>
        <v>0.12817358172000001</v>
      </c>
      <c r="J143" s="81">
        <f t="shared" si="31"/>
        <v>0.12862526877</v>
      </c>
      <c r="K143" s="81">
        <f t="shared" si="31"/>
        <v>0.12714776982000001</v>
      </c>
      <c r="L143" s="81">
        <f t="shared" si="31"/>
        <v>0.12633934149000001</v>
      </c>
      <c r="M143" s="81">
        <f t="shared" si="31"/>
        <v>0.12669321384000001</v>
      </c>
      <c r="N143" s="81">
        <f t="shared" si="31"/>
        <v>0.1271945763</v>
      </c>
      <c r="O143" s="81">
        <f t="shared" si="31"/>
        <v>0.1278711468</v>
      </c>
      <c r="P143" s="81">
        <f t="shared" si="31"/>
        <v>0.12895417916999999</v>
      </c>
      <c r="Q143" s="81">
        <f t="shared" si="31"/>
        <v>0.12940690535999999</v>
      </c>
      <c r="R143" s="81">
        <f t="shared" si="31"/>
        <v>0.12955082625</v>
      </c>
      <c r="S143" s="81">
        <f t="shared" si="31"/>
        <v>0.12956083362000001</v>
      </c>
      <c r="T143" s="81">
        <f t="shared" si="31"/>
        <v>0.12941869734</v>
      </c>
      <c r="U143" s="81">
        <f t="shared" si="31"/>
        <v>0.12960931176000001</v>
      </c>
      <c r="V143" s="81">
        <f t="shared" si="31"/>
        <v>0.12968562078000001</v>
      </c>
      <c r="W143" s="81">
        <f t="shared" si="31"/>
        <v>0.1296885123</v>
      </c>
      <c r="X143" s="81">
        <f t="shared" si="31"/>
        <v>0.12957739208999999</v>
      </c>
      <c r="Y143" s="81">
        <f t="shared" si="31"/>
        <v>0.12948920073</v>
      </c>
      <c r="Z143" s="81">
        <f t="shared" si="31"/>
        <v>0.12962887470000001</v>
      </c>
      <c r="AA143" s="81">
        <f t="shared" si="31"/>
        <v>0.13001261103</v>
      </c>
      <c r="AB143" s="81">
        <f t="shared" si="31"/>
        <v>0.13047448616999999</v>
      </c>
      <c r="AC143" s="81">
        <f t="shared" si="31"/>
        <v>0.13079512863000001</v>
      </c>
      <c r="AD143" s="81">
        <f t="shared" si="31"/>
        <v>0.13136039820000001</v>
      </c>
      <c r="AE143" s="81">
        <f t="shared" si="31"/>
        <v>0.13197039596999999</v>
      </c>
      <c r="AF143" s="81">
        <f t="shared" si="31"/>
        <v>0.13264371351000001</v>
      </c>
      <c r="AG143" s="81">
        <f t="shared" si="31"/>
        <v>0.13308873651</v>
      </c>
      <c r="AH143" s="81">
        <f t="shared" si="31"/>
        <v>0.13330844685000001</v>
      </c>
      <c r="AI143" s="81">
        <f t="shared" si="31"/>
        <v>0.13345846704</v>
      </c>
      <c r="AJ143" s="81">
        <f t="shared" si="31"/>
        <v>0.13346226216000001</v>
      </c>
      <c r="AK143" s="80"/>
    </row>
    <row r="144" spans="1:37" ht="15.75" customHeight="1" x14ac:dyDescent="0.35">
      <c r="A144" s="66" t="s">
        <v>857</v>
      </c>
      <c r="B144" s="107"/>
      <c r="C144" s="81"/>
      <c r="D144" s="81"/>
      <c r="E144" s="81">
        <f t="shared" ref="E144:AJ144" si="32">E142+E143</f>
        <v>4.8489889366991283</v>
      </c>
      <c r="F144" s="81">
        <f t="shared" si="32"/>
        <v>4.8823389100006684</v>
      </c>
      <c r="G144" s="81">
        <f t="shared" si="32"/>
        <v>4.8794417783369832</v>
      </c>
      <c r="H144" s="81">
        <f t="shared" si="32"/>
        <v>4.8781053089041206</v>
      </c>
      <c r="I144" s="81">
        <f t="shared" si="32"/>
        <v>4.8689957502024539</v>
      </c>
      <c r="J144" s="81">
        <f t="shared" si="32"/>
        <v>4.8475963522080452</v>
      </c>
      <c r="K144" s="81">
        <f t="shared" si="32"/>
        <v>4.8232205090728613</v>
      </c>
      <c r="L144" s="81">
        <f t="shared" si="32"/>
        <v>4.8116282672271913</v>
      </c>
      <c r="M144" s="81">
        <f t="shared" si="32"/>
        <v>4.7868434555054584</v>
      </c>
      <c r="N144" s="81">
        <f t="shared" si="32"/>
        <v>4.7845731030990724</v>
      </c>
      <c r="O144" s="81">
        <f t="shared" si="32"/>
        <v>4.7775346550553959</v>
      </c>
      <c r="P144" s="81">
        <f t="shared" si="32"/>
        <v>4.7744301983960264</v>
      </c>
      <c r="Q144" s="81">
        <f t="shared" si="32"/>
        <v>4.7732012879448664</v>
      </c>
      <c r="R144" s="81">
        <f t="shared" si="32"/>
        <v>4.7739496412648368</v>
      </c>
      <c r="S144" s="81">
        <f t="shared" si="32"/>
        <v>4.7662989431689828</v>
      </c>
      <c r="T144" s="81">
        <f t="shared" si="32"/>
        <v>4.7788290893788457</v>
      </c>
      <c r="U144" s="81">
        <f t="shared" si="32"/>
        <v>4.7831732522359163</v>
      </c>
      <c r="V144" s="81">
        <f t="shared" si="32"/>
        <v>4.7798137183437799</v>
      </c>
      <c r="W144" s="81">
        <f t="shared" si="32"/>
        <v>4.7934008796598064</v>
      </c>
      <c r="X144" s="81">
        <f t="shared" si="32"/>
        <v>4.8011380358933184</v>
      </c>
      <c r="Y144" s="81">
        <f t="shared" si="32"/>
        <v>4.8110248410862111</v>
      </c>
      <c r="Z144" s="81">
        <f t="shared" si="32"/>
        <v>4.8235649521210551</v>
      </c>
      <c r="AA144" s="81">
        <f t="shared" si="32"/>
        <v>4.8440744413761205</v>
      </c>
      <c r="AB144" s="81">
        <f t="shared" si="32"/>
        <v>4.865482285846876</v>
      </c>
      <c r="AC144" s="81">
        <f t="shared" si="32"/>
        <v>4.888741588157826</v>
      </c>
      <c r="AD144" s="81">
        <f t="shared" si="32"/>
        <v>4.9154831171335456</v>
      </c>
      <c r="AE144" s="81">
        <f t="shared" si="32"/>
        <v>4.9483855653349345</v>
      </c>
      <c r="AF144" s="81">
        <f t="shared" si="32"/>
        <v>4.9757038070054112</v>
      </c>
      <c r="AG144" s="81">
        <f t="shared" si="32"/>
        <v>5.0130310581036035</v>
      </c>
      <c r="AH144" s="81">
        <f t="shared" si="32"/>
        <v>5.0471411496330898</v>
      </c>
      <c r="AI144" s="81">
        <f t="shared" si="32"/>
        <v>5.0816319002210024</v>
      </c>
      <c r="AJ144" s="81">
        <f t="shared" si="32"/>
        <v>5.1122945912270374</v>
      </c>
      <c r="AK144" s="76"/>
    </row>
    <row r="145" spans="1:36" ht="15.75" customHeight="1" x14ac:dyDescent="0.35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</row>
    <row r="146" spans="1:36" ht="15.75" customHeight="1" x14ac:dyDescent="0.35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</row>
    <row r="147" spans="1:36" ht="15.75" customHeight="1" x14ac:dyDescent="0.35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</row>
    <row r="148" spans="1:36" ht="15.75" customHeight="1" x14ac:dyDescent="0.35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</row>
    <row r="149" spans="1:36" ht="15.75" customHeight="1" x14ac:dyDescent="0.35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</row>
    <row r="150" spans="1:36" ht="15.75" customHeight="1" x14ac:dyDescent="0.35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</row>
    <row r="151" spans="1:36" ht="15.75" customHeight="1" x14ac:dyDescent="0.35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</row>
    <row r="152" spans="1:36" ht="15.75" customHeight="1" x14ac:dyDescent="0.35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</row>
    <row r="153" spans="1:36" ht="15.75" customHeight="1" x14ac:dyDescent="0.35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</row>
    <row r="154" spans="1:36" ht="15.75" customHeight="1" x14ac:dyDescent="0.35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</row>
    <row r="155" spans="1:36" ht="15.75" customHeight="1" x14ac:dyDescent="0.35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</row>
    <row r="156" spans="1:36" ht="15.75" customHeight="1" x14ac:dyDescent="0.35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</row>
    <row r="157" spans="1:36" ht="15.75" customHeight="1" x14ac:dyDescent="0.35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</row>
    <row r="158" spans="1:36" ht="15.75" customHeight="1" x14ac:dyDescent="0.35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</row>
    <row r="159" spans="1:36" ht="15.75" customHeight="1" x14ac:dyDescent="0.35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</row>
    <row r="160" spans="1:36" ht="15.75" customHeight="1" x14ac:dyDescent="0.35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</row>
    <row r="161" spans="1:36" ht="15.75" customHeight="1" x14ac:dyDescent="0.35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</row>
    <row r="162" spans="1:36" ht="15.75" customHeight="1" x14ac:dyDescent="0.35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</row>
    <row r="163" spans="1:36" ht="15.75" customHeight="1" x14ac:dyDescent="0.35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</row>
    <row r="164" spans="1:36" ht="15.75" customHeight="1" x14ac:dyDescent="0.35">
      <c r="A164" s="47" t="s">
        <v>859</v>
      </c>
      <c r="B164" s="47"/>
      <c r="C164" s="124">
        <f t="shared" ref="C164:AJ164" si="33">C114-C106-C112</f>
        <v>0</v>
      </c>
      <c r="D164" s="124">
        <f t="shared" si="33"/>
        <v>0</v>
      </c>
      <c r="E164" s="124">
        <f t="shared" si="33"/>
        <v>2.4841161269999995E-2</v>
      </c>
      <c r="F164" s="124">
        <f t="shared" si="33"/>
        <v>2.499289829999999E-2</v>
      </c>
      <c r="G164" s="124">
        <f t="shared" si="33"/>
        <v>2.6657306910000005E-2</v>
      </c>
      <c r="H164" s="124">
        <f t="shared" si="33"/>
        <v>2.8282295969999989E-2</v>
      </c>
      <c r="I164" s="124">
        <f t="shared" si="33"/>
        <v>2.8536478650000002E-2</v>
      </c>
      <c r="J164" s="124">
        <f t="shared" si="33"/>
        <v>2.9336548679999991E-2</v>
      </c>
      <c r="K164" s="124">
        <f t="shared" si="33"/>
        <v>3.0037855229999993E-2</v>
      </c>
      <c r="L164" s="124">
        <f t="shared" si="33"/>
        <v>3.0764936969999997E-2</v>
      </c>
      <c r="M164" s="124">
        <f t="shared" si="33"/>
        <v>3.1310733960000003E-2</v>
      </c>
      <c r="N164" s="124">
        <f t="shared" si="33"/>
        <v>3.1932342989999994E-2</v>
      </c>
      <c r="O164" s="124">
        <f t="shared" si="33"/>
        <v>3.2559825419999987E-2</v>
      </c>
      <c r="P164" s="124">
        <f t="shared" si="33"/>
        <v>3.321342188999999E-2</v>
      </c>
      <c r="Q164" s="124">
        <f t="shared" si="33"/>
        <v>3.3653136239999999E-2</v>
      </c>
      <c r="R164" s="124">
        <f t="shared" si="33"/>
        <v>3.3835143870000001E-2</v>
      </c>
      <c r="S164" s="124">
        <f t="shared" si="33"/>
        <v>3.4141735349999994E-2</v>
      </c>
      <c r="T164" s="124">
        <f t="shared" si="33"/>
        <v>3.4527256290000002E-2</v>
      </c>
      <c r="U164" s="124">
        <f t="shared" si="33"/>
        <v>3.4973295839999995E-2</v>
      </c>
      <c r="V164" s="124">
        <f t="shared" si="33"/>
        <v>3.5128850579999989E-2</v>
      </c>
      <c r="W164" s="124">
        <f t="shared" si="33"/>
        <v>3.5271167579999999E-2</v>
      </c>
      <c r="X164" s="124">
        <f t="shared" si="33"/>
        <v>3.5371760849999996E-2</v>
      </c>
      <c r="Y164" s="124">
        <f t="shared" si="33"/>
        <v>3.5528399909999987E-2</v>
      </c>
      <c r="Z164" s="124">
        <f t="shared" si="33"/>
        <v>3.5804924100000003E-2</v>
      </c>
      <c r="AA164" s="124">
        <f t="shared" si="33"/>
        <v>3.6178269030000001E-2</v>
      </c>
      <c r="AB164" s="124">
        <f t="shared" si="33"/>
        <v>3.6456555240000001E-2</v>
      </c>
      <c r="AC164" s="124">
        <f t="shared" si="33"/>
        <v>3.6803628000000005E-2</v>
      </c>
      <c r="AD164" s="124">
        <f t="shared" si="33"/>
        <v>3.7105565940000008E-2</v>
      </c>
      <c r="AE164" s="124">
        <f t="shared" si="33"/>
        <v>3.7414777860000005E-2</v>
      </c>
      <c r="AF164" s="124">
        <f t="shared" si="33"/>
        <v>3.7697107679999994E-2</v>
      </c>
      <c r="AG164" s="124">
        <f t="shared" si="33"/>
        <v>3.7989648179999981E-2</v>
      </c>
      <c r="AH164" s="124">
        <f t="shared" si="33"/>
        <v>3.8184780599999996E-2</v>
      </c>
      <c r="AI164" s="124">
        <f t="shared" si="33"/>
        <v>3.842014581E-2</v>
      </c>
      <c r="AJ164" s="124">
        <f t="shared" si="33"/>
        <v>3.8479918950000004E-2</v>
      </c>
    </row>
    <row r="165" spans="1:36" ht="15.75" customHeight="1" x14ac:dyDescent="0.35">
      <c r="A165" s="47" t="s">
        <v>860</v>
      </c>
      <c r="B165" s="47"/>
      <c r="C165" s="124">
        <v>0</v>
      </c>
      <c r="D165" s="124">
        <v>0</v>
      </c>
      <c r="E165" s="124">
        <v>0.44935850904708596</v>
      </c>
      <c r="F165" s="124">
        <v>0.44788006543853198</v>
      </c>
      <c r="G165" s="124">
        <v>0.46816285936821067</v>
      </c>
      <c r="H165" s="124">
        <v>0.4863092488801839</v>
      </c>
      <c r="I165" s="124">
        <v>0.50271406653279815</v>
      </c>
      <c r="J165" s="124">
        <v>0.51582775552382887</v>
      </c>
      <c r="K165" s="124">
        <v>0.5245015071256387</v>
      </c>
      <c r="L165" s="124">
        <v>0.52751630417495943</v>
      </c>
      <c r="M165" s="124">
        <v>0.53261854373383899</v>
      </c>
      <c r="N165" s="124">
        <v>0.5375806215035962</v>
      </c>
      <c r="O165" s="124">
        <v>0.54455050366575708</v>
      </c>
      <c r="P165" s="124">
        <v>0.55208213722707034</v>
      </c>
      <c r="Q165" s="124">
        <v>0.55956245417075701</v>
      </c>
      <c r="R165" s="124">
        <v>0.56653916502631385</v>
      </c>
      <c r="S165" s="124">
        <v>0.57221881776549821</v>
      </c>
      <c r="T165" s="124">
        <v>0.57833785075022526</v>
      </c>
      <c r="U165" s="124">
        <v>0.58549105939295454</v>
      </c>
      <c r="V165" s="124">
        <v>0.59221354342045285</v>
      </c>
      <c r="W165" s="124">
        <v>0.59885979446922788</v>
      </c>
      <c r="X165" s="124">
        <v>0.60553228701479223</v>
      </c>
      <c r="Y165" s="124">
        <v>0.6129159526818172</v>
      </c>
      <c r="Z165" s="124">
        <v>0.62070802760613397</v>
      </c>
      <c r="AA165" s="124">
        <v>0.62798779174667529</v>
      </c>
      <c r="AB165" s="124">
        <v>0.63624998327637683</v>
      </c>
      <c r="AC165" s="124">
        <v>0.6435615301155907</v>
      </c>
      <c r="AD165" s="124">
        <v>0.65155341102314879</v>
      </c>
      <c r="AE165" s="124">
        <v>0.65950452982536611</v>
      </c>
      <c r="AF165" s="124">
        <v>0.66885303247575445</v>
      </c>
      <c r="AG165" s="124">
        <v>0.67663151673607447</v>
      </c>
      <c r="AH165" s="124">
        <v>0.68498815024810655</v>
      </c>
      <c r="AI165" s="124">
        <v>0.69476292061577816</v>
      </c>
      <c r="AJ165" s="124">
        <v>0.70265660819938502</v>
      </c>
    </row>
    <row r="166" spans="1:36" ht="15.75" customHeight="1" x14ac:dyDescent="0.35">
      <c r="A166" s="47" t="s">
        <v>861</v>
      </c>
      <c r="B166" s="47"/>
      <c r="C166" s="125">
        <f t="shared" ref="C166:AJ166" si="34">C164-C165</f>
        <v>0</v>
      </c>
      <c r="D166" s="125">
        <f t="shared" si="34"/>
        <v>0</v>
      </c>
      <c r="E166" s="125">
        <f t="shared" si="34"/>
        <v>-0.42451734777708594</v>
      </c>
      <c r="F166" s="125">
        <f t="shared" si="34"/>
        <v>-0.42288716713853197</v>
      </c>
      <c r="G166" s="125">
        <f t="shared" si="34"/>
        <v>-0.44150555245821066</v>
      </c>
      <c r="H166" s="125">
        <f t="shared" si="34"/>
        <v>-0.45802695291018392</v>
      </c>
      <c r="I166" s="125">
        <f t="shared" si="34"/>
        <v>-0.47417758788279818</v>
      </c>
      <c r="J166" s="125">
        <f t="shared" si="34"/>
        <v>-0.48649120684382885</v>
      </c>
      <c r="K166" s="125">
        <f t="shared" si="34"/>
        <v>-0.49446365189563868</v>
      </c>
      <c r="L166" s="125">
        <f t="shared" si="34"/>
        <v>-0.49675136720495944</v>
      </c>
      <c r="M166" s="125">
        <f t="shared" si="34"/>
        <v>-0.50130780977383904</v>
      </c>
      <c r="N166" s="125">
        <f t="shared" si="34"/>
        <v>-0.50564827851359617</v>
      </c>
      <c r="O166" s="125">
        <f t="shared" si="34"/>
        <v>-0.51199067824575706</v>
      </c>
      <c r="P166" s="125">
        <f t="shared" si="34"/>
        <v>-0.51886871533707035</v>
      </c>
      <c r="Q166" s="125">
        <f t="shared" si="34"/>
        <v>-0.52590931793075701</v>
      </c>
      <c r="R166" s="125">
        <f t="shared" si="34"/>
        <v>-0.53270402115631388</v>
      </c>
      <c r="S166" s="125">
        <f t="shared" si="34"/>
        <v>-0.53807708241549823</v>
      </c>
      <c r="T166" s="125">
        <f t="shared" si="34"/>
        <v>-0.54381059446022528</v>
      </c>
      <c r="U166" s="125">
        <f t="shared" si="34"/>
        <v>-0.55051776355295456</v>
      </c>
      <c r="V166" s="125">
        <f t="shared" si="34"/>
        <v>-0.55708469284045281</v>
      </c>
      <c r="W166" s="125">
        <f t="shared" si="34"/>
        <v>-0.56358862688922784</v>
      </c>
      <c r="X166" s="125">
        <f t="shared" si="34"/>
        <v>-0.57016052616479218</v>
      </c>
      <c r="Y166" s="125">
        <f t="shared" si="34"/>
        <v>-0.57738755277181719</v>
      </c>
      <c r="Z166" s="125">
        <f t="shared" si="34"/>
        <v>-0.58490310350613395</v>
      </c>
      <c r="AA166" s="125">
        <f t="shared" si="34"/>
        <v>-0.59180952271667531</v>
      </c>
      <c r="AB166" s="125">
        <f t="shared" si="34"/>
        <v>-0.59979342803637681</v>
      </c>
      <c r="AC166" s="125">
        <f t="shared" si="34"/>
        <v>-0.60675790211559066</v>
      </c>
      <c r="AD166" s="125">
        <f t="shared" si="34"/>
        <v>-0.61444784508314876</v>
      </c>
      <c r="AE166" s="125">
        <f t="shared" si="34"/>
        <v>-0.62208975196536609</v>
      </c>
      <c r="AF166" s="125">
        <f t="shared" si="34"/>
        <v>-0.63115592479575444</v>
      </c>
      <c r="AG166" s="125">
        <f t="shared" si="34"/>
        <v>-0.63864186855607452</v>
      </c>
      <c r="AH166" s="125">
        <f t="shared" si="34"/>
        <v>-0.64680336964810659</v>
      </c>
      <c r="AI166" s="125">
        <f t="shared" si="34"/>
        <v>-0.65634277480577818</v>
      </c>
      <c r="AJ166" s="125">
        <f t="shared" si="34"/>
        <v>-0.664176689249385</v>
      </c>
    </row>
    <row r="167" spans="1:36" ht="15.75" customHeight="1" x14ac:dyDescent="0.35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  <c r="AI167" s="47"/>
      <c r="AJ167" s="47"/>
    </row>
    <row r="168" spans="1:36" ht="15.75" customHeight="1" x14ac:dyDescent="0.35">
      <c r="A168" s="47" t="s">
        <v>58</v>
      </c>
      <c r="B168" s="47"/>
      <c r="C168" s="126">
        <f t="shared" ref="C168:AJ168" si="35">C113</f>
        <v>0</v>
      </c>
      <c r="D168" s="126">
        <f t="shared" si="35"/>
        <v>0</v>
      </c>
      <c r="E168" s="126">
        <f t="shared" si="35"/>
        <v>3.671387793E-2</v>
      </c>
      <c r="F168" s="126">
        <f t="shared" si="35"/>
        <v>3.4895382930000003E-2</v>
      </c>
      <c r="G168" s="126">
        <f t="shared" si="35"/>
        <v>3.5826926760000002E-2</v>
      </c>
      <c r="H168" s="126">
        <f t="shared" si="35"/>
        <v>3.6871917570000003E-2</v>
      </c>
      <c r="I168" s="126">
        <f t="shared" si="35"/>
        <v>3.7492961849999999E-2</v>
      </c>
      <c r="J168" s="126">
        <f t="shared" si="35"/>
        <v>3.819745359E-2</v>
      </c>
      <c r="K168" s="126">
        <f t="shared" si="35"/>
        <v>3.8973171600000002E-2</v>
      </c>
      <c r="L168" s="126">
        <f t="shared" si="35"/>
        <v>3.9762850230000001E-2</v>
      </c>
      <c r="M168" s="126">
        <f t="shared" si="35"/>
        <v>4.0320732870000001E-2</v>
      </c>
      <c r="N168" s="126">
        <f t="shared" si="35"/>
        <v>4.0910286689999999E-2</v>
      </c>
      <c r="O168" s="126">
        <f t="shared" si="35"/>
        <v>4.1513688179999987E-2</v>
      </c>
      <c r="P168" s="126">
        <f t="shared" si="35"/>
        <v>4.2130801799999999E-2</v>
      </c>
      <c r="Q168" s="126">
        <f t="shared" si="35"/>
        <v>4.2585696630000003E-2</v>
      </c>
      <c r="R168" s="126">
        <f t="shared" si="35"/>
        <v>4.2915985019999998E-2</v>
      </c>
      <c r="S168" s="126">
        <f t="shared" si="35"/>
        <v>4.3232177250000003E-2</v>
      </c>
      <c r="T168" s="126">
        <f t="shared" si="35"/>
        <v>4.3658699039999999E-2</v>
      </c>
      <c r="U168" s="126">
        <f t="shared" si="35"/>
        <v>4.4043067890000002E-2</v>
      </c>
      <c r="V168" s="126">
        <f t="shared" si="35"/>
        <v>4.4385306389999997E-2</v>
      </c>
      <c r="W168" s="126">
        <f t="shared" si="35"/>
        <v>4.4652252420000003E-2</v>
      </c>
      <c r="X168" s="126">
        <f t="shared" si="35"/>
        <v>4.4970726240000002E-2</v>
      </c>
      <c r="Y168" s="126">
        <f t="shared" si="35"/>
        <v>4.5220436099999997E-2</v>
      </c>
      <c r="Z168" s="126">
        <f t="shared" si="35"/>
        <v>4.5599564069999987E-2</v>
      </c>
      <c r="AA168" s="126">
        <f t="shared" si="35"/>
        <v>4.6021725989999998E-2</v>
      </c>
      <c r="AB168" s="126">
        <f t="shared" si="35"/>
        <v>4.6375914599999998E-2</v>
      </c>
      <c r="AC168" s="126">
        <f t="shared" si="35"/>
        <v>4.6819424069999997E-2</v>
      </c>
      <c r="AD168" s="126">
        <f t="shared" si="35"/>
        <v>4.7346742439999992E-2</v>
      </c>
      <c r="AE168" s="126">
        <f t="shared" si="35"/>
        <v>4.7911266539999997E-2</v>
      </c>
      <c r="AF168" s="126">
        <f t="shared" si="35"/>
        <v>4.8490180469999991E-2</v>
      </c>
      <c r="AG168" s="126">
        <f t="shared" si="35"/>
        <v>4.9057460549999987E-2</v>
      </c>
      <c r="AH168" s="126">
        <f t="shared" si="35"/>
        <v>4.9543168140000003E-2</v>
      </c>
      <c r="AI168" s="126">
        <f t="shared" si="35"/>
        <v>5.0025238739999998E-2</v>
      </c>
      <c r="AJ168" s="126">
        <f t="shared" si="35"/>
        <v>5.048837892E-2</v>
      </c>
    </row>
    <row r="169" spans="1:36" ht="15.75" customHeight="1" x14ac:dyDescent="0.35">
      <c r="A169" s="47" t="s">
        <v>860</v>
      </c>
      <c r="B169" s="47"/>
      <c r="C169" s="127">
        <v>0</v>
      </c>
      <c r="D169" s="127">
        <v>0</v>
      </c>
      <c r="E169" s="127">
        <v>5.0652518631183675E-2</v>
      </c>
      <c r="F169" s="127">
        <v>5.022509900755931E-2</v>
      </c>
      <c r="G169" s="127">
        <v>5.1791370355739705E-2</v>
      </c>
      <c r="H169" s="127">
        <v>5.3529102168836044E-2</v>
      </c>
      <c r="I169" s="127">
        <v>5.4881528927468552E-2</v>
      </c>
      <c r="J169" s="127">
        <v>5.6018740813868005E-2</v>
      </c>
      <c r="K169" s="127">
        <v>5.6937755007181283E-2</v>
      </c>
      <c r="L169" s="127">
        <v>5.7728804702715797E-2</v>
      </c>
      <c r="M169" s="127">
        <v>5.8263628875993921E-2</v>
      </c>
      <c r="N169" s="127">
        <v>5.8847656661364732E-2</v>
      </c>
      <c r="O169" s="127">
        <v>5.9421424261654525E-2</v>
      </c>
      <c r="P169" s="127">
        <v>6.0076883473342724E-2</v>
      </c>
      <c r="Q169" s="127">
        <v>6.0429589235284721E-2</v>
      </c>
      <c r="R169" s="127">
        <v>6.0768789804165162E-2</v>
      </c>
      <c r="S169" s="127">
        <v>6.1071338299019701E-2</v>
      </c>
      <c r="T169" s="127">
        <v>6.1413848776739326E-2</v>
      </c>
      <c r="U169" s="127">
        <v>6.175284059206243E-2</v>
      </c>
      <c r="V169" s="127">
        <v>6.200878522814491E-2</v>
      </c>
      <c r="W169" s="127">
        <v>6.2245475058024261E-2</v>
      </c>
      <c r="X169" s="127">
        <v>6.2462872741911167E-2</v>
      </c>
      <c r="Y169" s="127">
        <v>6.2704936037485906E-2</v>
      </c>
      <c r="Z169" s="127">
        <v>6.2972161255364908E-2</v>
      </c>
      <c r="AA169" s="127">
        <v>6.3184550062820963E-2</v>
      </c>
      <c r="AB169" s="127">
        <v>6.3468227077671718E-2</v>
      </c>
      <c r="AC169" s="127">
        <v>6.3657731995937578E-2</v>
      </c>
      <c r="AD169" s="127">
        <v>6.3884871621995007E-2</v>
      </c>
      <c r="AE169" s="127">
        <v>6.409876222530278E-2</v>
      </c>
      <c r="AF169" s="127">
        <v>6.4350498039136478E-2</v>
      </c>
      <c r="AG169" s="127">
        <v>6.447400661986126E-2</v>
      </c>
      <c r="AH169" s="127">
        <v>6.4555288334394001E-2</v>
      </c>
      <c r="AI169" s="127">
        <v>6.4661234553234387E-2</v>
      </c>
      <c r="AJ169" s="127">
        <v>6.4541193444502487E-2</v>
      </c>
    </row>
    <row r="170" spans="1:36" ht="15.75" customHeight="1" x14ac:dyDescent="0.35">
      <c r="A170" s="47" t="s">
        <v>861</v>
      </c>
      <c r="B170" s="47"/>
      <c r="C170" s="126">
        <f t="shared" ref="C170:AJ170" si="36">C168-C169</f>
        <v>0</v>
      </c>
      <c r="D170" s="126">
        <f t="shared" si="36"/>
        <v>0</v>
      </c>
      <c r="E170" s="126">
        <f t="shared" si="36"/>
        <v>-1.3938640701183676E-2</v>
      </c>
      <c r="F170" s="126">
        <f t="shared" si="36"/>
        <v>-1.5329716077559306E-2</v>
      </c>
      <c r="G170" s="126">
        <f t="shared" si="36"/>
        <v>-1.5964443595739702E-2</v>
      </c>
      <c r="H170" s="126">
        <f t="shared" si="36"/>
        <v>-1.6657184598836042E-2</v>
      </c>
      <c r="I170" s="126">
        <f t="shared" si="36"/>
        <v>-1.7388567077468553E-2</v>
      </c>
      <c r="J170" s="126">
        <f t="shared" si="36"/>
        <v>-1.7821287223868006E-2</v>
      </c>
      <c r="K170" s="126">
        <f t="shared" si="36"/>
        <v>-1.7964583407181281E-2</v>
      </c>
      <c r="L170" s="126">
        <f t="shared" si="36"/>
        <v>-1.7965954472715796E-2</v>
      </c>
      <c r="M170" s="126">
        <f t="shared" si="36"/>
        <v>-1.794289600599392E-2</v>
      </c>
      <c r="N170" s="126">
        <f t="shared" si="36"/>
        <v>-1.7937369971364733E-2</v>
      </c>
      <c r="O170" s="126">
        <f t="shared" si="36"/>
        <v>-1.7907736081654538E-2</v>
      </c>
      <c r="P170" s="126">
        <f t="shared" si="36"/>
        <v>-1.7946081673342724E-2</v>
      </c>
      <c r="Q170" s="126">
        <f t="shared" si="36"/>
        <v>-1.7843892605284718E-2</v>
      </c>
      <c r="R170" s="126">
        <f t="shared" si="36"/>
        <v>-1.7852804784165163E-2</v>
      </c>
      <c r="S170" s="126">
        <f t="shared" si="36"/>
        <v>-1.7839161049019697E-2</v>
      </c>
      <c r="T170" s="126">
        <f t="shared" si="36"/>
        <v>-1.7755149736739327E-2</v>
      </c>
      <c r="U170" s="126">
        <f t="shared" si="36"/>
        <v>-1.7709772702062428E-2</v>
      </c>
      <c r="V170" s="126">
        <f t="shared" si="36"/>
        <v>-1.7623478838144913E-2</v>
      </c>
      <c r="W170" s="126">
        <f t="shared" si="36"/>
        <v>-1.7593222638024257E-2</v>
      </c>
      <c r="X170" s="126">
        <f t="shared" si="36"/>
        <v>-1.7492146501911165E-2</v>
      </c>
      <c r="Y170" s="126">
        <f t="shared" si="36"/>
        <v>-1.7484499937485909E-2</v>
      </c>
      <c r="Z170" s="126">
        <f t="shared" si="36"/>
        <v>-1.7372597185364921E-2</v>
      </c>
      <c r="AA170" s="126">
        <f t="shared" si="36"/>
        <v>-1.7162824072820965E-2</v>
      </c>
      <c r="AB170" s="126">
        <f t="shared" si="36"/>
        <v>-1.709231247767172E-2</v>
      </c>
      <c r="AC170" s="126">
        <f t="shared" si="36"/>
        <v>-1.683830792593758E-2</v>
      </c>
      <c r="AD170" s="126">
        <f t="shared" si="36"/>
        <v>-1.6538129181995015E-2</v>
      </c>
      <c r="AE170" s="126">
        <f t="shared" si="36"/>
        <v>-1.6187495685302783E-2</v>
      </c>
      <c r="AF170" s="126">
        <f t="shared" si="36"/>
        <v>-1.5860317569136487E-2</v>
      </c>
      <c r="AG170" s="126">
        <f t="shared" si="36"/>
        <v>-1.5416546069861273E-2</v>
      </c>
      <c r="AH170" s="126">
        <f t="shared" si="36"/>
        <v>-1.5012120194393998E-2</v>
      </c>
      <c r="AI170" s="126">
        <f t="shared" si="36"/>
        <v>-1.4635995813234388E-2</v>
      </c>
      <c r="AJ170" s="126">
        <f t="shared" si="36"/>
        <v>-1.4052814524502487E-2</v>
      </c>
    </row>
    <row r="171" spans="1:36" ht="15.75" customHeight="1" x14ac:dyDescent="0.35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</row>
    <row r="172" spans="1:36" ht="15.75" customHeight="1" x14ac:dyDescent="0.35">
      <c r="A172" s="47" t="s">
        <v>510</v>
      </c>
      <c r="B172" s="47"/>
      <c r="C172" s="128">
        <f t="shared" ref="C172:AJ172" si="37">C110-C106</f>
        <v>0</v>
      </c>
      <c r="D172" s="128">
        <f t="shared" si="37"/>
        <v>0</v>
      </c>
      <c r="E172" s="128">
        <f t="shared" si="37"/>
        <v>-6.0021629999999996E-3</v>
      </c>
      <c r="F172" s="128">
        <f t="shared" si="37"/>
        <v>-6.2755020000000005E-3</v>
      </c>
      <c r="G172" s="128">
        <f t="shared" si="37"/>
        <v>-8.6322037499999994E-3</v>
      </c>
      <c r="H172" s="128">
        <f t="shared" si="37"/>
        <v>-9.6525036900000014E-3</v>
      </c>
      <c r="I172" s="128">
        <f t="shared" si="37"/>
        <v>-9.8916188399999997E-3</v>
      </c>
      <c r="J172" s="128">
        <f t="shared" si="37"/>
        <v>-1.0499990130000001E-2</v>
      </c>
      <c r="K172" s="128">
        <f t="shared" si="37"/>
        <v>-1.088975799E-2</v>
      </c>
      <c r="L172" s="128">
        <f t="shared" si="37"/>
        <v>-1.1212636859999998E-2</v>
      </c>
      <c r="M172" s="128">
        <f t="shared" si="37"/>
        <v>-1.1527835129999999E-2</v>
      </c>
      <c r="N172" s="128">
        <f t="shared" si="37"/>
        <v>-1.1830066740000001E-2</v>
      </c>
      <c r="O172" s="128">
        <f t="shared" si="37"/>
        <v>-1.217788497E-2</v>
      </c>
      <c r="P172" s="128">
        <f t="shared" si="37"/>
        <v>-1.2499973189999999E-2</v>
      </c>
      <c r="Q172" s="128">
        <f t="shared" si="37"/>
        <v>-1.2739178699999999E-2</v>
      </c>
      <c r="R172" s="128">
        <f t="shared" si="37"/>
        <v>-1.3108163760000001E-2</v>
      </c>
      <c r="S172" s="128">
        <f t="shared" si="37"/>
        <v>-1.3217905980000002E-2</v>
      </c>
      <c r="T172" s="128">
        <f t="shared" si="37"/>
        <v>-1.3407255359999998E-2</v>
      </c>
      <c r="U172" s="128">
        <f t="shared" si="37"/>
        <v>-1.3633584569999999E-2</v>
      </c>
      <c r="V172" s="128">
        <f t="shared" si="37"/>
        <v>-1.383120189E-2</v>
      </c>
      <c r="W172" s="128">
        <f t="shared" si="37"/>
        <v>-1.40841873E-2</v>
      </c>
      <c r="X172" s="128">
        <f t="shared" si="37"/>
        <v>-1.433328723E-2</v>
      </c>
      <c r="Y172" s="128">
        <f t="shared" si="37"/>
        <v>-1.4601882330000001E-2</v>
      </c>
      <c r="Z172" s="128">
        <f t="shared" si="37"/>
        <v>-1.4865417269999992E-2</v>
      </c>
      <c r="AA172" s="128">
        <f t="shared" si="37"/>
        <v>-1.51197129E-2</v>
      </c>
      <c r="AB172" s="128">
        <f t="shared" si="37"/>
        <v>-1.5349136939999999E-2</v>
      </c>
      <c r="AC172" s="128">
        <f t="shared" si="37"/>
        <v>-1.5638560019999997E-2</v>
      </c>
      <c r="AD172" s="128">
        <f t="shared" si="37"/>
        <v>-1.5902591940000002E-2</v>
      </c>
      <c r="AE172" s="128">
        <f t="shared" si="37"/>
        <v>-1.6178845049999998E-2</v>
      </c>
      <c r="AF172" s="128">
        <f t="shared" si="37"/>
        <v>-1.648943496E-2</v>
      </c>
      <c r="AG172" s="128">
        <f t="shared" si="37"/>
        <v>-1.6800295950000002E-2</v>
      </c>
      <c r="AH172" s="128">
        <f t="shared" si="37"/>
        <v>-1.7074719270000004E-2</v>
      </c>
      <c r="AI172" s="128">
        <f t="shared" si="37"/>
        <v>-1.7420142960000003E-2</v>
      </c>
      <c r="AJ172" s="128">
        <f t="shared" si="37"/>
        <v>-1.7718308369999998E-2</v>
      </c>
    </row>
    <row r="173" spans="1:36" ht="15.75" customHeight="1" x14ac:dyDescent="0.35">
      <c r="A173" s="47" t="s">
        <v>860</v>
      </c>
      <c r="B173" s="47"/>
      <c r="C173" s="127">
        <v>0</v>
      </c>
      <c r="D173" s="127">
        <v>0</v>
      </c>
      <c r="E173" s="127">
        <v>1.1752555213234052E-2</v>
      </c>
      <c r="F173" s="127">
        <v>1.1063731781966407E-2</v>
      </c>
      <c r="G173" s="127">
        <v>1.0718618083932667E-2</v>
      </c>
      <c r="H173" s="127">
        <v>1.0721977895037019E-2</v>
      </c>
      <c r="I173" s="127">
        <v>1.0884986219539709E-2</v>
      </c>
      <c r="J173" s="127">
        <v>1.0854893208809885E-2</v>
      </c>
      <c r="K173" s="127">
        <v>1.0833958224765086E-2</v>
      </c>
      <c r="L173" s="127">
        <v>1.0808349682603659E-2</v>
      </c>
      <c r="M173" s="127">
        <v>1.0685844615507844E-2</v>
      </c>
      <c r="N173" s="127">
        <v>1.0554430320237665E-2</v>
      </c>
      <c r="O173" s="127">
        <v>1.0403734640169023E-2</v>
      </c>
      <c r="P173" s="127">
        <v>1.0251960972397564E-2</v>
      </c>
      <c r="Q173" s="127">
        <v>1.005109805299865E-2</v>
      </c>
      <c r="R173" s="127">
        <v>9.8669850040713179E-3</v>
      </c>
      <c r="S173" s="127">
        <v>9.6984542943775696E-3</v>
      </c>
      <c r="T173" s="127">
        <v>9.520861875396254E-3</v>
      </c>
      <c r="U173" s="127">
        <v>9.2841594863834025E-3</v>
      </c>
      <c r="V173" s="127">
        <v>9.2350716275999591E-3</v>
      </c>
      <c r="W173" s="127">
        <v>9.1857413465016545E-3</v>
      </c>
      <c r="X173" s="127">
        <v>9.1419363549067687E-3</v>
      </c>
      <c r="Y173" s="127">
        <v>9.090457420642923E-3</v>
      </c>
      <c r="Z173" s="127">
        <v>9.0576145679764995E-3</v>
      </c>
      <c r="AA173" s="127">
        <v>9.0148973429008909E-3</v>
      </c>
      <c r="AB173" s="127">
        <v>8.9878159508096755E-3</v>
      </c>
      <c r="AC173" s="127">
        <v>8.940766569267157E-3</v>
      </c>
      <c r="AD173" s="127">
        <v>8.9154246225979263E-3</v>
      </c>
      <c r="AE173" s="127">
        <v>8.8903512769352572E-3</v>
      </c>
      <c r="AF173" s="127">
        <v>8.8620217314984585E-3</v>
      </c>
      <c r="AG173" s="127">
        <v>8.820479653194992E-3</v>
      </c>
      <c r="AH173" s="127">
        <v>8.7955205639738531E-3</v>
      </c>
      <c r="AI173" s="127">
        <v>8.7557373964288563E-3</v>
      </c>
      <c r="AJ173" s="127">
        <v>8.7169673946268719E-3</v>
      </c>
    </row>
    <row r="174" spans="1:36" ht="15.75" customHeight="1" x14ac:dyDescent="0.35">
      <c r="A174" s="47" t="s">
        <v>861</v>
      </c>
      <c r="B174" s="47"/>
      <c r="C174" s="128">
        <f t="shared" ref="C174:AJ174" si="38">C172-C173</f>
        <v>0</v>
      </c>
      <c r="D174" s="128">
        <f t="shared" si="38"/>
        <v>0</v>
      </c>
      <c r="E174" s="128">
        <f t="shared" si="38"/>
        <v>-1.7754718213234051E-2</v>
      </c>
      <c r="F174" s="128">
        <f t="shared" si="38"/>
        <v>-1.7339233781966407E-2</v>
      </c>
      <c r="G174" s="128">
        <f t="shared" si="38"/>
        <v>-1.9350821833932667E-2</v>
      </c>
      <c r="H174" s="128">
        <f t="shared" si="38"/>
        <v>-2.0374481585037019E-2</v>
      </c>
      <c r="I174" s="128">
        <f t="shared" si="38"/>
        <v>-2.077660505953971E-2</v>
      </c>
      <c r="J174" s="128">
        <f t="shared" si="38"/>
        <v>-2.1354883338809888E-2</v>
      </c>
      <c r="K174" s="128">
        <f t="shared" si="38"/>
        <v>-2.1723716214765085E-2</v>
      </c>
      <c r="L174" s="128">
        <f t="shared" si="38"/>
        <v>-2.2020986542603656E-2</v>
      </c>
      <c r="M174" s="128">
        <f t="shared" si="38"/>
        <v>-2.2213679745507843E-2</v>
      </c>
      <c r="N174" s="128">
        <f t="shared" si="38"/>
        <v>-2.2384497060237665E-2</v>
      </c>
      <c r="O174" s="128">
        <f t="shared" si="38"/>
        <v>-2.2581619610169024E-2</v>
      </c>
      <c r="P174" s="128">
        <f t="shared" si="38"/>
        <v>-2.2751934162397562E-2</v>
      </c>
      <c r="Q174" s="128">
        <f t="shared" si="38"/>
        <v>-2.2790276752998648E-2</v>
      </c>
      <c r="R174" s="128">
        <f t="shared" si="38"/>
        <v>-2.2975148764071321E-2</v>
      </c>
      <c r="S174" s="128">
        <f t="shared" si="38"/>
        <v>-2.2916360274377573E-2</v>
      </c>
      <c r="T174" s="128">
        <f t="shared" si="38"/>
        <v>-2.2928117235396252E-2</v>
      </c>
      <c r="U174" s="128">
        <f t="shared" si="38"/>
        <v>-2.2917744056383402E-2</v>
      </c>
      <c r="V174" s="128">
        <f t="shared" si="38"/>
        <v>-2.3066273517599961E-2</v>
      </c>
      <c r="W174" s="128">
        <f t="shared" si="38"/>
        <v>-2.3269928646501653E-2</v>
      </c>
      <c r="X174" s="128">
        <f t="shared" si="38"/>
        <v>-2.3475223584906769E-2</v>
      </c>
      <c r="Y174" s="128">
        <f t="shared" si="38"/>
        <v>-2.3692339750642923E-2</v>
      </c>
      <c r="Z174" s="128">
        <f t="shared" si="38"/>
        <v>-2.3923031837976491E-2</v>
      </c>
      <c r="AA174" s="128">
        <f t="shared" si="38"/>
        <v>-2.4134610242900891E-2</v>
      </c>
      <c r="AB174" s="128">
        <f t="shared" si="38"/>
        <v>-2.4336952890809675E-2</v>
      </c>
      <c r="AC174" s="128">
        <f t="shared" si="38"/>
        <v>-2.4579326589267154E-2</v>
      </c>
      <c r="AD174" s="128">
        <f t="shared" si="38"/>
        <v>-2.4818016562597928E-2</v>
      </c>
      <c r="AE174" s="128">
        <f t="shared" si="38"/>
        <v>-2.5069196326935255E-2</v>
      </c>
      <c r="AF174" s="128">
        <f t="shared" si="38"/>
        <v>-2.5351456691498457E-2</v>
      </c>
      <c r="AG174" s="128">
        <f t="shared" si="38"/>
        <v>-2.5620775603194992E-2</v>
      </c>
      <c r="AH174" s="128">
        <f t="shared" si="38"/>
        <v>-2.5870239833973858E-2</v>
      </c>
      <c r="AI174" s="128">
        <f t="shared" si="38"/>
        <v>-2.6175880356428857E-2</v>
      </c>
      <c r="AJ174" s="128">
        <f t="shared" si="38"/>
        <v>-2.643527576462687E-2</v>
      </c>
    </row>
    <row r="175" spans="1:36" ht="15.75" customHeight="1" x14ac:dyDescent="0.35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</row>
    <row r="176" spans="1:36" ht="15.75" customHeight="1" x14ac:dyDescent="0.35">
      <c r="A176" s="47" t="s">
        <v>86</v>
      </c>
      <c r="B176" s="47"/>
      <c r="C176" s="128">
        <f t="shared" ref="C176:AJ176" si="39">C105</f>
        <v>0</v>
      </c>
      <c r="D176" s="128">
        <f t="shared" si="39"/>
        <v>0</v>
      </c>
      <c r="E176" s="128">
        <f t="shared" si="39"/>
        <v>0.14198088339000001</v>
      </c>
      <c r="F176" s="128">
        <f t="shared" si="39"/>
        <v>0.14836255839000001</v>
      </c>
      <c r="G176" s="128">
        <f t="shared" si="39"/>
        <v>0.15217270074</v>
      </c>
      <c r="H176" s="128">
        <f t="shared" si="39"/>
        <v>0.15629758956000001</v>
      </c>
      <c r="I176" s="128">
        <f t="shared" si="39"/>
        <v>0.16035168131999999</v>
      </c>
      <c r="J176" s="128">
        <f t="shared" si="39"/>
        <v>0.16335917838</v>
      </c>
      <c r="K176" s="128">
        <f t="shared" si="39"/>
        <v>0.16458861654000001</v>
      </c>
      <c r="L176" s="128">
        <f t="shared" si="39"/>
        <v>0.16321776498000001</v>
      </c>
      <c r="M176" s="128">
        <f t="shared" si="39"/>
        <v>0.16358616270000001</v>
      </c>
      <c r="N176" s="128">
        <f t="shared" si="39"/>
        <v>0.16372818603</v>
      </c>
      <c r="O176" s="128">
        <f t="shared" si="39"/>
        <v>0.16507710270000001</v>
      </c>
      <c r="P176" s="128">
        <f t="shared" si="39"/>
        <v>0.16625643624</v>
      </c>
      <c r="Q176" s="128">
        <f t="shared" si="39"/>
        <v>0.16836096582000001</v>
      </c>
      <c r="R176" s="128">
        <f t="shared" si="39"/>
        <v>0.16968426543000001</v>
      </c>
      <c r="S176" s="128">
        <f t="shared" si="39"/>
        <v>0.17076006899999999</v>
      </c>
      <c r="T176" s="128">
        <f t="shared" si="39"/>
        <v>0.17197340049000001</v>
      </c>
      <c r="U176" s="128">
        <f t="shared" si="39"/>
        <v>0.17381803211999999</v>
      </c>
      <c r="V176" s="128">
        <f t="shared" si="39"/>
        <v>0.17556523307999999</v>
      </c>
      <c r="W176" s="128">
        <f t="shared" si="39"/>
        <v>0.17715559167</v>
      </c>
      <c r="X176" s="128">
        <f t="shared" si="39"/>
        <v>0.17882682246000001</v>
      </c>
      <c r="Y176" s="128">
        <f t="shared" si="39"/>
        <v>0.18078255170999999</v>
      </c>
      <c r="Z176" s="128">
        <f t="shared" si="39"/>
        <v>0.18300746339999999</v>
      </c>
      <c r="AA176" s="128">
        <f t="shared" si="39"/>
        <v>0.18522679536</v>
      </c>
      <c r="AB176" s="128">
        <f t="shared" si="39"/>
        <v>0.18747594611999999</v>
      </c>
      <c r="AC176" s="128">
        <f t="shared" si="39"/>
        <v>0.18962899901999999</v>
      </c>
      <c r="AD176" s="128">
        <f t="shared" si="39"/>
        <v>0.19197539973</v>
      </c>
      <c r="AE176" s="128">
        <f t="shared" si="39"/>
        <v>0.19427894721</v>
      </c>
      <c r="AF176" s="128">
        <f t="shared" si="39"/>
        <v>0.19697411493</v>
      </c>
      <c r="AG176" s="128">
        <f t="shared" si="39"/>
        <v>0.19919317581000001</v>
      </c>
      <c r="AH176" s="128">
        <f t="shared" si="39"/>
        <v>0.20163226329</v>
      </c>
      <c r="AI176" s="128">
        <f t="shared" si="39"/>
        <v>0.20440233945</v>
      </c>
      <c r="AJ176" s="128">
        <f t="shared" si="39"/>
        <v>0.20673188802</v>
      </c>
    </row>
    <row r="177" spans="1:36" ht="15.75" customHeight="1" x14ac:dyDescent="0.35">
      <c r="A177" s="47" t="s">
        <v>860</v>
      </c>
      <c r="B177" s="47"/>
      <c r="C177" s="127">
        <v>0</v>
      </c>
      <c r="D177" s="127">
        <v>0</v>
      </c>
      <c r="E177" s="127">
        <v>0.29197200581134292</v>
      </c>
      <c r="F177" s="127">
        <v>0.29751575612641673</v>
      </c>
      <c r="G177" s="127">
        <v>0.31368725137776521</v>
      </c>
      <c r="H177" s="127">
        <v>0.32715743913245143</v>
      </c>
      <c r="I177" s="127">
        <v>0.34056745362800095</v>
      </c>
      <c r="J177" s="127">
        <v>0.35110682669158738</v>
      </c>
      <c r="K177" s="127">
        <v>0.3572137037868845</v>
      </c>
      <c r="L177" s="127">
        <v>0.35632107975380001</v>
      </c>
      <c r="M177" s="127">
        <v>0.35905060613538625</v>
      </c>
      <c r="N177" s="127">
        <v>0.36101348621366863</v>
      </c>
      <c r="O177" s="127">
        <v>0.36584352594444758</v>
      </c>
      <c r="P177" s="127">
        <v>0.37088778017855839</v>
      </c>
      <c r="Q177" s="127">
        <v>0.37687106343004251</v>
      </c>
      <c r="R177" s="127">
        <v>0.38194055047220449</v>
      </c>
      <c r="S177" s="127">
        <v>0.38584616450508913</v>
      </c>
      <c r="T177" s="127">
        <v>0.38995548895005944</v>
      </c>
      <c r="U177" s="127">
        <v>0.39548773284446509</v>
      </c>
      <c r="V177" s="127">
        <v>0.40069556335667739</v>
      </c>
      <c r="W177" s="127">
        <v>0.40566419337560344</v>
      </c>
      <c r="X177" s="127">
        <v>0.41072908923079637</v>
      </c>
      <c r="Y177" s="127">
        <v>0.41656508070729797</v>
      </c>
      <c r="Z177" s="127">
        <v>0.42272116396057141</v>
      </c>
      <c r="AA177" s="127">
        <v>0.42848615205539414</v>
      </c>
      <c r="AB177" s="127">
        <v>0.43482157036451569</v>
      </c>
      <c r="AC177" s="127">
        <v>0.4404297769841124</v>
      </c>
      <c r="AD177" s="127">
        <v>0.44651506146228692</v>
      </c>
      <c r="AE177" s="127">
        <v>0.45245969364296795</v>
      </c>
      <c r="AF177" s="127">
        <v>0.45974041796090065</v>
      </c>
      <c r="AG177" s="127">
        <v>0.46551608408328427</v>
      </c>
      <c r="AH177" s="127">
        <v>0.47206002772474848</v>
      </c>
      <c r="AI177" s="127">
        <v>0.47987087382073418</v>
      </c>
      <c r="AJ177" s="127">
        <v>0.48633887816921567</v>
      </c>
    </row>
    <row r="178" spans="1:36" ht="15.75" customHeight="1" x14ac:dyDescent="0.35">
      <c r="A178" s="47" t="s">
        <v>861</v>
      </c>
      <c r="B178" s="47"/>
      <c r="C178" s="128">
        <f t="shared" ref="C178:AJ178" si="40">C176-C177</f>
        <v>0</v>
      </c>
      <c r="D178" s="128">
        <f t="shared" si="40"/>
        <v>0</v>
      </c>
      <c r="E178" s="128">
        <f t="shared" si="40"/>
        <v>-0.14999112242134291</v>
      </c>
      <c r="F178" s="128">
        <f t="shared" si="40"/>
        <v>-0.14915319773641672</v>
      </c>
      <c r="G178" s="128">
        <f t="shared" si="40"/>
        <v>-0.16151455063776521</v>
      </c>
      <c r="H178" s="128">
        <f t="shared" si="40"/>
        <v>-0.17085984957245143</v>
      </c>
      <c r="I178" s="128">
        <f t="shared" si="40"/>
        <v>-0.18021577230800095</v>
      </c>
      <c r="J178" s="128">
        <f t="shared" si="40"/>
        <v>-0.18774764831158738</v>
      </c>
      <c r="K178" s="128">
        <f t="shared" si="40"/>
        <v>-0.19262508724688449</v>
      </c>
      <c r="L178" s="128">
        <f t="shared" si="40"/>
        <v>-0.19310331477379999</v>
      </c>
      <c r="M178" s="128">
        <f t="shared" si="40"/>
        <v>-0.19546444343538624</v>
      </c>
      <c r="N178" s="128">
        <f t="shared" si="40"/>
        <v>-0.19728530018366863</v>
      </c>
      <c r="O178" s="128">
        <f t="shared" si="40"/>
        <v>-0.20076642324444757</v>
      </c>
      <c r="P178" s="128">
        <f t="shared" si="40"/>
        <v>-0.20463134393855839</v>
      </c>
      <c r="Q178" s="128">
        <f t="shared" si="40"/>
        <v>-0.20851009761004249</v>
      </c>
      <c r="R178" s="128">
        <f t="shared" si="40"/>
        <v>-0.21225628504220448</v>
      </c>
      <c r="S178" s="128">
        <f t="shared" si="40"/>
        <v>-0.21508609550508914</v>
      </c>
      <c r="T178" s="128">
        <f t="shared" si="40"/>
        <v>-0.21798208846005943</v>
      </c>
      <c r="U178" s="128">
        <f t="shared" si="40"/>
        <v>-0.2216697007244651</v>
      </c>
      <c r="V178" s="128">
        <f t="shared" si="40"/>
        <v>-0.22513033027667739</v>
      </c>
      <c r="W178" s="128">
        <f t="shared" si="40"/>
        <v>-0.22850860170560344</v>
      </c>
      <c r="X178" s="128">
        <f t="shared" si="40"/>
        <v>-0.23190226677079637</v>
      </c>
      <c r="Y178" s="128">
        <f t="shared" si="40"/>
        <v>-0.23578252899729799</v>
      </c>
      <c r="Z178" s="128">
        <f t="shared" si="40"/>
        <v>-0.23971370056057142</v>
      </c>
      <c r="AA178" s="128">
        <f t="shared" si="40"/>
        <v>-0.24325935669539414</v>
      </c>
      <c r="AB178" s="128">
        <f t="shared" si="40"/>
        <v>-0.2473456242445157</v>
      </c>
      <c r="AC178" s="128">
        <f t="shared" si="40"/>
        <v>-0.25080077796411238</v>
      </c>
      <c r="AD178" s="128">
        <f t="shared" si="40"/>
        <v>-0.25453966173228693</v>
      </c>
      <c r="AE178" s="128">
        <f t="shared" si="40"/>
        <v>-0.25818074643296796</v>
      </c>
      <c r="AF178" s="128">
        <f t="shared" si="40"/>
        <v>-0.26276630303090065</v>
      </c>
      <c r="AG178" s="128">
        <f t="shared" si="40"/>
        <v>-0.26632290827328425</v>
      </c>
      <c r="AH178" s="128">
        <f t="shared" si="40"/>
        <v>-0.27042776443474847</v>
      </c>
      <c r="AI178" s="128">
        <f t="shared" si="40"/>
        <v>-0.27546853437073415</v>
      </c>
      <c r="AJ178" s="128">
        <f t="shared" si="40"/>
        <v>-0.27960699014921564</v>
      </c>
    </row>
    <row r="179" spans="1:36" ht="15.75" customHeight="1" x14ac:dyDescent="0.35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  <c r="AJ179" s="47"/>
    </row>
    <row r="180" spans="1:36" ht="15.75" customHeight="1" x14ac:dyDescent="0.35">
      <c r="A180" s="47" t="s">
        <v>862</v>
      </c>
      <c r="B180" s="47"/>
      <c r="C180" s="128">
        <f t="shared" ref="C180:AJ180" si="41">C111</f>
        <v>0</v>
      </c>
      <c r="D180" s="128">
        <f t="shared" si="41"/>
        <v>0</v>
      </c>
      <c r="E180" s="128">
        <f t="shared" si="41"/>
        <v>1.1511254070000001E-2</v>
      </c>
      <c r="F180" s="128">
        <f t="shared" si="41"/>
        <v>1.027293804E-2</v>
      </c>
      <c r="G180" s="128">
        <f t="shared" si="41"/>
        <v>1.0646441099999999E-2</v>
      </c>
      <c r="H180" s="128">
        <f t="shared" si="41"/>
        <v>1.11815982E-2</v>
      </c>
      <c r="I180" s="128">
        <f t="shared" si="41"/>
        <v>1.145859678E-2</v>
      </c>
      <c r="J180" s="128">
        <f t="shared" si="41"/>
        <v>1.1691431909999999E-2</v>
      </c>
      <c r="K180" s="128">
        <f t="shared" si="41"/>
        <v>1.1889749519999999E-2</v>
      </c>
      <c r="L180" s="128">
        <f t="shared" si="41"/>
        <v>1.205088399E-2</v>
      </c>
      <c r="M180" s="128">
        <f t="shared" si="41"/>
        <v>1.203845949E-2</v>
      </c>
      <c r="N180" s="128">
        <f t="shared" si="41"/>
        <v>1.2019845330000001E-2</v>
      </c>
      <c r="O180" s="128">
        <f t="shared" si="41"/>
        <v>1.199174337E-2</v>
      </c>
      <c r="P180" s="128">
        <f t="shared" si="41"/>
        <v>1.1965606740000001E-2</v>
      </c>
      <c r="Q180" s="128">
        <f t="shared" si="41"/>
        <v>1.1796362459999999E-2</v>
      </c>
      <c r="R180" s="128">
        <f t="shared" si="41"/>
        <v>1.1637825839999999E-2</v>
      </c>
      <c r="S180" s="128">
        <f t="shared" si="41"/>
        <v>1.1485975860000001E-2</v>
      </c>
      <c r="T180" s="128">
        <f t="shared" si="41"/>
        <v>1.133674632E-2</v>
      </c>
      <c r="U180" s="128">
        <f t="shared" si="41"/>
        <v>1.115365437E-2</v>
      </c>
      <c r="V180" s="128">
        <f t="shared" si="41"/>
        <v>1.109232252E-2</v>
      </c>
      <c r="W180" s="128">
        <f t="shared" si="41"/>
        <v>1.103625414E-2</v>
      </c>
      <c r="X180" s="128">
        <f t="shared" si="41"/>
        <v>1.098115713E-2</v>
      </c>
      <c r="Y180" s="128">
        <f t="shared" si="41"/>
        <v>1.0926737820000001E-2</v>
      </c>
      <c r="Z180" s="128">
        <f t="shared" si="41"/>
        <v>1.089052605E-2</v>
      </c>
      <c r="AA180" s="128">
        <f t="shared" si="41"/>
        <v>1.085695731E-2</v>
      </c>
      <c r="AB180" s="128">
        <f t="shared" si="41"/>
        <v>1.0823546700000001E-2</v>
      </c>
      <c r="AC180" s="128">
        <f t="shared" si="41"/>
        <v>1.0795218840000001E-2</v>
      </c>
      <c r="AD180" s="128">
        <f t="shared" si="41"/>
        <v>1.077522669E-2</v>
      </c>
      <c r="AE180" s="128">
        <f t="shared" si="41"/>
        <v>1.075841973E-2</v>
      </c>
      <c r="AF180" s="128">
        <f t="shared" si="41"/>
        <v>1.074728286E-2</v>
      </c>
      <c r="AG180" s="128">
        <f t="shared" si="41"/>
        <v>1.073447433E-2</v>
      </c>
      <c r="AH180" s="128">
        <f t="shared" si="41"/>
        <v>1.0720762199999999E-2</v>
      </c>
      <c r="AI180" s="128">
        <f t="shared" si="41"/>
        <v>1.07085636E-2</v>
      </c>
      <c r="AJ180" s="128">
        <f t="shared" si="41"/>
        <v>1.069279578E-2</v>
      </c>
    </row>
    <row r="181" spans="1:36" ht="15.75" customHeight="1" x14ac:dyDescent="0.35">
      <c r="A181" s="47" t="s">
        <v>863</v>
      </c>
      <c r="B181" s="47"/>
      <c r="C181" s="127">
        <v>0</v>
      </c>
      <c r="D181" s="127">
        <v>0</v>
      </c>
      <c r="E181" s="127">
        <v>0</v>
      </c>
      <c r="F181" s="127">
        <v>0</v>
      </c>
      <c r="G181" s="127">
        <v>0</v>
      </c>
      <c r="H181" s="127">
        <v>0</v>
      </c>
      <c r="I181" s="127">
        <v>0</v>
      </c>
      <c r="J181" s="127">
        <v>0</v>
      </c>
      <c r="K181" s="127">
        <v>0</v>
      </c>
      <c r="L181" s="127">
        <v>0</v>
      </c>
      <c r="M181" s="127">
        <v>0</v>
      </c>
      <c r="N181" s="127">
        <v>0</v>
      </c>
      <c r="O181" s="127">
        <v>0</v>
      </c>
      <c r="P181" s="127">
        <v>0</v>
      </c>
      <c r="Q181" s="127">
        <v>0</v>
      </c>
      <c r="R181" s="127">
        <v>0</v>
      </c>
      <c r="S181" s="127">
        <v>0</v>
      </c>
      <c r="T181" s="127">
        <v>0</v>
      </c>
      <c r="U181" s="127">
        <v>0</v>
      </c>
      <c r="V181" s="127">
        <v>0</v>
      </c>
      <c r="W181" s="127">
        <v>0</v>
      </c>
      <c r="X181" s="127">
        <v>0</v>
      </c>
      <c r="Y181" s="127">
        <v>0</v>
      </c>
      <c r="Z181" s="127">
        <v>0</v>
      </c>
      <c r="AA181" s="127">
        <v>0</v>
      </c>
      <c r="AB181" s="127">
        <v>0</v>
      </c>
      <c r="AC181" s="127">
        <v>0</v>
      </c>
      <c r="AD181" s="127">
        <v>0</v>
      </c>
      <c r="AE181" s="127">
        <v>0</v>
      </c>
      <c r="AF181" s="127">
        <v>0</v>
      </c>
      <c r="AG181" s="127">
        <v>0</v>
      </c>
      <c r="AH181" s="127">
        <v>0</v>
      </c>
      <c r="AI181" s="127">
        <v>0</v>
      </c>
      <c r="AJ181" s="127">
        <v>0</v>
      </c>
    </row>
    <row r="182" spans="1:36" ht="15.75" customHeight="1" x14ac:dyDescent="0.35">
      <c r="A182" s="47" t="s">
        <v>861</v>
      </c>
      <c r="B182" s="47"/>
      <c r="C182" s="128">
        <f t="shared" ref="C182:AJ182" si="42">C180-C181</f>
        <v>0</v>
      </c>
      <c r="D182" s="128">
        <f t="shared" si="42"/>
        <v>0</v>
      </c>
      <c r="E182" s="128">
        <f t="shared" si="42"/>
        <v>1.1511254070000001E-2</v>
      </c>
      <c r="F182" s="128">
        <f t="shared" si="42"/>
        <v>1.027293804E-2</v>
      </c>
      <c r="G182" s="128">
        <f t="shared" si="42"/>
        <v>1.0646441099999999E-2</v>
      </c>
      <c r="H182" s="128">
        <f t="shared" si="42"/>
        <v>1.11815982E-2</v>
      </c>
      <c r="I182" s="128">
        <f t="shared" si="42"/>
        <v>1.145859678E-2</v>
      </c>
      <c r="J182" s="128">
        <f t="shared" si="42"/>
        <v>1.1691431909999999E-2</v>
      </c>
      <c r="K182" s="128">
        <f t="shared" si="42"/>
        <v>1.1889749519999999E-2</v>
      </c>
      <c r="L182" s="128">
        <f t="shared" si="42"/>
        <v>1.205088399E-2</v>
      </c>
      <c r="M182" s="128">
        <f t="shared" si="42"/>
        <v>1.203845949E-2</v>
      </c>
      <c r="N182" s="128">
        <f t="shared" si="42"/>
        <v>1.2019845330000001E-2</v>
      </c>
      <c r="O182" s="128">
        <f t="shared" si="42"/>
        <v>1.199174337E-2</v>
      </c>
      <c r="P182" s="128">
        <f t="shared" si="42"/>
        <v>1.1965606740000001E-2</v>
      </c>
      <c r="Q182" s="128">
        <f t="shared" si="42"/>
        <v>1.1796362459999999E-2</v>
      </c>
      <c r="R182" s="128">
        <f t="shared" si="42"/>
        <v>1.1637825839999999E-2</v>
      </c>
      <c r="S182" s="128">
        <f t="shared" si="42"/>
        <v>1.1485975860000001E-2</v>
      </c>
      <c r="T182" s="128">
        <f t="shared" si="42"/>
        <v>1.133674632E-2</v>
      </c>
      <c r="U182" s="128">
        <f t="shared" si="42"/>
        <v>1.115365437E-2</v>
      </c>
      <c r="V182" s="128">
        <f t="shared" si="42"/>
        <v>1.109232252E-2</v>
      </c>
      <c r="W182" s="128">
        <f t="shared" si="42"/>
        <v>1.103625414E-2</v>
      </c>
      <c r="X182" s="128">
        <f t="shared" si="42"/>
        <v>1.098115713E-2</v>
      </c>
      <c r="Y182" s="128">
        <f t="shared" si="42"/>
        <v>1.0926737820000001E-2</v>
      </c>
      <c r="Z182" s="128">
        <f t="shared" si="42"/>
        <v>1.089052605E-2</v>
      </c>
      <c r="AA182" s="128">
        <f t="shared" si="42"/>
        <v>1.085695731E-2</v>
      </c>
      <c r="AB182" s="128">
        <f t="shared" si="42"/>
        <v>1.0823546700000001E-2</v>
      </c>
      <c r="AC182" s="128">
        <f t="shared" si="42"/>
        <v>1.0795218840000001E-2</v>
      </c>
      <c r="AD182" s="128">
        <f t="shared" si="42"/>
        <v>1.077522669E-2</v>
      </c>
      <c r="AE182" s="128">
        <f t="shared" si="42"/>
        <v>1.075841973E-2</v>
      </c>
      <c r="AF182" s="128">
        <f t="shared" si="42"/>
        <v>1.074728286E-2</v>
      </c>
      <c r="AG182" s="128">
        <f t="shared" si="42"/>
        <v>1.073447433E-2</v>
      </c>
      <c r="AH182" s="128">
        <f t="shared" si="42"/>
        <v>1.0720762199999999E-2</v>
      </c>
      <c r="AI182" s="128">
        <f t="shared" si="42"/>
        <v>1.07085636E-2</v>
      </c>
      <c r="AJ182" s="128">
        <f t="shared" si="42"/>
        <v>1.069279578E-2</v>
      </c>
    </row>
    <row r="183" spans="1:36" ht="15.75" customHeight="1" x14ac:dyDescent="0.35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</row>
    <row r="184" spans="1:36" ht="15.75" customHeight="1" x14ac:dyDescent="0.35">
      <c r="A184" s="47" t="s">
        <v>864</v>
      </c>
      <c r="B184" s="47"/>
      <c r="C184" s="128">
        <f t="shared" ref="C184:AJ184" si="43">C100-C97-C94</f>
        <v>0</v>
      </c>
      <c r="D184" s="128">
        <f t="shared" si="43"/>
        <v>0</v>
      </c>
      <c r="E184" s="128">
        <f t="shared" si="43"/>
        <v>8.2882709999999998E-3</v>
      </c>
      <c r="F184" s="128">
        <f t="shared" si="43"/>
        <v>6.8425110000000016E-3</v>
      </c>
      <c r="G184" s="128">
        <f t="shared" si="43"/>
        <v>8.2165477500000007E-3</v>
      </c>
      <c r="H184" s="128">
        <f t="shared" si="43"/>
        <v>9.518748300000001E-3</v>
      </c>
      <c r="I184" s="128">
        <f t="shared" si="43"/>
        <v>1.034113725E-2</v>
      </c>
      <c r="J184" s="128">
        <f t="shared" si="43"/>
        <v>1.110280428E-2</v>
      </c>
      <c r="K184" s="128">
        <f t="shared" si="43"/>
        <v>1.1660302889999998E-2</v>
      </c>
      <c r="L184" s="128">
        <f t="shared" si="43"/>
        <v>1.2132659790000002E-2</v>
      </c>
      <c r="M184" s="128">
        <f t="shared" si="43"/>
        <v>1.2568737149999998E-2</v>
      </c>
      <c r="N184" s="128">
        <f t="shared" si="43"/>
        <v>1.3055257980000002E-2</v>
      </c>
      <c r="O184" s="128">
        <f t="shared" si="43"/>
        <v>1.354661307E-2</v>
      </c>
      <c r="P184" s="128">
        <f t="shared" si="43"/>
        <v>1.407472209E-2</v>
      </c>
      <c r="Q184" s="128">
        <f t="shared" si="43"/>
        <v>1.4538314070000001E-2</v>
      </c>
      <c r="R184" s="128">
        <f t="shared" si="43"/>
        <v>1.4960769659999998E-2</v>
      </c>
      <c r="S184" s="128">
        <f t="shared" si="43"/>
        <v>1.538543907E-2</v>
      </c>
      <c r="T184" s="128">
        <f t="shared" si="43"/>
        <v>1.581851196E-2</v>
      </c>
      <c r="U184" s="128">
        <f t="shared" si="43"/>
        <v>1.6287389999999999E-2</v>
      </c>
      <c r="V184" s="128">
        <f t="shared" si="43"/>
        <v>1.6668392939999999E-2</v>
      </c>
      <c r="W184" s="128">
        <f t="shared" si="43"/>
        <v>1.7048311560000001E-2</v>
      </c>
      <c r="X184" s="128">
        <f t="shared" si="43"/>
        <v>1.74229893E-2</v>
      </c>
      <c r="Y184" s="128">
        <f t="shared" si="43"/>
        <v>1.7833878810000002E-2</v>
      </c>
      <c r="Z184" s="128">
        <f t="shared" si="43"/>
        <v>1.8262817729999999E-2</v>
      </c>
      <c r="AA184" s="128">
        <f t="shared" si="43"/>
        <v>1.8656742150000002E-2</v>
      </c>
      <c r="AB184" s="128">
        <f t="shared" si="43"/>
        <v>1.9140687720000001E-2</v>
      </c>
      <c r="AC184" s="128">
        <f t="shared" si="43"/>
        <v>1.9569287790000001E-2</v>
      </c>
      <c r="AD184" s="128">
        <f t="shared" si="43"/>
        <v>2.003095962E-2</v>
      </c>
      <c r="AE184" s="128">
        <f t="shared" si="43"/>
        <v>2.0490282089999999E-2</v>
      </c>
      <c r="AF184" s="128">
        <f t="shared" si="43"/>
        <v>2.1023519040000001E-2</v>
      </c>
      <c r="AG184" s="128">
        <f t="shared" si="43"/>
        <v>2.1479475599999999E-2</v>
      </c>
      <c r="AH184" s="128">
        <f t="shared" si="43"/>
        <v>2.1933737910000001E-2</v>
      </c>
      <c r="AI184" s="128">
        <f t="shared" si="43"/>
        <v>2.2456899720000003E-2</v>
      </c>
      <c r="AJ184" s="128">
        <f t="shared" si="43"/>
        <v>2.2875695729999999E-2</v>
      </c>
    </row>
    <row r="185" spans="1:36" ht="15.75" customHeight="1" x14ac:dyDescent="0.35">
      <c r="A185" s="47" t="s">
        <v>860</v>
      </c>
      <c r="B185" s="47"/>
      <c r="C185" s="127">
        <v>0</v>
      </c>
      <c r="D185" s="127">
        <v>0</v>
      </c>
      <c r="E185" s="127">
        <v>7.5822725719804862E-2</v>
      </c>
      <c r="F185" s="127">
        <v>6.8051843809647572E-2</v>
      </c>
      <c r="G185" s="127">
        <v>7.2548337548233074E-2</v>
      </c>
      <c r="H185" s="127">
        <v>7.6577316453234526E-2</v>
      </c>
      <c r="I185" s="127">
        <v>7.8652919146875028E-2</v>
      </c>
      <c r="J185" s="127">
        <v>8.0662969811879842E-2</v>
      </c>
      <c r="K185" s="127">
        <v>8.2581549775832749E-2</v>
      </c>
      <c r="L185" s="127">
        <v>8.5204628197613277E-2</v>
      </c>
      <c r="M185" s="127">
        <v>8.6994922235952718E-2</v>
      </c>
      <c r="N185" s="127">
        <v>8.9144612863500311E-2</v>
      </c>
      <c r="O185" s="127">
        <v>9.0850077144389974E-2</v>
      </c>
      <c r="P185" s="127">
        <v>9.2731046534147682E-2</v>
      </c>
      <c r="Q185" s="127">
        <v>9.4085050968956196E-2</v>
      </c>
      <c r="R185" s="127">
        <v>9.5668256838552679E-2</v>
      </c>
      <c r="S185" s="127">
        <v>9.7135365523535369E-2</v>
      </c>
      <c r="T185" s="127">
        <v>9.8753280279691158E-2</v>
      </c>
      <c r="U185" s="127">
        <v>0.10017348812378264</v>
      </c>
      <c r="V185" s="127">
        <v>0.1014285477104869</v>
      </c>
      <c r="W185" s="127">
        <v>0.10278174209999828</v>
      </c>
      <c r="X185" s="127">
        <v>0.10410753317127265</v>
      </c>
      <c r="Y185" s="127">
        <v>0.10539879135708741</v>
      </c>
      <c r="Z185" s="127">
        <v>0.1067456092044704</v>
      </c>
      <c r="AA185" s="127">
        <v>0.10803144396961221</v>
      </c>
      <c r="AB185" s="127">
        <v>0.10955849794485036</v>
      </c>
      <c r="AC185" s="127">
        <v>0.11100696005441815</v>
      </c>
      <c r="AD185" s="127">
        <v>0.11256631221656294</v>
      </c>
      <c r="AE185" s="127">
        <v>0.11420196035335396</v>
      </c>
      <c r="AF185" s="127">
        <v>0.11589539422168016</v>
      </c>
      <c r="AG185" s="127">
        <v>0.11759557874602997</v>
      </c>
      <c r="AH185" s="127">
        <v>0.11919849926839052</v>
      </c>
      <c r="AI185" s="127">
        <v>0.12092559956575749</v>
      </c>
      <c r="AJ185" s="127">
        <v>0.12241311699133316</v>
      </c>
    </row>
    <row r="186" spans="1:36" ht="15.75" customHeight="1" x14ac:dyDescent="0.35">
      <c r="A186" s="47" t="s">
        <v>861</v>
      </c>
      <c r="B186" s="47"/>
      <c r="C186" s="128">
        <f t="shared" ref="C186:AJ186" si="44">C184-C185</f>
        <v>0</v>
      </c>
      <c r="D186" s="128">
        <f t="shared" si="44"/>
        <v>0</v>
      </c>
      <c r="E186" s="128">
        <f t="shared" si="44"/>
        <v>-6.7534454719804862E-2</v>
      </c>
      <c r="F186" s="128">
        <f t="shared" si="44"/>
        <v>-6.1209332809647569E-2</v>
      </c>
      <c r="G186" s="128">
        <f t="shared" si="44"/>
        <v>-6.4331789798233077E-2</v>
      </c>
      <c r="H186" s="128">
        <f t="shared" si="44"/>
        <v>-6.7058568153234521E-2</v>
      </c>
      <c r="I186" s="128">
        <f t="shared" si="44"/>
        <v>-6.8311781896875035E-2</v>
      </c>
      <c r="J186" s="128">
        <f t="shared" si="44"/>
        <v>-6.9560165531879839E-2</v>
      </c>
      <c r="K186" s="128">
        <f t="shared" si="44"/>
        <v>-7.0921246885832748E-2</v>
      </c>
      <c r="L186" s="128">
        <f t="shared" si="44"/>
        <v>-7.3071968407613277E-2</v>
      </c>
      <c r="M186" s="128">
        <f t="shared" si="44"/>
        <v>-7.4426185085952723E-2</v>
      </c>
      <c r="N186" s="128">
        <f t="shared" si="44"/>
        <v>-7.6089354883500313E-2</v>
      </c>
      <c r="O186" s="128">
        <f t="shared" si="44"/>
        <v>-7.7303464074389969E-2</v>
      </c>
      <c r="P186" s="128">
        <f t="shared" si="44"/>
        <v>-7.8656324444147677E-2</v>
      </c>
      <c r="Q186" s="128">
        <f t="shared" si="44"/>
        <v>-7.9546736898956194E-2</v>
      </c>
      <c r="R186" s="128">
        <f t="shared" si="44"/>
        <v>-8.0707487178552681E-2</v>
      </c>
      <c r="S186" s="128">
        <f t="shared" si="44"/>
        <v>-8.1749926453535376E-2</v>
      </c>
      <c r="T186" s="128">
        <f t="shared" si="44"/>
        <v>-8.2934768319691154E-2</v>
      </c>
      <c r="U186" s="128">
        <f t="shared" si="44"/>
        <v>-8.3886098123782643E-2</v>
      </c>
      <c r="V186" s="128">
        <f t="shared" si="44"/>
        <v>-8.4760154770486901E-2</v>
      </c>
      <c r="W186" s="128">
        <f t="shared" si="44"/>
        <v>-8.5733430539998282E-2</v>
      </c>
      <c r="X186" s="128">
        <f t="shared" si="44"/>
        <v>-8.6684543871272654E-2</v>
      </c>
      <c r="Y186" s="128">
        <f t="shared" si="44"/>
        <v>-8.7564912547087398E-2</v>
      </c>
      <c r="Z186" s="128">
        <f t="shared" si="44"/>
        <v>-8.8482791474470412E-2</v>
      </c>
      <c r="AA186" s="128">
        <f t="shared" si="44"/>
        <v>-8.9374701819612212E-2</v>
      </c>
      <c r="AB186" s="128">
        <f t="shared" si="44"/>
        <v>-9.0417810224850348E-2</v>
      </c>
      <c r="AC186" s="128">
        <f t="shared" si="44"/>
        <v>-9.1437672264418152E-2</v>
      </c>
      <c r="AD186" s="128">
        <f t="shared" si="44"/>
        <v>-9.2535352596562939E-2</v>
      </c>
      <c r="AE186" s="128">
        <f t="shared" si="44"/>
        <v>-9.371167826335397E-2</v>
      </c>
      <c r="AF186" s="128">
        <f t="shared" si="44"/>
        <v>-9.4871875181680165E-2</v>
      </c>
      <c r="AG186" s="128">
        <f t="shared" si="44"/>
        <v>-9.6116103146029974E-2</v>
      </c>
      <c r="AH186" s="128">
        <f t="shared" si="44"/>
        <v>-9.7264761358390517E-2</v>
      </c>
      <c r="AI186" s="128">
        <f t="shared" si="44"/>
        <v>-9.8468699845757485E-2</v>
      </c>
      <c r="AJ186" s="128">
        <f t="shared" si="44"/>
        <v>-9.9537421261333164E-2</v>
      </c>
    </row>
    <row r="187" spans="1:36" ht="15.75" customHeight="1" x14ac:dyDescent="0.35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</row>
    <row r="188" spans="1:36" ht="15.75" customHeight="1" x14ac:dyDescent="0.35">
      <c r="A188" s="47" t="s">
        <v>865</v>
      </c>
      <c r="B188" s="47"/>
      <c r="C188" s="128">
        <f t="shared" ref="C188:AJ188" si="45">C97</f>
        <v>0</v>
      </c>
      <c r="D188" s="128">
        <f t="shared" si="45"/>
        <v>0</v>
      </c>
      <c r="E188" s="128">
        <f t="shared" si="45"/>
        <v>5.9502060000000004E-3</v>
      </c>
      <c r="F188" s="128">
        <f t="shared" si="45"/>
        <v>5.9660189999999986E-3</v>
      </c>
      <c r="G188" s="128">
        <f t="shared" si="45"/>
        <v>6.0982834499999994E-3</v>
      </c>
      <c r="H188" s="128">
        <f t="shared" si="45"/>
        <v>6.2178297299999999E-3</v>
      </c>
      <c r="I188" s="128">
        <f t="shared" si="45"/>
        <v>6.2746887600000001E-3</v>
      </c>
      <c r="J188" s="128">
        <f t="shared" si="45"/>
        <v>6.3584072999999996E-3</v>
      </c>
      <c r="K188" s="128">
        <f t="shared" si="45"/>
        <v>6.45495696E-3</v>
      </c>
      <c r="L188" s="128">
        <f t="shared" si="45"/>
        <v>6.5524328099999998E-3</v>
      </c>
      <c r="M188" s="128">
        <f t="shared" si="45"/>
        <v>6.6236590799999993E-3</v>
      </c>
      <c r="N188" s="128">
        <f t="shared" si="45"/>
        <v>6.6991774499999997E-3</v>
      </c>
      <c r="O188" s="128">
        <f t="shared" si="45"/>
        <v>6.77801655E-3</v>
      </c>
      <c r="P188" s="128">
        <f t="shared" si="45"/>
        <v>6.8582788199999991E-3</v>
      </c>
      <c r="Q188" s="128">
        <f t="shared" si="45"/>
        <v>6.94247175E-3</v>
      </c>
      <c r="R188" s="128">
        <f t="shared" si="45"/>
        <v>7.0100610299999996E-3</v>
      </c>
      <c r="S188" s="128">
        <f t="shared" si="45"/>
        <v>7.0638478199999992E-3</v>
      </c>
      <c r="T188" s="128">
        <f t="shared" si="45"/>
        <v>7.1314145099999997E-3</v>
      </c>
      <c r="U188" s="128">
        <f t="shared" si="45"/>
        <v>7.1931755699999999E-3</v>
      </c>
      <c r="V188" s="128">
        <f t="shared" si="45"/>
        <v>7.2449066700000014E-3</v>
      </c>
      <c r="W188" s="128">
        <f t="shared" si="45"/>
        <v>7.293497759999999E-3</v>
      </c>
      <c r="X188" s="128">
        <f t="shared" si="45"/>
        <v>7.3438282799999999E-3</v>
      </c>
      <c r="Y188" s="128">
        <f t="shared" si="45"/>
        <v>7.3900474199999986E-3</v>
      </c>
      <c r="Z188" s="128">
        <f t="shared" si="45"/>
        <v>7.4507693399999998E-3</v>
      </c>
      <c r="AA188" s="128">
        <f t="shared" si="45"/>
        <v>7.5124400400000003E-3</v>
      </c>
      <c r="AB188" s="128">
        <f t="shared" si="45"/>
        <v>7.5692764799999996E-3</v>
      </c>
      <c r="AC188" s="128">
        <f t="shared" si="45"/>
        <v>7.6337709300000004E-3</v>
      </c>
      <c r="AD188" s="128">
        <f t="shared" si="45"/>
        <v>7.7007954599999989E-3</v>
      </c>
      <c r="AE188" s="128">
        <f t="shared" si="45"/>
        <v>7.7719087799999996E-3</v>
      </c>
      <c r="AF188" s="128">
        <f t="shared" si="45"/>
        <v>7.8413278499999996E-3</v>
      </c>
      <c r="AG188" s="128">
        <f t="shared" si="45"/>
        <v>7.9100466299999988E-3</v>
      </c>
      <c r="AH188" s="128">
        <f t="shared" si="45"/>
        <v>7.9768452599999987E-3</v>
      </c>
      <c r="AI188" s="128">
        <f t="shared" si="45"/>
        <v>8.0450444699999984E-3</v>
      </c>
      <c r="AJ188" s="128">
        <f t="shared" si="45"/>
        <v>8.1026037900000011E-3</v>
      </c>
    </row>
    <row r="189" spans="1:36" ht="15.75" customHeight="1" x14ac:dyDescent="0.35">
      <c r="A189" s="47" t="s">
        <v>860</v>
      </c>
      <c r="B189" s="47"/>
      <c r="C189" s="47">
        <v>0</v>
      </c>
      <c r="D189" s="47">
        <v>0</v>
      </c>
      <c r="E189" s="47">
        <v>9.3678301734932377E-3</v>
      </c>
      <c r="F189" s="47">
        <v>1.0094692162650978E-2</v>
      </c>
      <c r="G189" s="47">
        <v>8.2520033086819749E-3</v>
      </c>
      <c r="H189" s="47">
        <v>6.8384019070876325E-3</v>
      </c>
      <c r="I189" s="47">
        <v>5.9391841123596434E-3</v>
      </c>
      <c r="J189" s="47">
        <v>5.1718556366517907E-3</v>
      </c>
      <c r="K189" s="47">
        <v>4.762600646691542E-3</v>
      </c>
      <c r="L189" s="47">
        <v>5.1499521076377357E-3</v>
      </c>
      <c r="M189" s="47">
        <v>5.1978867775062743E-3</v>
      </c>
      <c r="N189" s="47">
        <v>5.4548271147700587E-3</v>
      </c>
      <c r="O189" s="47">
        <v>5.328571001849614E-3</v>
      </c>
      <c r="P189" s="47">
        <v>5.2691245056527411E-3</v>
      </c>
      <c r="Q189" s="47">
        <v>5.125649708339561E-3</v>
      </c>
      <c r="R189" s="47">
        <v>5.1714383889236793E-3</v>
      </c>
      <c r="S189" s="47">
        <v>5.2225276981060558E-3</v>
      </c>
      <c r="T189" s="47">
        <v>5.3209847117799891E-3</v>
      </c>
      <c r="U189" s="47">
        <v>5.2820202008315711E-3</v>
      </c>
      <c r="V189" s="47">
        <v>5.2290204812086745E-3</v>
      </c>
      <c r="W189" s="47">
        <v>5.259694856219738E-3</v>
      </c>
      <c r="X189" s="47">
        <v>5.2623951536218926E-3</v>
      </c>
      <c r="Y189" s="47">
        <v>5.2104998943407425E-3</v>
      </c>
      <c r="Z189" s="47">
        <v>5.1410861400561936E-3</v>
      </c>
      <c r="AA189" s="47">
        <v>5.0866293694455406E-3</v>
      </c>
      <c r="AB189" s="47">
        <v>5.0831569098280802E-3</v>
      </c>
      <c r="AC189" s="47">
        <v>5.0777540316481349E-3</v>
      </c>
      <c r="AD189" s="47">
        <v>5.0887500694668606E-3</v>
      </c>
      <c r="AE189" s="47">
        <v>5.1358402184466904E-3</v>
      </c>
      <c r="AF189" s="47">
        <v>5.1280674264009649E-3</v>
      </c>
      <c r="AG189" s="47">
        <v>5.2176735577265047E-3</v>
      </c>
      <c r="AH189" s="47">
        <v>5.2401971361122294E-3</v>
      </c>
      <c r="AI189" s="47">
        <v>5.2504017389890419E-3</v>
      </c>
      <c r="AJ189" s="47">
        <v>5.2440828521714451E-3</v>
      </c>
    </row>
    <row r="190" spans="1:36" ht="15.75" customHeight="1" x14ac:dyDescent="0.35">
      <c r="A190" s="47" t="s">
        <v>861</v>
      </c>
      <c r="B190" s="47"/>
      <c r="C190" s="128">
        <f t="shared" ref="C190:AJ190" si="46">C188-C189</f>
        <v>0</v>
      </c>
      <c r="D190" s="128">
        <f t="shared" si="46"/>
        <v>0</v>
      </c>
      <c r="E190" s="128">
        <f t="shared" si="46"/>
        <v>-3.4176241734932373E-3</v>
      </c>
      <c r="F190" s="128">
        <f t="shared" si="46"/>
        <v>-4.1286731626509797E-3</v>
      </c>
      <c r="G190" s="128">
        <f t="shared" si="46"/>
        <v>-2.1537198586819755E-3</v>
      </c>
      <c r="H190" s="128">
        <f t="shared" si="46"/>
        <v>-6.2057217708763254E-4</v>
      </c>
      <c r="I190" s="128">
        <f t="shared" si="46"/>
        <v>3.3550464764035663E-4</v>
      </c>
      <c r="J190" s="128">
        <f t="shared" si="46"/>
        <v>1.1865516633482089E-3</v>
      </c>
      <c r="K190" s="128">
        <f t="shared" si="46"/>
        <v>1.6923563133084581E-3</v>
      </c>
      <c r="L190" s="128">
        <f t="shared" si="46"/>
        <v>1.4024807023622641E-3</v>
      </c>
      <c r="M190" s="128">
        <f t="shared" si="46"/>
        <v>1.425772302493725E-3</v>
      </c>
      <c r="N190" s="128">
        <f t="shared" si="46"/>
        <v>1.244350335229941E-3</v>
      </c>
      <c r="O190" s="128">
        <f t="shared" si="46"/>
        <v>1.4494455481503859E-3</v>
      </c>
      <c r="P190" s="128">
        <f t="shared" si="46"/>
        <v>1.589154314347258E-3</v>
      </c>
      <c r="Q190" s="128">
        <f t="shared" si="46"/>
        <v>1.816822041660439E-3</v>
      </c>
      <c r="R190" s="128">
        <f t="shared" si="46"/>
        <v>1.8386226410763203E-3</v>
      </c>
      <c r="S190" s="128">
        <f t="shared" si="46"/>
        <v>1.8413201218939433E-3</v>
      </c>
      <c r="T190" s="128">
        <f t="shared" si="46"/>
        <v>1.8104297982200106E-3</v>
      </c>
      <c r="U190" s="128">
        <f t="shared" si="46"/>
        <v>1.9111553691684288E-3</v>
      </c>
      <c r="V190" s="128">
        <f t="shared" si="46"/>
        <v>2.0158861887913269E-3</v>
      </c>
      <c r="W190" s="128">
        <f t="shared" si="46"/>
        <v>2.0338029037802611E-3</v>
      </c>
      <c r="X190" s="128">
        <f t="shared" si="46"/>
        <v>2.0814331263781074E-3</v>
      </c>
      <c r="Y190" s="128">
        <f t="shared" si="46"/>
        <v>2.1795475256592561E-3</v>
      </c>
      <c r="Z190" s="128">
        <f t="shared" si="46"/>
        <v>2.3096831999438062E-3</v>
      </c>
      <c r="AA190" s="128">
        <f t="shared" si="46"/>
        <v>2.4258106705544596E-3</v>
      </c>
      <c r="AB190" s="128">
        <f t="shared" si="46"/>
        <v>2.4861195701719194E-3</v>
      </c>
      <c r="AC190" s="128">
        <f t="shared" si="46"/>
        <v>2.5560168983518655E-3</v>
      </c>
      <c r="AD190" s="128">
        <f t="shared" si="46"/>
        <v>2.6120453905331383E-3</v>
      </c>
      <c r="AE190" s="128">
        <f t="shared" si="46"/>
        <v>2.6360685615533092E-3</v>
      </c>
      <c r="AF190" s="128">
        <f t="shared" si="46"/>
        <v>2.7132604235990346E-3</v>
      </c>
      <c r="AG190" s="128">
        <f t="shared" si="46"/>
        <v>2.6923730722734941E-3</v>
      </c>
      <c r="AH190" s="128">
        <f t="shared" si="46"/>
        <v>2.7366481238877693E-3</v>
      </c>
      <c r="AI190" s="128">
        <f t="shared" si="46"/>
        <v>2.7946427310109566E-3</v>
      </c>
      <c r="AJ190" s="128">
        <f t="shared" si="46"/>
        <v>2.8585209378285559E-3</v>
      </c>
    </row>
    <row r="191" spans="1:36" ht="15.75" customHeight="1" x14ac:dyDescent="0.35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</row>
    <row r="192" spans="1:36" ht="15.75" customHeight="1" x14ac:dyDescent="0.35">
      <c r="A192" s="47" t="s">
        <v>866</v>
      </c>
      <c r="B192" s="47"/>
      <c r="C192" s="128">
        <f t="shared" ref="C192:AJ192" si="47">C94</f>
        <v>0</v>
      </c>
      <c r="D192" s="128">
        <f t="shared" si="47"/>
        <v>0</v>
      </c>
      <c r="E192" s="128">
        <f t="shared" si="47"/>
        <v>0</v>
      </c>
      <c r="F192" s="128">
        <f t="shared" si="47"/>
        <v>0</v>
      </c>
      <c r="G192" s="128">
        <f t="shared" si="47"/>
        <v>0</v>
      </c>
      <c r="H192" s="128">
        <f t="shared" si="47"/>
        <v>0</v>
      </c>
      <c r="I192" s="128">
        <f t="shared" si="47"/>
        <v>0</v>
      </c>
      <c r="J192" s="128">
        <f t="shared" si="47"/>
        <v>0</v>
      </c>
      <c r="K192" s="128">
        <f t="shared" si="47"/>
        <v>0</v>
      </c>
      <c r="L192" s="128">
        <f t="shared" si="47"/>
        <v>0</v>
      </c>
      <c r="M192" s="128">
        <f t="shared" si="47"/>
        <v>0</v>
      </c>
      <c r="N192" s="128">
        <f t="shared" si="47"/>
        <v>0</v>
      </c>
      <c r="O192" s="128">
        <f t="shared" si="47"/>
        <v>0</v>
      </c>
      <c r="P192" s="128">
        <f t="shared" si="47"/>
        <v>0</v>
      </c>
      <c r="Q192" s="128">
        <f t="shared" si="47"/>
        <v>0</v>
      </c>
      <c r="R192" s="128">
        <f t="shared" si="47"/>
        <v>0</v>
      </c>
      <c r="S192" s="128">
        <f t="shared" si="47"/>
        <v>0</v>
      </c>
      <c r="T192" s="128">
        <f t="shared" si="47"/>
        <v>0</v>
      </c>
      <c r="U192" s="128">
        <f t="shared" si="47"/>
        <v>0</v>
      </c>
      <c r="V192" s="128">
        <f t="shared" si="47"/>
        <v>0</v>
      </c>
      <c r="W192" s="128">
        <f t="shared" si="47"/>
        <v>0</v>
      </c>
      <c r="X192" s="128">
        <f t="shared" si="47"/>
        <v>0</v>
      </c>
      <c r="Y192" s="128">
        <f t="shared" si="47"/>
        <v>0</v>
      </c>
      <c r="Z192" s="128">
        <f t="shared" si="47"/>
        <v>0</v>
      </c>
      <c r="AA192" s="128">
        <f t="shared" si="47"/>
        <v>0</v>
      </c>
      <c r="AB192" s="128">
        <f t="shared" si="47"/>
        <v>0</v>
      </c>
      <c r="AC192" s="128">
        <f t="shared" si="47"/>
        <v>0</v>
      </c>
      <c r="AD192" s="128">
        <f t="shared" si="47"/>
        <v>0</v>
      </c>
      <c r="AE192" s="128">
        <f t="shared" si="47"/>
        <v>0</v>
      </c>
      <c r="AF192" s="128">
        <f t="shared" si="47"/>
        <v>0</v>
      </c>
      <c r="AG192" s="128">
        <f t="shared" si="47"/>
        <v>0</v>
      </c>
      <c r="AH192" s="128">
        <f t="shared" si="47"/>
        <v>0</v>
      </c>
      <c r="AI192" s="128">
        <f t="shared" si="47"/>
        <v>0</v>
      </c>
      <c r="AJ192" s="128">
        <f t="shared" si="47"/>
        <v>0</v>
      </c>
    </row>
    <row r="193" spans="1:36" ht="15.75" customHeight="1" x14ac:dyDescent="0.35">
      <c r="A193" s="47" t="s">
        <v>860</v>
      </c>
      <c r="B193" s="47"/>
      <c r="C193" s="47">
        <v>0</v>
      </c>
      <c r="D193" s="47">
        <v>0</v>
      </c>
      <c r="E193" s="47">
        <v>9.7908734980270105E-3</v>
      </c>
      <c r="F193" s="47">
        <v>1.0928942550290904E-2</v>
      </c>
      <c r="G193" s="47">
        <v>1.1165278693858038E-2</v>
      </c>
      <c r="H193" s="47">
        <v>1.1485011323537134E-2</v>
      </c>
      <c r="I193" s="47">
        <v>1.1787994498554329E-2</v>
      </c>
      <c r="J193" s="47">
        <v>1.2012469361031959E-2</v>
      </c>
      <c r="K193" s="47">
        <v>1.2171939684283557E-2</v>
      </c>
      <c r="L193" s="47">
        <v>1.2303489730588892E-2</v>
      </c>
      <c r="M193" s="47">
        <v>1.2425655093491887E-2</v>
      </c>
      <c r="N193" s="47">
        <v>1.256560833005479E-2</v>
      </c>
      <c r="O193" s="47">
        <v>1.2703170673246405E-2</v>
      </c>
      <c r="P193" s="47">
        <v>1.2865341562971059E-2</v>
      </c>
      <c r="Q193" s="47">
        <v>1.3000002775135383E-2</v>
      </c>
      <c r="R193" s="47">
        <v>1.3123144518396529E-2</v>
      </c>
      <c r="S193" s="47">
        <v>1.3244967445370305E-2</v>
      </c>
      <c r="T193" s="47">
        <v>1.3373386156559123E-2</v>
      </c>
      <c r="U193" s="47">
        <v>1.3510818145429418E-2</v>
      </c>
      <c r="V193" s="47">
        <v>1.3616555016335376E-2</v>
      </c>
      <c r="W193" s="47">
        <v>1.3722947732880504E-2</v>
      </c>
      <c r="X193" s="47">
        <v>1.3828460362283336E-2</v>
      </c>
      <c r="Y193" s="47">
        <v>1.3946187264962179E-2</v>
      </c>
      <c r="Z193" s="47">
        <v>1.4070392477694529E-2</v>
      </c>
      <c r="AA193" s="47">
        <v>1.4184118946501538E-2</v>
      </c>
      <c r="AB193" s="47">
        <v>1.4330715028701519E-2</v>
      </c>
      <c r="AC193" s="47">
        <v>1.4448540480207481E-2</v>
      </c>
      <c r="AD193" s="47">
        <v>1.4582991030239058E-2</v>
      </c>
      <c r="AE193" s="47">
        <v>1.471792210835954E-2</v>
      </c>
      <c r="AF193" s="47">
        <v>1.487663309613802E-2</v>
      </c>
      <c r="AG193" s="47">
        <v>1.5007694075977608E-2</v>
      </c>
      <c r="AH193" s="47">
        <v>1.5138617220487325E-2</v>
      </c>
      <c r="AI193" s="47">
        <v>1.5299073540634351E-2</v>
      </c>
      <c r="AJ193" s="47">
        <v>1.5402369347535506E-2</v>
      </c>
    </row>
    <row r="194" spans="1:36" ht="15.75" customHeight="1" x14ac:dyDescent="0.35">
      <c r="A194" s="47" t="s">
        <v>861</v>
      </c>
      <c r="B194" s="47"/>
      <c r="C194" s="129">
        <f t="shared" ref="C194:AJ194" si="48">C192-C193</f>
        <v>0</v>
      </c>
      <c r="D194" s="128">
        <f t="shared" si="48"/>
        <v>0</v>
      </c>
      <c r="E194" s="128">
        <f t="shared" si="48"/>
        <v>-9.7908734980270105E-3</v>
      </c>
      <c r="F194" s="128">
        <f t="shared" si="48"/>
        <v>-1.0928942550290904E-2</v>
      </c>
      <c r="G194" s="128">
        <f t="shared" si="48"/>
        <v>-1.1165278693858038E-2</v>
      </c>
      <c r="H194" s="128">
        <f t="shared" si="48"/>
        <v>-1.1485011323537134E-2</v>
      </c>
      <c r="I194" s="128">
        <f t="shared" si="48"/>
        <v>-1.1787994498554329E-2</v>
      </c>
      <c r="J194" s="128">
        <f t="shared" si="48"/>
        <v>-1.2012469361031959E-2</v>
      </c>
      <c r="K194" s="128">
        <f t="shared" si="48"/>
        <v>-1.2171939684283557E-2</v>
      </c>
      <c r="L194" s="128">
        <f t="shared" si="48"/>
        <v>-1.2303489730588892E-2</v>
      </c>
      <c r="M194" s="128">
        <f t="shared" si="48"/>
        <v>-1.2425655093491887E-2</v>
      </c>
      <c r="N194" s="128">
        <f t="shared" si="48"/>
        <v>-1.256560833005479E-2</v>
      </c>
      <c r="O194" s="128">
        <f t="shared" si="48"/>
        <v>-1.2703170673246405E-2</v>
      </c>
      <c r="P194" s="128">
        <f t="shared" si="48"/>
        <v>-1.2865341562971059E-2</v>
      </c>
      <c r="Q194" s="128">
        <f t="shared" si="48"/>
        <v>-1.3000002775135383E-2</v>
      </c>
      <c r="R194" s="128">
        <f t="shared" si="48"/>
        <v>-1.3123144518396529E-2</v>
      </c>
      <c r="S194" s="128">
        <f t="shared" si="48"/>
        <v>-1.3244967445370305E-2</v>
      </c>
      <c r="T194" s="128">
        <f t="shared" si="48"/>
        <v>-1.3373386156559123E-2</v>
      </c>
      <c r="U194" s="128">
        <f t="shared" si="48"/>
        <v>-1.3510818145429418E-2</v>
      </c>
      <c r="V194" s="128">
        <f t="shared" si="48"/>
        <v>-1.3616555016335376E-2</v>
      </c>
      <c r="W194" s="128">
        <f t="shared" si="48"/>
        <v>-1.3722947732880504E-2</v>
      </c>
      <c r="X194" s="128">
        <f t="shared" si="48"/>
        <v>-1.3828460362283336E-2</v>
      </c>
      <c r="Y194" s="128">
        <f t="shared" si="48"/>
        <v>-1.3946187264962179E-2</v>
      </c>
      <c r="Z194" s="128">
        <f t="shared" si="48"/>
        <v>-1.4070392477694529E-2</v>
      </c>
      <c r="AA194" s="128">
        <f t="shared" si="48"/>
        <v>-1.4184118946501538E-2</v>
      </c>
      <c r="AB194" s="128">
        <f t="shared" si="48"/>
        <v>-1.4330715028701519E-2</v>
      </c>
      <c r="AC194" s="128">
        <f t="shared" si="48"/>
        <v>-1.4448540480207481E-2</v>
      </c>
      <c r="AD194" s="128">
        <f t="shared" si="48"/>
        <v>-1.4582991030239058E-2</v>
      </c>
      <c r="AE194" s="128">
        <f t="shared" si="48"/>
        <v>-1.471792210835954E-2</v>
      </c>
      <c r="AF194" s="128">
        <f t="shared" si="48"/>
        <v>-1.487663309613802E-2</v>
      </c>
      <c r="AG194" s="128">
        <f t="shared" si="48"/>
        <v>-1.5007694075977608E-2</v>
      </c>
      <c r="AH194" s="128">
        <f t="shared" si="48"/>
        <v>-1.5138617220487325E-2</v>
      </c>
      <c r="AI194" s="128">
        <f t="shared" si="48"/>
        <v>-1.5299073540634351E-2</v>
      </c>
      <c r="AJ194" s="128">
        <f t="shared" si="48"/>
        <v>-1.5402369347535506E-2</v>
      </c>
    </row>
    <row r="195" spans="1:36" ht="15.75" customHeight="1" x14ac:dyDescent="0.35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  <c r="AJ195" s="47"/>
    </row>
    <row r="196" spans="1:36" ht="15.75" customHeight="1" x14ac:dyDescent="0.35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</row>
    <row r="197" spans="1:36" ht="15.75" customHeight="1" x14ac:dyDescent="0.35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</row>
    <row r="198" spans="1:36" ht="15.75" customHeight="1" x14ac:dyDescent="0.35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  <c r="AJ198" s="47"/>
    </row>
    <row r="199" spans="1:36" ht="15.75" customHeight="1" x14ac:dyDescent="0.35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  <c r="AJ199" s="47"/>
    </row>
    <row r="200" spans="1:36" ht="15.75" customHeight="1" x14ac:dyDescent="0.35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  <c r="AF200" s="47"/>
      <c r="AG200" s="47"/>
      <c r="AH200" s="47"/>
      <c r="AI200" s="47"/>
      <c r="AJ200" s="47"/>
    </row>
    <row r="201" spans="1:36" ht="15.75" customHeight="1" x14ac:dyDescent="0.35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  <c r="AF201" s="47"/>
      <c r="AG201" s="47"/>
      <c r="AH201" s="47"/>
      <c r="AI201" s="47"/>
      <c r="AJ201" s="47"/>
    </row>
    <row r="202" spans="1:36" ht="15.75" customHeight="1" x14ac:dyDescent="0.35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7"/>
      <c r="AF202" s="47"/>
      <c r="AG202" s="47"/>
      <c r="AH202" s="47"/>
      <c r="AI202" s="47"/>
      <c r="AJ202" s="47"/>
    </row>
    <row r="203" spans="1:36" ht="15.75" customHeight="1" x14ac:dyDescent="0.35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  <c r="AI203" s="47"/>
      <c r="AJ203" s="47"/>
    </row>
    <row r="204" spans="1:36" ht="15.75" customHeight="1" x14ac:dyDescent="0.35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  <c r="AG204" s="47"/>
      <c r="AH204" s="47"/>
      <c r="AI204" s="47"/>
      <c r="AJ204" s="47"/>
    </row>
    <row r="205" spans="1:36" ht="15.75" customHeight="1" x14ac:dyDescent="0.35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E205" s="47"/>
      <c r="AF205" s="47"/>
      <c r="AG205" s="47"/>
      <c r="AH205" s="47"/>
      <c r="AI205" s="47"/>
      <c r="AJ205" s="47"/>
    </row>
    <row r="206" spans="1:36" ht="15.75" customHeight="1" x14ac:dyDescent="0.35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E206" s="47"/>
      <c r="AF206" s="47"/>
      <c r="AG206" s="47"/>
      <c r="AH206" s="47"/>
      <c r="AI206" s="47"/>
      <c r="AJ206" s="47"/>
    </row>
    <row r="207" spans="1:36" ht="15.75" customHeight="1" x14ac:dyDescent="0.35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E207" s="47"/>
      <c r="AF207" s="47"/>
      <c r="AG207" s="47"/>
      <c r="AH207" s="47"/>
      <c r="AI207" s="47"/>
      <c r="AJ207" s="47"/>
    </row>
    <row r="208" spans="1:36" ht="15.75" customHeight="1" x14ac:dyDescent="0.35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  <c r="AE208" s="47"/>
      <c r="AF208" s="47"/>
      <c r="AG208" s="47"/>
      <c r="AH208" s="47"/>
      <c r="AI208" s="47"/>
      <c r="AJ208" s="47"/>
    </row>
    <row r="209" spans="1:36" ht="15.75" customHeight="1" x14ac:dyDescent="0.35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E209" s="47"/>
      <c r="AF209" s="47"/>
      <c r="AG209" s="47"/>
      <c r="AH209" s="47"/>
      <c r="AI209" s="47"/>
      <c r="AJ209" s="47"/>
    </row>
    <row r="210" spans="1:36" ht="15.75" customHeight="1" x14ac:dyDescent="0.35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7"/>
      <c r="AF210" s="47"/>
      <c r="AG210" s="47"/>
      <c r="AH210" s="47"/>
      <c r="AI210" s="47"/>
      <c r="AJ210" s="47"/>
    </row>
    <row r="211" spans="1:36" ht="15.75" customHeight="1" x14ac:dyDescent="0.35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  <c r="AE211" s="47"/>
      <c r="AF211" s="47"/>
      <c r="AG211" s="47"/>
      <c r="AH211" s="47"/>
      <c r="AI211" s="47"/>
      <c r="AJ211" s="47"/>
    </row>
    <row r="212" spans="1:36" ht="15.75" customHeight="1" x14ac:dyDescent="0.35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47"/>
      <c r="AF212" s="47"/>
      <c r="AG212" s="47"/>
      <c r="AH212" s="47"/>
      <c r="AI212" s="47"/>
      <c r="AJ212" s="47"/>
    </row>
    <row r="213" spans="1:36" ht="15.75" customHeight="1" x14ac:dyDescent="0.35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47"/>
      <c r="AF213" s="47"/>
      <c r="AG213" s="47"/>
      <c r="AH213" s="47"/>
      <c r="AI213" s="47"/>
      <c r="AJ213" s="47"/>
    </row>
    <row r="214" spans="1:36" ht="15.75" customHeight="1" x14ac:dyDescent="0.35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  <c r="AI214" s="47"/>
      <c r="AJ214" s="47"/>
    </row>
    <row r="215" spans="1:36" ht="15.75" customHeight="1" x14ac:dyDescent="0.35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  <c r="AI215" s="47"/>
      <c r="AJ215" s="47"/>
    </row>
    <row r="216" spans="1:36" ht="15.75" customHeight="1" x14ac:dyDescent="0.35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  <c r="AI216" s="47"/>
      <c r="AJ216" s="47"/>
    </row>
    <row r="217" spans="1:36" ht="15.75" customHeight="1" x14ac:dyDescent="0.35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  <c r="AJ217" s="47"/>
    </row>
    <row r="218" spans="1:36" ht="15.75" customHeight="1" x14ac:dyDescent="0.35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  <c r="AI218" s="47"/>
      <c r="AJ218" s="47"/>
    </row>
    <row r="219" spans="1:36" ht="15.75" customHeight="1" x14ac:dyDescent="0.35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  <c r="AJ219" s="47"/>
    </row>
    <row r="220" spans="1:36" ht="15.75" customHeight="1" x14ac:dyDescent="0.35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  <c r="AJ220" s="47"/>
    </row>
    <row r="221" spans="1:36" ht="15.75" customHeight="1" x14ac:dyDescent="0.35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</row>
    <row r="222" spans="1:36" ht="15.75" customHeight="1" x14ac:dyDescent="0.35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</row>
    <row r="223" spans="1:36" ht="15.75" customHeight="1" x14ac:dyDescent="0.35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</row>
    <row r="224" spans="1:36" ht="15.75" customHeight="1" x14ac:dyDescent="0.35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</row>
    <row r="225" spans="1:36" ht="15.75" customHeight="1" x14ac:dyDescent="0.35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  <c r="AI225" s="47"/>
      <c r="AJ225" s="47"/>
    </row>
    <row r="226" spans="1:36" ht="15.75" customHeight="1" x14ac:dyDescent="0.35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</row>
    <row r="227" spans="1:36" ht="15.75" customHeight="1" x14ac:dyDescent="0.35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  <c r="AJ227" s="47"/>
    </row>
    <row r="228" spans="1:36" ht="15.75" customHeight="1" x14ac:dyDescent="0.35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  <c r="AJ228" s="47"/>
    </row>
    <row r="229" spans="1:36" ht="15.75" customHeight="1" x14ac:dyDescent="0.35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  <c r="AI229" s="47"/>
      <c r="AJ229" s="47"/>
    </row>
    <row r="230" spans="1:36" ht="15.75" customHeight="1" x14ac:dyDescent="0.35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  <c r="AJ230" s="47"/>
    </row>
    <row r="231" spans="1:36" ht="15.75" customHeight="1" x14ac:dyDescent="0.35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</row>
    <row r="232" spans="1:36" ht="15.75" customHeight="1" x14ac:dyDescent="0.35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  <c r="AG232" s="47"/>
      <c r="AH232" s="47"/>
      <c r="AI232" s="47"/>
      <c r="AJ232" s="47"/>
    </row>
    <row r="233" spans="1:36" ht="15.75" customHeight="1" x14ac:dyDescent="0.35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  <c r="AI233" s="47"/>
      <c r="AJ233" s="47"/>
    </row>
    <row r="234" spans="1:36" ht="15.75" customHeight="1" x14ac:dyDescent="0.35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  <c r="AJ234" s="47"/>
    </row>
    <row r="235" spans="1:36" ht="15.75" customHeight="1" x14ac:dyDescent="0.35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  <c r="AI235" s="47"/>
      <c r="AJ235" s="47"/>
    </row>
    <row r="236" spans="1:36" ht="15.75" customHeight="1" x14ac:dyDescent="0.35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  <c r="AJ236" s="47"/>
    </row>
    <row r="237" spans="1:36" ht="15.75" customHeight="1" x14ac:dyDescent="0.35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  <c r="AI237" s="47"/>
      <c r="AJ237" s="47"/>
    </row>
    <row r="238" spans="1:36" ht="15.75" customHeight="1" x14ac:dyDescent="0.35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  <c r="AI238" s="47"/>
      <c r="AJ238" s="47"/>
    </row>
    <row r="239" spans="1:36" ht="15.75" customHeight="1" x14ac:dyDescent="0.35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  <c r="AJ239" s="47"/>
    </row>
    <row r="240" spans="1:36" ht="15.75" customHeight="1" x14ac:dyDescent="0.35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  <c r="AI240" s="47"/>
      <c r="AJ240" s="47"/>
    </row>
    <row r="241" spans="1:36" ht="15.75" customHeight="1" x14ac:dyDescent="0.35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</row>
    <row r="242" spans="1:36" ht="15.75" customHeight="1" x14ac:dyDescent="0.35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</row>
    <row r="243" spans="1:36" ht="15.75" customHeight="1" x14ac:dyDescent="0.35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</row>
    <row r="244" spans="1:36" ht="15.75" customHeight="1" x14ac:dyDescent="0.35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</row>
    <row r="245" spans="1:36" ht="15.75" customHeight="1" x14ac:dyDescent="0.35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</row>
    <row r="246" spans="1:36" ht="15.75" customHeight="1" x14ac:dyDescent="0.35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</row>
    <row r="247" spans="1:36" ht="15.75" customHeight="1" x14ac:dyDescent="0.35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</row>
    <row r="248" spans="1:36" ht="15.75" customHeight="1" x14ac:dyDescent="0.35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</row>
    <row r="249" spans="1:36" ht="15.75" customHeight="1" x14ac:dyDescent="0.35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</row>
    <row r="250" spans="1:36" ht="15.75" customHeight="1" x14ac:dyDescent="0.35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  <c r="AJ250" s="47"/>
    </row>
    <row r="251" spans="1:36" ht="15.75" customHeight="1" x14ac:dyDescent="0.35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  <c r="AJ251" s="47"/>
    </row>
    <row r="252" spans="1:36" ht="15.75" customHeight="1" x14ac:dyDescent="0.35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  <c r="AI252" s="47"/>
      <c r="AJ252" s="47"/>
    </row>
    <row r="253" spans="1:36" ht="15.75" customHeight="1" x14ac:dyDescent="0.35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</row>
    <row r="254" spans="1:36" ht="15.75" customHeight="1" x14ac:dyDescent="0.35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  <c r="AI254" s="47"/>
      <c r="AJ254" s="47"/>
    </row>
    <row r="255" spans="1:36" ht="15.75" customHeight="1" x14ac:dyDescent="0.35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  <c r="AI255" s="47"/>
      <c r="AJ255" s="47"/>
    </row>
    <row r="256" spans="1:36" ht="15.75" customHeight="1" x14ac:dyDescent="0.35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  <c r="AJ256" s="47"/>
    </row>
    <row r="257" spans="1:36" ht="15.75" customHeight="1" x14ac:dyDescent="0.35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  <c r="AJ257" s="47"/>
    </row>
    <row r="258" spans="1:36" ht="15.75" customHeight="1" x14ac:dyDescent="0.35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</row>
    <row r="259" spans="1:36" ht="15.75" customHeight="1" x14ac:dyDescent="0.35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  <c r="AJ259" s="47"/>
    </row>
    <row r="260" spans="1:36" ht="15.75" customHeight="1" x14ac:dyDescent="0.35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  <c r="AJ260" s="47"/>
    </row>
    <row r="261" spans="1:36" ht="15.75" customHeight="1" x14ac:dyDescent="0.35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</row>
    <row r="262" spans="1:36" ht="15.75" customHeight="1" x14ac:dyDescent="0.35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</row>
    <row r="263" spans="1:36" ht="15.75" customHeight="1" x14ac:dyDescent="0.35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</row>
    <row r="264" spans="1:36" ht="15.75" customHeight="1" x14ac:dyDescent="0.35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  <c r="AI264" s="47"/>
      <c r="AJ264" s="47"/>
    </row>
    <row r="265" spans="1:36" ht="15.75" customHeight="1" x14ac:dyDescent="0.35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  <c r="AI265" s="47"/>
      <c r="AJ265" s="47"/>
    </row>
    <row r="266" spans="1:36" ht="15.75" customHeight="1" x14ac:dyDescent="0.35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  <c r="AJ266" s="47"/>
    </row>
    <row r="267" spans="1:36" ht="15.75" customHeight="1" x14ac:dyDescent="0.35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  <c r="AJ267" s="47"/>
    </row>
    <row r="268" spans="1:36" ht="15.75" customHeight="1" x14ac:dyDescent="0.35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</row>
    <row r="269" spans="1:36" ht="15.75" customHeight="1" x14ac:dyDescent="0.35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</row>
    <row r="270" spans="1:36" ht="15.75" customHeight="1" x14ac:dyDescent="0.35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</row>
    <row r="271" spans="1:36" ht="15.75" customHeight="1" x14ac:dyDescent="0.35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</row>
    <row r="272" spans="1:36" ht="15.75" customHeight="1" x14ac:dyDescent="0.35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</row>
    <row r="273" spans="1:36" ht="15.75" customHeight="1" x14ac:dyDescent="0.35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</row>
    <row r="274" spans="1:36" ht="15.75" customHeight="1" x14ac:dyDescent="0.35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</row>
    <row r="275" spans="1:36" ht="15.75" customHeight="1" x14ac:dyDescent="0.35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</row>
    <row r="276" spans="1:36" ht="15.75" customHeight="1" x14ac:dyDescent="0.35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</row>
    <row r="277" spans="1:36" ht="15.75" customHeight="1" x14ac:dyDescent="0.35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</row>
    <row r="278" spans="1:36" ht="15.75" customHeight="1" x14ac:dyDescent="0.35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</row>
    <row r="279" spans="1:36" ht="15.75" customHeight="1" x14ac:dyDescent="0.35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</row>
    <row r="280" spans="1:36" ht="15.75" customHeight="1" x14ac:dyDescent="0.35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  <c r="AJ280" s="47"/>
    </row>
    <row r="281" spans="1:36" ht="15.75" customHeight="1" x14ac:dyDescent="0.35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</row>
    <row r="282" spans="1:36" ht="15.75" customHeight="1" x14ac:dyDescent="0.35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  <c r="AI282" s="47"/>
      <c r="AJ282" s="47"/>
    </row>
    <row r="283" spans="1:36" ht="15.75" customHeight="1" x14ac:dyDescent="0.35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47"/>
      <c r="AG283" s="47"/>
      <c r="AH283" s="47"/>
      <c r="AI283" s="47"/>
      <c r="AJ283" s="47"/>
    </row>
    <row r="284" spans="1:36" ht="15.75" customHeight="1" x14ac:dyDescent="0.35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47"/>
      <c r="AG284" s="47"/>
      <c r="AH284" s="47"/>
      <c r="AI284" s="47"/>
      <c r="AJ284" s="47"/>
    </row>
    <row r="285" spans="1:36" ht="15.75" customHeight="1" x14ac:dyDescent="0.35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  <c r="AG285" s="47"/>
      <c r="AH285" s="47"/>
      <c r="AI285" s="47"/>
      <c r="AJ285" s="47"/>
    </row>
    <row r="286" spans="1:36" ht="15.75" customHeight="1" x14ac:dyDescent="0.35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  <c r="AG286" s="47"/>
      <c r="AH286" s="47"/>
      <c r="AI286" s="47"/>
      <c r="AJ286" s="47"/>
    </row>
    <row r="287" spans="1:36" ht="15.75" customHeight="1" x14ac:dyDescent="0.35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  <c r="AJ287" s="47"/>
    </row>
    <row r="288" spans="1:36" ht="15.75" customHeight="1" x14ac:dyDescent="0.35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  <c r="AI288" s="47"/>
      <c r="AJ288" s="47"/>
    </row>
    <row r="289" spans="1:36" ht="15.75" customHeight="1" x14ac:dyDescent="0.35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  <c r="AF289" s="47"/>
      <c r="AG289" s="47"/>
      <c r="AH289" s="47"/>
      <c r="AI289" s="47"/>
      <c r="AJ289" s="47"/>
    </row>
    <row r="290" spans="1:36" ht="15.75" customHeight="1" x14ac:dyDescent="0.35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47"/>
      <c r="AF290" s="47"/>
      <c r="AG290" s="47"/>
      <c r="AH290" s="47"/>
      <c r="AI290" s="47"/>
      <c r="AJ290" s="47"/>
    </row>
    <row r="291" spans="1:36" ht="15.75" customHeight="1" x14ac:dyDescent="0.35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47"/>
      <c r="AG291" s="47"/>
      <c r="AH291" s="47"/>
      <c r="AI291" s="47"/>
      <c r="AJ291" s="47"/>
    </row>
    <row r="292" spans="1:36" ht="15.75" customHeight="1" x14ac:dyDescent="0.35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47"/>
      <c r="AG292" s="47"/>
      <c r="AH292" s="47"/>
      <c r="AI292" s="47"/>
      <c r="AJ292" s="47"/>
    </row>
    <row r="293" spans="1:36" ht="15.75" customHeight="1" x14ac:dyDescent="0.35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47"/>
      <c r="AG293" s="47"/>
      <c r="AH293" s="47"/>
      <c r="AI293" s="47"/>
      <c r="AJ293" s="47"/>
    </row>
    <row r="294" spans="1:36" ht="15.75" customHeight="1" x14ac:dyDescent="0.35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47"/>
      <c r="AF294" s="47"/>
      <c r="AG294" s="47"/>
      <c r="AH294" s="47"/>
      <c r="AI294" s="47"/>
      <c r="AJ294" s="47"/>
    </row>
    <row r="295" spans="1:36" ht="15.75" customHeight="1" x14ac:dyDescent="0.35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47"/>
      <c r="AG295" s="47"/>
      <c r="AH295" s="47"/>
      <c r="AI295" s="47"/>
      <c r="AJ295" s="47"/>
    </row>
    <row r="296" spans="1:36" ht="15.75" customHeight="1" x14ac:dyDescent="0.35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  <c r="AG296" s="47"/>
      <c r="AH296" s="47"/>
      <c r="AI296" s="47"/>
      <c r="AJ296" s="47"/>
    </row>
    <row r="297" spans="1:36" ht="15.75" customHeight="1" x14ac:dyDescent="0.35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47"/>
      <c r="AG297" s="47"/>
      <c r="AH297" s="47"/>
      <c r="AI297" s="47"/>
      <c r="AJ297" s="47"/>
    </row>
    <row r="298" spans="1:36" ht="15.75" customHeight="1" x14ac:dyDescent="0.35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  <c r="AI298" s="47"/>
      <c r="AJ298" s="47"/>
    </row>
    <row r="299" spans="1:36" ht="15.75" customHeight="1" x14ac:dyDescent="0.35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  <c r="AJ299" s="47"/>
    </row>
    <row r="300" spans="1:36" ht="15.75" customHeight="1" x14ac:dyDescent="0.35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  <c r="AJ300" s="47"/>
    </row>
    <row r="301" spans="1:36" ht="15.75" customHeight="1" x14ac:dyDescent="0.35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  <c r="AJ301" s="47"/>
    </row>
    <row r="302" spans="1:36" ht="15.75" customHeight="1" x14ac:dyDescent="0.35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  <c r="AJ302" s="47"/>
    </row>
    <row r="303" spans="1:36" ht="15.75" customHeight="1" x14ac:dyDescent="0.35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  <c r="AJ303" s="47"/>
    </row>
    <row r="304" spans="1:36" ht="15.75" customHeight="1" x14ac:dyDescent="0.35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  <c r="AJ304" s="47"/>
    </row>
    <row r="305" spans="1:36" ht="15.75" customHeight="1" x14ac:dyDescent="0.35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</row>
    <row r="306" spans="1:36" ht="15.75" customHeight="1" x14ac:dyDescent="0.35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  <c r="AJ306" s="47"/>
    </row>
    <row r="307" spans="1:36" ht="15.75" customHeight="1" x14ac:dyDescent="0.35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  <c r="AJ307" s="47"/>
    </row>
    <row r="308" spans="1:36" ht="15.75" customHeight="1" x14ac:dyDescent="0.35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  <c r="AJ308" s="47"/>
    </row>
    <row r="309" spans="1:36" ht="15.75" customHeight="1" x14ac:dyDescent="0.35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  <c r="AJ309" s="47"/>
    </row>
    <row r="310" spans="1:36" ht="15.75" customHeight="1" x14ac:dyDescent="0.35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  <c r="AJ310" s="47"/>
    </row>
    <row r="311" spans="1:36" ht="15.75" customHeight="1" x14ac:dyDescent="0.35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</row>
    <row r="312" spans="1:36" ht="15.75" customHeight="1" x14ac:dyDescent="0.35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  <c r="AJ312" s="47"/>
    </row>
    <row r="313" spans="1:36" ht="15.75" customHeight="1" x14ac:dyDescent="0.35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  <c r="AJ313" s="47"/>
    </row>
    <row r="314" spans="1:36" ht="15.75" customHeight="1" x14ac:dyDescent="0.35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  <c r="AJ314" s="47"/>
    </row>
    <row r="315" spans="1:36" ht="15.75" customHeight="1" x14ac:dyDescent="0.35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  <c r="AI315" s="47"/>
      <c r="AJ315" s="47"/>
    </row>
    <row r="316" spans="1:36" ht="15.75" customHeight="1" x14ac:dyDescent="0.35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  <c r="AI316" s="47"/>
      <c r="AJ316" s="47"/>
    </row>
    <row r="317" spans="1:36" ht="15.75" customHeight="1" x14ac:dyDescent="0.35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47"/>
      <c r="AG317" s="47"/>
      <c r="AH317" s="47"/>
      <c r="AI317" s="47"/>
      <c r="AJ317" s="47"/>
    </row>
    <row r="318" spans="1:36" ht="15.75" customHeight="1" x14ac:dyDescent="0.35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47"/>
      <c r="AG318" s="47"/>
      <c r="AH318" s="47"/>
      <c r="AI318" s="47"/>
      <c r="AJ318" s="47"/>
    </row>
    <row r="319" spans="1:36" ht="15.75" customHeight="1" x14ac:dyDescent="0.35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47"/>
      <c r="AG319" s="47"/>
      <c r="AH319" s="47"/>
      <c r="AI319" s="47"/>
      <c r="AJ319" s="47"/>
    </row>
    <row r="320" spans="1:36" ht="15.75" customHeight="1" x14ac:dyDescent="0.35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  <c r="AJ320" s="47"/>
    </row>
    <row r="321" spans="1:36" ht="15.75" customHeight="1" x14ac:dyDescent="0.35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  <c r="AJ321" s="47"/>
    </row>
    <row r="322" spans="1:36" ht="15.75" customHeight="1" x14ac:dyDescent="0.35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</row>
    <row r="323" spans="1:36" ht="15.75" customHeight="1" x14ac:dyDescent="0.35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</row>
    <row r="324" spans="1:36" ht="15.75" customHeight="1" x14ac:dyDescent="0.35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  <c r="AJ324" s="47"/>
    </row>
    <row r="325" spans="1:36" ht="15.75" customHeight="1" x14ac:dyDescent="0.35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</row>
    <row r="326" spans="1:36" ht="15.75" customHeight="1" x14ac:dyDescent="0.35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</row>
    <row r="327" spans="1:36" ht="15.75" customHeight="1" x14ac:dyDescent="0.35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  <c r="AJ327" s="47"/>
    </row>
    <row r="328" spans="1:36" ht="15.75" customHeight="1" x14ac:dyDescent="0.35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</row>
    <row r="329" spans="1:36" ht="15.75" customHeight="1" x14ac:dyDescent="0.35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  <c r="AI329" s="47"/>
      <c r="AJ329" s="47"/>
    </row>
    <row r="330" spans="1:36" ht="15.75" customHeight="1" x14ac:dyDescent="0.35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</row>
    <row r="331" spans="1:36" ht="15.75" customHeight="1" x14ac:dyDescent="0.35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</row>
    <row r="332" spans="1:36" ht="15.75" customHeight="1" x14ac:dyDescent="0.35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</row>
    <row r="333" spans="1:36" ht="15.75" customHeight="1" x14ac:dyDescent="0.35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</row>
    <row r="334" spans="1:36" ht="15.75" customHeight="1" x14ac:dyDescent="0.35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</row>
    <row r="335" spans="1:36" ht="15.75" customHeight="1" x14ac:dyDescent="0.35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</row>
    <row r="336" spans="1:36" ht="15.75" customHeight="1" x14ac:dyDescent="0.35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</row>
    <row r="337" spans="1:36" ht="15.75" customHeight="1" x14ac:dyDescent="0.35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</row>
    <row r="338" spans="1:36" ht="15.75" customHeight="1" x14ac:dyDescent="0.35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</row>
    <row r="339" spans="1:36" ht="15.75" customHeight="1" x14ac:dyDescent="0.35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</row>
    <row r="340" spans="1:36" ht="15.75" customHeight="1" x14ac:dyDescent="0.35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</row>
    <row r="341" spans="1:36" ht="15.75" customHeight="1" x14ac:dyDescent="0.35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</row>
    <row r="342" spans="1:36" ht="15.75" customHeight="1" x14ac:dyDescent="0.35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</row>
    <row r="343" spans="1:36" ht="15.75" customHeight="1" x14ac:dyDescent="0.35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</row>
    <row r="344" spans="1:36" ht="15.75" customHeight="1" x14ac:dyDescent="0.35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</row>
    <row r="345" spans="1:36" ht="15.75" customHeight="1" x14ac:dyDescent="0.35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</row>
    <row r="346" spans="1:36" ht="15.75" customHeight="1" x14ac:dyDescent="0.35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</row>
    <row r="347" spans="1:36" ht="15.75" customHeight="1" x14ac:dyDescent="0.35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</row>
    <row r="348" spans="1:36" ht="15.75" customHeight="1" x14ac:dyDescent="0.35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</row>
    <row r="349" spans="1:36" ht="15.75" customHeight="1" x14ac:dyDescent="0.35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</row>
    <row r="350" spans="1:36" ht="15.75" customHeight="1" x14ac:dyDescent="0.35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  <c r="AJ350" s="47"/>
    </row>
    <row r="351" spans="1:36" ht="15.75" customHeight="1" x14ac:dyDescent="0.35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  <c r="AJ351" s="47"/>
    </row>
    <row r="352" spans="1:36" ht="15.75" customHeight="1" x14ac:dyDescent="0.35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</row>
    <row r="353" spans="1:36" ht="15.75" customHeight="1" x14ac:dyDescent="0.35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  <c r="AJ353" s="47"/>
    </row>
    <row r="354" spans="1:36" ht="15.75" customHeight="1" x14ac:dyDescent="0.35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  <c r="AG354" s="47"/>
      <c r="AH354" s="47"/>
      <c r="AI354" s="47"/>
      <c r="AJ354" s="47"/>
    </row>
    <row r="355" spans="1:36" ht="15.75" customHeight="1" x14ac:dyDescent="0.35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  <c r="AJ355" s="47"/>
    </row>
    <row r="356" spans="1:36" ht="15.75" customHeight="1" x14ac:dyDescent="0.35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  <c r="AI356" s="47"/>
      <c r="AJ356" s="47"/>
    </row>
    <row r="357" spans="1:36" ht="15.75" customHeight="1" x14ac:dyDescent="0.35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</row>
    <row r="358" spans="1:36" ht="15.75" customHeight="1" x14ac:dyDescent="0.35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</row>
    <row r="359" spans="1:36" ht="15.75" customHeight="1" x14ac:dyDescent="0.35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</row>
    <row r="360" spans="1:36" ht="15.75" customHeight="1" x14ac:dyDescent="0.35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</row>
    <row r="361" spans="1:36" ht="15.75" customHeight="1" x14ac:dyDescent="0.35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</row>
    <row r="362" spans="1:36" ht="15.75" customHeight="1" x14ac:dyDescent="0.35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</row>
    <row r="363" spans="1:36" ht="15.75" customHeight="1" x14ac:dyDescent="0.35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</row>
    <row r="364" spans="1:36" ht="15.75" customHeight="1" x14ac:dyDescent="0.35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</row>
    <row r="365" spans="1:36" ht="15.75" customHeight="1" x14ac:dyDescent="0.35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</row>
    <row r="366" spans="1:36" ht="15.75" customHeight="1" x14ac:dyDescent="0.35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</row>
    <row r="367" spans="1:36" ht="15.75" customHeight="1" x14ac:dyDescent="0.35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</row>
    <row r="368" spans="1:36" ht="15.75" customHeight="1" x14ac:dyDescent="0.35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</row>
    <row r="369" spans="1:36" ht="15.75" customHeight="1" x14ac:dyDescent="0.35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</row>
    <row r="370" spans="1:36" ht="15.75" customHeight="1" x14ac:dyDescent="0.35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</row>
    <row r="371" spans="1:36" ht="15.75" customHeight="1" x14ac:dyDescent="0.35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</row>
    <row r="372" spans="1:36" ht="15.75" customHeight="1" x14ac:dyDescent="0.35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</row>
    <row r="373" spans="1:36" ht="15.75" customHeight="1" x14ac:dyDescent="0.35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</row>
    <row r="374" spans="1:36" ht="15.75" customHeight="1" x14ac:dyDescent="0.35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</row>
    <row r="375" spans="1:36" ht="15.75" customHeight="1" x14ac:dyDescent="0.35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</row>
    <row r="376" spans="1:36" ht="15.75" customHeight="1" x14ac:dyDescent="0.35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</row>
    <row r="377" spans="1:36" ht="15.75" customHeight="1" x14ac:dyDescent="0.35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</row>
    <row r="378" spans="1:36" ht="15.75" customHeight="1" x14ac:dyDescent="0.35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</row>
    <row r="379" spans="1:36" ht="15.75" customHeight="1" x14ac:dyDescent="0.35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</row>
    <row r="380" spans="1:36" ht="15.75" customHeight="1" x14ac:dyDescent="0.35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</row>
    <row r="381" spans="1:36" ht="15.75" customHeight="1" x14ac:dyDescent="0.35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</row>
    <row r="382" spans="1:36" ht="15.75" customHeight="1" x14ac:dyDescent="0.35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</row>
    <row r="383" spans="1:36" ht="15.75" customHeight="1" x14ac:dyDescent="0.35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</row>
    <row r="384" spans="1:36" ht="15.75" customHeight="1" x14ac:dyDescent="0.35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</row>
    <row r="385" spans="1:36" ht="15.75" customHeight="1" x14ac:dyDescent="0.35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</row>
    <row r="386" spans="1:36" ht="15.75" customHeight="1" x14ac:dyDescent="0.35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</row>
    <row r="387" spans="1:36" ht="15.75" customHeight="1" x14ac:dyDescent="0.35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</row>
    <row r="388" spans="1:36" ht="15.75" customHeight="1" x14ac:dyDescent="0.35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</row>
    <row r="389" spans="1:36" ht="15.75" customHeight="1" x14ac:dyDescent="0.35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</row>
    <row r="390" spans="1:36" ht="15.75" customHeight="1" x14ac:dyDescent="0.35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</row>
    <row r="391" spans="1:36" ht="15.75" customHeight="1" x14ac:dyDescent="0.35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</row>
    <row r="392" spans="1:36" ht="15.75" customHeight="1" x14ac:dyDescent="0.35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</row>
    <row r="393" spans="1:36" ht="15.75" customHeight="1" x14ac:dyDescent="0.35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</row>
    <row r="394" spans="1:36" ht="15.75" customHeight="1" x14ac:dyDescent="0.35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</row>
    <row r="395" spans="1:36" ht="15.75" customHeight="1" x14ac:dyDescent="0.35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  <c r="AJ395" s="47"/>
    </row>
    <row r="396" spans="1:36" ht="15.75" customHeight="1" x14ac:dyDescent="0.35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  <c r="AI396" s="47"/>
      <c r="AJ396" s="47"/>
    </row>
    <row r="397" spans="1:36" ht="15.75" customHeight="1" x14ac:dyDescent="0.35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  <c r="AI397" s="47"/>
      <c r="AJ397" s="47"/>
    </row>
    <row r="398" spans="1:36" ht="15.75" customHeight="1" x14ac:dyDescent="0.35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  <c r="AI398" s="47"/>
      <c r="AJ398" s="47"/>
    </row>
    <row r="399" spans="1:36" ht="15.75" customHeight="1" x14ac:dyDescent="0.35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  <c r="AJ399" s="47"/>
    </row>
    <row r="400" spans="1:36" ht="15.75" customHeight="1" x14ac:dyDescent="0.35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47"/>
      <c r="AG400" s="47"/>
      <c r="AH400" s="47"/>
      <c r="AI400" s="47"/>
      <c r="AJ400" s="47"/>
    </row>
    <row r="401" spans="1:36" ht="15.75" customHeight="1" x14ac:dyDescent="0.35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47"/>
      <c r="AG401" s="47"/>
      <c r="AH401" s="47"/>
      <c r="AI401" s="47"/>
      <c r="AJ401" s="47"/>
    </row>
    <row r="402" spans="1:36" ht="15.75" customHeight="1" x14ac:dyDescent="0.35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7"/>
      <c r="AF402" s="47"/>
      <c r="AG402" s="47"/>
      <c r="AH402" s="47"/>
      <c r="AI402" s="47"/>
      <c r="AJ402" s="47"/>
    </row>
    <row r="403" spans="1:36" ht="15.75" customHeight="1" x14ac:dyDescent="0.35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47"/>
      <c r="AF403" s="47"/>
      <c r="AG403" s="47"/>
      <c r="AH403" s="47"/>
      <c r="AI403" s="47"/>
      <c r="AJ403" s="47"/>
    </row>
    <row r="404" spans="1:36" ht="15.75" customHeight="1" x14ac:dyDescent="0.35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47"/>
      <c r="AF404" s="47"/>
      <c r="AG404" s="47"/>
      <c r="AH404" s="47"/>
      <c r="AI404" s="47"/>
      <c r="AJ404" s="47"/>
    </row>
    <row r="405" spans="1:36" ht="15.75" customHeight="1" x14ac:dyDescent="0.35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7"/>
      <c r="AF405" s="47"/>
      <c r="AG405" s="47"/>
      <c r="AH405" s="47"/>
      <c r="AI405" s="47"/>
      <c r="AJ405" s="47"/>
    </row>
    <row r="406" spans="1:36" ht="15.75" customHeight="1" x14ac:dyDescent="0.35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7"/>
      <c r="AF406" s="47"/>
      <c r="AG406" s="47"/>
      <c r="AH406" s="47"/>
      <c r="AI406" s="47"/>
      <c r="AJ406" s="47"/>
    </row>
    <row r="407" spans="1:36" ht="15.75" customHeight="1" x14ac:dyDescent="0.35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7"/>
      <c r="AF407" s="47"/>
      <c r="AG407" s="47"/>
      <c r="AH407" s="47"/>
      <c r="AI407" s="47"/>
      <c r="AJ407" s="47"/>
    </row>
    <row r="408" spans="1:36" ht="15.75" customHeight="1" x14ac:dyDescent="0.35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7"/>
      <c r="AF408" s="47"/>
      <c r="AG408" s="47"/>
      <c r="AH408" s="47"/>
      <c r="AI408" s="47"/>
      <c r="AJ408" s="47"/>
    </row>
    <row r="409" spans="1:36" ht="15.75" customHeight="1" x14ac:dyDescent="0.35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7"/>
      <c r="AF409" s="47"/>
      <c r="AG409" s="47"/>
      <c r="AH409" s="47"/>
      <c r="AI409" s="47"/>
      <c r="AJ409" s="47"/>
    </row>
    <row r="410" spans="1:36" ht="15.75" customHeight="1" x14ac:dyDescent="0.35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  <c r="AG410" s="47"/>
      <c r="AH410" s="47"/>
      <c r="AI410" s="47"/>
      <c r="AJ410" s="47"/>
    </row>
    <row r="411" spans="1:36" ht="15.75" customHeight="1" x14ac:dyDescent="0.35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  <c r="AG411" s="47"/>
      <c r="AH411" s="47"/>
      <c r="AI411" s="47"/>
      <c r="AJ411" s="47"/>
    </row>
    <row r="412" spans="1:36" ht="15.75" customHeight="1" x14ac:dyDescent="0.35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  <c r="AI412" s="47"/>
      <c r="AJ412" s="47"/>
    </row>
    <row r="413" spans="1:36" ht="15.75" customHeight="1" x14ac:dyDescent="0.35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  <c r="AJ413" s="47"/>
    </row>
    <row r="414" spans="1:36" ht="15.75" customHeight="1" x14ac:dyDescent="0.35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  <c r="AG414" s="47"/>
      <c r="AH414" s="47"/>
      <c r="AI414" s="47"/>
      <c r="AJ414" s="47"/>
    </row>
    <row r="415" spans="1:36" ht="15.75" customHeight="1" x14ac:dyDescent="0.35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  <c r="AG415" s="47"/>
      <c r="AH415" s="47"/>
      <c r="AI415" s="47"/>
      <c r="AJ415" s="47"/>
    </row>
    <row r="416" spans="1:36" ht="15.75" customHeight="1" x14ac:dyDescent="0.35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  <c r="AI416" s="47"/>
      <c r="AJ416" s="47"/>
    </row>
    <row r="417" spans="1:36" ht="15.75" customHeight="1" x14ac:dyDescent="0.35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  <c r="AI417" s="47"/>
      <c r="AJ417" s="47"/>
    </row>
    <row r="418" spans="1:36" ht="15.75" customHeight="1" x14ac:dyDescent="0.35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  <c r="AG418" s="47"/>
      <c r="AH418" s="47"/>
      <c r="AI418" s="47"/>
      <c r="AJ418" s="47"/>
    </row>
    <row r="419" spans="1:36" ht="15.75" customHeight="1" x14ac:dyDescent="0.35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  <c r="AG419" s="47"/>
      <c r="AH419" s="47"/>
      <c r="AI419" s="47"/>
      <c r="AJ419" s="47"/>
    </row>
    <row r="420" spans="1:36" ht="15.75" customHeight="1" x14ac:dyDescent="0.35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  <c r="AG420" s="47"/>
      <c r="AH420" s="47"/>
      <c r="AI420" s="47"/>
      <c r="AJ420" s="47"/>
    </row>
    <row r="421" spans="1:36" ht="15.75" customHeight="1" x14ac:dyDescent="0.35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  <c r="AG421" s="47"/>
      <c r="AH421" s="47"/>
      <c r="AI421" s="47"/>
      <c r="AJ421" s="47"/>
    </row>
    <row r="422" spans="1:36" ht="15.75" customHeight="1" x14ac:dyDescent="0.35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  <c r="AG422" s="47"/>
      <c r="AH422" s="47"/>
      <c r="AI422" s="47"/>
      <c r="AJ422" s="47"/>
    </row>
    <row r="423" spans="1:36" ht="15.75" customHeight="1" x14ac:dyDescent="0.35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  <c r="AG423" s="47"/>
      <c r="AH423" s="47"/>
      <c r="AI423" s="47"/>
      <c r="AJ423" s="47"/>
    </row>
    <row r="424" spans="1:36" ht="15.75" customHeight="1" x14ac:dyDescent="0.35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  <c r="AI424" s="47"/>
      <c r="AJ424" s="47"/>
    </row>
    <row r="425" spans="1:36" ht="15.75" customHeight="1" x14ac:dyDescent="0.35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  <c r="AI425" s="47"/>
      <c r="AJ425" s="47"/>
    </row>
    <row r="426" spans="1:36" ht="15.75" customHeight="1" x14ac:dyDescent="0.35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  <c r="AI426" s="47"/>
      <c r="AJ426" s="47"/>
    </row>
    <row r="427" spans="1:36" ht="15.75" customHeight="1" x14ac:dyDescent="0.35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  <c r="AI427" s="47"/>
      <c r="AJ427" s="47"/>
    </row>
    <row r="428" spans="1:36" ht="15.75" customHeight="1" x14ac:dyDescent="0.35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47"/>
      <c r="AF428" s="47"/>
      <c r="AG428" s="47"/>
      <c r="AH428" s="47"/>
      <c r="AI428" s="47"/>
      <c r="AJ428" s="47"/>
    </row>
    <row r="429" spans="1:36" ht="15.75" customHeight="1" x14ac:dyDescent="0.35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  <c r="AF429" s="47"/>
      <c r="AG429" s="47"/>
      <c r="AH429" s="47"/>
      <c r="AI429" s="47"/>
      <c r="AJ429" s="47"/>
    </row>
    <row r="430" spans="1:36" ht="15.75" customHeight="1" x14ac:dyDescent="0.35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  <c r="AE430" s="47"/>
      <c r="AF430" s="47"/>
      <c r="AG430" s="47"/>
      <c r="AH430" s="47"/>
      <c r="AI430" s="47"/>
      <c r="AJ430" s="47"/>
    </row>
    <row r="431" spans="1:36" ht="15.75" customHeight="1" x14ac:dyDescent="0.35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47"/>
      <c r="AF431" s="47"/>
      <c r="AG431" s="47"/>
      <c r="AH431" s="47"/>
      <c r="AI431" s="47"/>
      <c r="AJ431" s="47"/>
    </row>
    <row r="432" spans="1:36" ht="15.75" customHeight="1" x14ac:dyDescent="0.35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47"/>
      <c r="AF432" s="47"/>
      <c r="AG432" s="47"/>
      <c r="AH432" s="47"/>
      <c r="AI432" s="47"/>
      <c r="AJ432" s="47"/>
    </row>
    <row r="433" spans="1:36" ht="15.75" customHeight="1" x14ac:dyDescent="0.35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  <c r="AF433" s="47"/>
      <c r="AG433" s="47"/>
      <c r="AH433" s="47"/>
      <c r="AI433" s="47"/>
      <c r="AJ433" s="47"/>
    </row>
    <row r="434" spans="1:36" ht="15.75" customHeight="1" x14ac:dyDescent="0.35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  <c r="AE434" s="47"/>
      <c r="AF434" s="47"/>
      <c r="AG434" s="47"/>
      <c r="AH434" s="47"/>
      <c r="AI434" s="47"/>
      <c r="AJ434" s="47"/>
    </row>
    <row r="435" spans="1:36" ht="15.75" customHeight="1" x14ac:dyDescent="0.35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  <c r="AE435" s="47"/>
      <c r="AF435" s="47"/>
      <c r="AG435" s="47"/>
      <c r="AH435" s="47"/>
      <c r="AI435" s="47"/>
      <c r="AJ435" s="47"/>
    </row>
    <row r="436" spans="1:36" ht="15.75" customHeight="1" x14ac:dyDescent="0.35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47"/>
      <c r="AF436" s="47"/>
      <c r="AG436" s="47"/>
      <c r="AH436" s="47"/>
      <c r="AI436" s="47"/>
      <c r="AJ436" s="47"/>
    </row>
    <row r="437" spans="1:36" ht="15.75" customHeight="1" x14ac:dyDescent="0.35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47"/>
      <c r="AF437" s="47"/>
      <c r="AG437" s="47"/>
      <c r="AH437" s="47"/>
      <c r="AI437" s="47"/>
      <c r="AJ437" s="47"/>
    </row>
    <row r="438" spans="1:36" ht="15.75" customHeight="1" x14ac:dyDescent="0.35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  <c r="AG438" s="47"/>
      <c r="AH438" s="47"/>
      <c r="AI438" s="47"/>
      <c r="AJ438" s="47"/>
    </row>
    <row r="439" spans="1:36" ht="15.75" customHeight="1" x14ac:dyDescent="0.35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  <c r="AJ439" s="47"/>
    </row>
    <row r="440" spans="1:36" ht="15.75" customHeight="1" x14ac:dyDescent="0.35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</row>
    <row r="441" spans="1:36" ht="15.75" customHeight="1" x14ac:dyDescent="0.35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  <c r="AJ441" s="47"/>
    </row>
    <row r="442" spans="1:36" ht="15.75" customHeight="1" x14ac:dyDescent="0.35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  <c r="AJ442" s="47"/>
    </row>
    <row r="443" spans="1:36" ht="15.75" customHeight="1" x14ac:dyDescent="0.35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  <c r="AE443" s="47"/>
      <c r="AF443" s="47"/>
      <c r="AG443" s="47"/>
      <c r="AH443" s="47"/>
      <c r="AI443" s="47"/>
      <c r="AJ443" s="47"/>
    </row>
    <row r="444" spans="1:36" ht="15.75" customHeight="1" x14ac:dyDescent="0.35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  <c r="AJ444" s="47"/>
    </row>
    <row r="445" spans="1:36" ht="15.75" customHeight="1" x14ac:dyDescent="0.35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  <c r="AF445" s="47"/>
      <c r="AG445" s="47"/>
      <c r="AH445" s="47"/>
      <c r="AI445" s="47"/>
      <c r="AJ445" s="47"/>
    </row>
    <row r="446" spans="1:36" ht="15.75" customHeight="1" x14ac:dyDescent="0.35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  <c r="AF446" s="47"/>
      <c r="AG446" s="47"/>
      <c r="AH446" s="47"/>
      <c r="AI446" s="47"/>
      <c r="AJ446" s="47"/>
    </row>
    <row r="447" spans="1:36" ht="15.75" customHeight="1" x14ac:dyDescent="0.35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  <c r="AF447" s="47"/>
      <c r="AG447" s="47"/>
      <c r="AH447" s="47"/>
      <c r="AI447" s="47"/>
      <c r="AJ447" s="47"/>
    </row>
    <row r="448" spans="1:36" ht="15.75" customHeight="1" x14ac:dyDescent="0.35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47"/>
      <c r="AF448" s="47"/>
      <c r="AG448" s="47"/>
      <c r="AH448" s="47"/>
      <c r="AI448" s="47"/>
      <c r="AJ448" s="47"/>
    </row>
    <row r="449" spans="1:36" ht="15.75" customHeight="1" x14ac:dyDescent="0.35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  <c r="AF449" s="47"/>
      <c r="AG449" s="47"/>
      <c r="AH449" s="47"/>
      <c r="AI449" s="47"/>
      <c r="AJ449" s="47"/>
    </row>
    <row r="450" spans="1:36" ht="15.75" customHeight="1" x14ac:dyDescent="0.35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47"/>
      <c r="AF450" s="47"/>
      <c r="AG450" s="47"/>
      <c r="AH450" s="47"/>
      <c r="AI450" s="47"/>
      <c r="AJ450" s="47"/>
    </row>
    <row r="451" spans="1:36" ht="15.75" customHeight="1" x14ac:dyDescent="0.35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  <c r="AJ451" s="47"/>
    </row>
    <row r="452" spans="1:36" ht="15.75" customHeight="1" x14ac:dyDescent="0.35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</row>
    <row r="453" spans="1:36" ht="15.75" customHeight="1" x14ac:dyDescent="0.35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  <c r="AJ453" s="47"/>
    </row>
    <row r="454" spans="1:36" ht="15.75" customHeight="1" x14ac:dyDescent="0.35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  <c r="AJ454" s="47"/>
    </row>
    <row r="455" spans="1:36" ht="15.75" customHeight="1" x14ac:dyDescent="0.35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</row>
    <row r="456" spans="1:36" ht="15.75" customHeight="1" x14ac:dyDescent="0.35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  <c r="AJ456" s="47"/>
    </row>
    <row r="457" spans="1:36" ht="15.75" customHeight="1" x14ac:dyDescent="0.35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  <c r="AI457" s="47"/>
      <c r="AJ457" s="47"/>
    </row>
    <row r="458" spans="1:36" ht="15.75" customHeight="1" x14ac:dyDescent="0.35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  <c r="AI458" s="47"/>
      <c r="AJ458" s="47"/>
    </row>
    <row r="459" spans="1:36" ht="15.75" customHeight="1" x14ac:dyDescent="0.35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  <c r="AJ459" s="47"/>
    </row>
    <row r="460" spans="1:36" ht="15.75" customHeight="1" x14ac:dyDescent="0.35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  <c r="AJ460" s="47"/>
    </row>
    <row r="461" spans="1:36" ht="15.75" customHeight="1" x14ac:dyDescent="0.35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  <c r="AJ461" s="47"/>
    </row>
    <row r="462" spans="1:36" ht="15.75" customHeight="1" x14ac:dyDescent="0.35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  <c r="AJ462" s="47"/>
    </row>
    <row r="463" spans="1:36" ht="15.75" customHeight="1" x14ac:dyDescent="0.35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47"/>
      <c r="AE463" s="47"/>
      <c r="AF463" s="47"/>
      <c r="AG463" s="47"/>
      <c r="AH463" s="47"/>
      <c r="AI463" s="47"/>
      <c r="AJ463" s="47"/>
    </row>
    <row r="464" spans="1:36" ht="15.75" customHeight="1" x14ac:dyDescent="0.35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  <c r="AE464" s="47"/>
      <c r="AF464" s="47"/>
      <c r="AG464" s="47"/>
      <c r="AH464" s="47"/>
      <c r="AI464" s="47"/>
      <c r="AJ464" s="47"/>
    </row>
    <row r="465" spans="1:36" ht="15.75" customHeight="1" x14ac:dyDescent="0.35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  <c r="AJ465" s="47"/>
    </row>
    <row r="466" spans="1:36" ht="15.75" customHeight="1" x14ac:dyDescent="0.35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  <c r="AJ466" s="47"/>
    </row>
    <row r="467" spans="1:36" ht="15.75" customHeight="1" x14ac:dyDescent="0.35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  <c r="AI467" s="47"/>
      <c r="AJ467" s="47"/>
    </row>
    <row r="468" spans="1:36" ht="15.75" customHeight="1" x14ac:dyDescent="0.35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  <c r="AF468" s="47"/>
      <c r="AG468" s="47"/>
      <c r="AH468" s="47"/>
      <c r="AI468" s="47"/>
      <c r="AJ468" s="47"/>
    </row>
    <row r="469" spans="1:36" ht="15.75" customHeight="1" x14ac:dyDescent="0.35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  <c r="AF469" s="47"/>
      <c r="AG469" s="47"/>
      <c r="AH469" s="47"/>
      <c r="AI469" s="47"/>
      <c r="AJ469" s="47"/>
    </row>
    <row r="470" spans="1:36" ht="15.75" customHeight="1" x14ac:dyDescent="0.35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  <c r="AF470" s="47"/>
      <c r="AG470" s="47"/>
      <c r="AH470" s="47"/>
      <c r="AI470" s="47"/>
      <c r="AJ470" s="47"/>
    </row>
    <row r="471" spans="1:36" ht="15.75" customHeight="1" x14ac:dyDescent="0.35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  <c r="AF471" s="47"/>
      <c r="AG471" s="47"/>
      <c r="AH471" s="47"/>
      <c r="AI471" s="47"/>
      <c r="AJ471" s="47"/>
    </row>
    <row r="472" spans="1:36" ht="15.75" customHeight="1" x14ac:dyDescent="0.35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  <c r="AJ472" s="47"/>
    </row>
    <row r="473" spans="1:36" ht="15.75" customHeight="1" x14ac:dyDescent="0.35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  <c r="AI473" s="47"/>
      <c r="AJ473" s="47"/>
    </row>
    <row r="474" spans="1:36" ht="15.75" customHeight="1" x14ac:dyDescent="0.35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  <c r="AF474" s="47"/>
      <c r="AG474" s="47"/>
      <c r="AH474" s="47"/>
      <c r="AI474" s="47"/>
      <c r="AJ474" s="47"/>
    </row>
    <row r="475" spans="1:36" ht="15.75" customHeight="1" x14ac:dyDescent="0.35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  <c r="AI475" s="47"/>
      <c r="AJ475" s="47"/>
    </row>
    <row r="476" spans="1:36" ht="15.75" customHeight="1" x14ac:dyDescent="0.35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  <c r="AI476" s="47"/>
      <c r="AJ476" s="47"/>
    </row>
    <row r="477" spans="1:36" ht="15.75" customHeight="1" x14ac:dyDescent="0.35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  <c r="AI477" s="47"/>
      <c r="AJ477" s="47"/>
    </row>
    <row r="478" spans="1:36" ht="15.75" customHeight="1" x14ac:dyDescent="0.35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  <c r="AI478" s="47"/>
      <c r="AJ478" s="47"/>
    </row>
    <row r="479" spans="1:36" ht="15.75" customHeight="1" x14ac:dyDescent="0.35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  <c r="AJ479" s="47"/>
    </row>
    <row r="480" spans="1:36" ht="15.75" customHeight="1" x14ac:dyDescent="0.35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</row>
    <row r="481" spans="1:36" ht="15.75" customHeight="1" x14ac:dyDescent="0.35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  <c r="AJ481" s="47"/>
    </row>
    <row r="482" spans="1:36" ht="15.75" customHeight="1" x14ac:dyDescent="0.35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  <c r="AJ482" s="47"/>
    </row>
    <row r="483" spans="1:36" ht="15.75" customHeight="1" x14ac:dyDescent="0.35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  <c r="AJ483" s="47"/>
    </row>
    <row r="484" spans="1:36" ht="15.75" customHeight="1" x14ac:dyDescent="0.35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  <c r="AJ484" s="47"/>
    </row>
    <row r="485" spans="1:36" ht="15.75" customHeight="1" x14ac:dyDescent="0.35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  <c r="AG485" s="47"/>
      <c r="AH485" s="47"/>
      <c r="AI485" s="47"/>
      <c r="AJ485" s="47"/>
    </row>
    <row r="486" spans="1:36" ht="15.75" customHeight="1" x14ac:dyDescent="0.35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  <c r="AG486" s="47"/>
      <c r="AH486" s="47"/>
      <c r="AI486" s="47"/>
      <c r="AJ486" s="47"/>
    </row>
    <row r="487" spans="1:36" ht="15.75" customHeight="1" x14ac:dyDescent="0.35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  <c r="AI487" s="47"/>
      <c r="AJ487" s="47"/>
    </row>
    <row r="488" spans="1:36" ht="15.75" customHeight="1" x14ac:dyDescent="0.35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  <c r="AI488" s="47"/>
      <c r="AJ488" s="47"/>
    </row>
    <row r="489" spans="1:36" ht="15.75" customHeight="1" x14ac:dyDescent="0.35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</row>
    <row r="490" spans="1:36" ht="15.75" customHeight="1" x14ac:dyDescent="0.35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</row>
    <row r="491" spans="1:36" ht="15.75" customHeight="1" x14ac:dyDescent="0.35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</row>
    <row r="492" spans="1:36" ht="15.75" customHeight="1" x14ac:dyDescent="0.35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</row>
    <row r="493" spans="1:36" ht="15.75" customHeight="1" x14ac:dyDescent="0.35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  <c r="AI493" s="47"/>
      <c r="AJ493" s="47"/>
    </row>
    <row r="494" spans="1:36" ht="15.75" customHeight="1" x14ac:dyDescent="0.35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</row>
    <row r="495" spans="1:36" ht="15.75" customHeight="1" x14ac:dyDescent="0.35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  <c r="AJ495" s="47"/>
    </row>
    <row r="496" spans="1:36" ht="15.75" customHeight="1" x14ac:dyDescent="0.35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  <c r="AJ496" s="47"/>
    </row>
    <row r="497" spans="1:36" ht="15.75" customHeight="1" x14ac:dyDescent="0.35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  <c r="AJ497" s="47"/>
    </row>
    <row r="498" spans="1:36" ht="15.75" customHeight="1" x14ac:dyDescent="0.35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  <c r="AJ498" s="47"/>
    </row>
    <row r="499" spans="1:36" ht="15.75" customHeight="1" x14ac:dyDescent="0.35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  <c r="AI499" s="47"/>
      <c r="AJ499" s="47"/>
    </row>
    <row r="500" spans="1:36" ht="15.75" customHeight="1" x14ac:dyDescent="0.35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  <c r="AJ500" s="47"/>
    </row>
    <row r="501" spans="1:36" ht="15.75" customHeight="1" x14ac:dyDescent="0.35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  <c r="AJ501" s="47"/>
    </row>
    <row r="502" spans="1:36" ht="15.75" customHeight="1" x14ac:dyDescent="0.35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  <c r="AI502" s="47"/>
      <c r="AJ502" s="47"/>
    </row>
    <row r="503" spans="1:36" ht="15.75" customHeight="1" x14ac:dyDescent="0.35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  <c r="AI503" s="47"/>
      <c r="AJ503" s="47"/>
    </row>
    <row r="504" spans="1:36" ht="15.75" customHeight="1" x14ac:dyDescent="0.35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  <c r="AI504" s="47"/>
      <c r="AJ504" s="47"/>
    </row>
    <row r="505" spans="1:36" ht="15.75" customHeight="1" x14ac:dyDescent="0.35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  <c r="AI505" s="47"/>
      <c r="AJ505" s="47"/>
    </row>
    <row r="506" spans="1:36" ht="15.75" customHeight="1" x14ac:dyDescent="0.35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  <c r="AI506" s="47"/>
      <c r="AJ506" s="47"/>
    </row>
    <row r="507" spans="1:36" ht="15.75" customHeight="1" x14ac:dyDescent="0.35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  <c r="AJ507" s="47"/>
    </row>
    <row r="508" spans="1:36" ht="15.75" customHeight="1" x14ac:dyDescent="0.35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  <c r="AG508" s="47"/>
      <c r="AH508" s="47"/>
      <c r="AI508" s="47"/>
      <c r="AJ508" s="47"/>
    </row>
    <row r="509" spans="1:36" ht="15.75" customHeight="1" x14ac:dyDescent="0.35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  <c r="AI509" s="47"/>
      <c r="AJ509" s="47"/>
    </row>
    <row r="510" spans="1:36" ht="15.75" customHeight="1" x14ac:dyDescent="0.35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  <c r="AI510" s="47"/>
      <c r="AJ510" s="47"/>
    </row>
    <row r="511" spans="1:36" ht="15.75" customHeight="1" x14ac:dyDescent="0.35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  <c r="AI511" s="47"/>
      <c r="AJ511" s="47"/>
    </row>
    <row r="512" spans="1:36" ht="15.75" customHeight="1" x14ac:dyDescent="0.35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  <c r="AI512" s="47"/>
      <c r="AJ512" s="47"/>
    </row>
    <row r="513" spans="1:36" ht="15.75" customHeight="1" x14ac:dyDescent="0.35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  <c r="AE513" s="47"/>
      <c r="AF513" s="47"/>
      <c r="AG513" s="47"/>
      <c r="AH513" s="47"/>
      <c r="AI513" s="47"/>
      <c r="AJ513" s="47"/>
    </row>
    <row r="514" spans="1:36" ht="15.75" customHeight="1" x14ac:dyDescent="0.35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  <c r="AI514" s="47"/>
      <c r="AJ514" s="47"/>
    </row>
    <row r="515" spans="1:36" ht="15.75" customHeight="1" x14ac:dyDescent="0.35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</row>
    <row r="516" spans="1:36" ht="15.75" customHeight="1" x14ac:dyDescent="0.35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</row>
    <row r="517" spans="1:36" ht="15.75" customHeight="1" x14ac:dyDescent="0.35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  <c r="AG517" s="47"/>
      <c r="AH517" s="47"/>
      <c r="AI517" s="47"/>
      <c r="AJ517" s="47"/>
    </row>
    <row r="518" spans="1:36" ht="15.75" customHeight="1" x14ac:dyDescent="0.35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  <c r="AG518" s="47"/>
      <c r="AH518" s="47"/>
      <c r="AI518" s="47"/>
      <c r="AJ518" s="47"/>
    </row>
    <row r="519" spans="1:36" ht="15.75" customHeight="1" x14ac:dyDescent="0.35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  <c r="AI519" s="47"/>
      <c r="AJ519" s="47"/>
    </row>
    <row r="520" spans="1:36" ht="15.75" customHeight="1" x14ac:dyDescent="0.35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  <c r="AG520" s="47"/>
      <c r="AH520" s="47"/>
      <c r="AI520" s="47"/>
      <c r="AJ520" s="47"/>
    </row>
    <row r="521" spans="1:36" ht="15.75" customHeight="1" x14ac:dyDescent="0.35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  <c r="AG521" s="47"/>
      <c r="AH521" s="47"/>
      <c r="AI521" s="47"/>
      <c r="AJ521" s="47"/>
    </row>
    <row r="522" spans="1:36" ht="15.75" customHeight="1" x14ac:dyDescent="0.35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</row>
    <row r="523" spans="1:36" ht="15.75" customHeight="1" x14ac:dyDescent="0.35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  <c r="AI523" s="47"/>
      <c r="AJ523" s="47"/>
    </row>
    <row r="524" spans="1:36" ht="15.75" customHeight="1" x14ac:dyDescent="0.35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  <c r="AI524" s="47"/>
      <c r="AJ524" s="47"/>
    </row>
    <row r="525" spans="1:36" ht="15.75" customHeight="1" x14ac:dyDescent="0.35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  <c r="AG525" s="47"/>
      <c r="AH525" s="47"/>
      <c r="AI525" s="47"/>
      <c r="AJ525" s="47"/>
    </row>
    <row r="526" spans="1:36" ht="15.75" customHeight="1" x14ac:dyDescent="0.35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  <c r="AI526" s="47"/>
      <c r="AJ526" s="47"/>
    </row>
    <row r="527" spans="1:36" ht="15.75" customHeight="1" x14ac:dyDescent="0.35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  <c r="AI527" s="47"/>
      <c r="AJ527" s="47"/>
    </row>
    <row r="528" spans="1:36" ht="15.75" customHeight="1" x14ac:dyDescent="0.35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  <c r="AG528" s="47"/>
      <c r="AH528" s="47"/>
      <c r="AI528" s="47"/>
      <c r="AJ528" s="47"/>
    </row>
    <row r="529" spans="1:36" ht="15.75" customHeight="1" x14ac:dyDescent="0.35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</row>
    <row r="530" spans="1:36" ht="15.75" customHeight="1" x14ac:dyDescent="0.35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</row>
    <row r="531" spans="1:36" ht="15.75" customHeight="1" x14ac:dyDescent="0.35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</row>
    <row r="532" spans="1:36" ht="15.75" customHeight="1" x14ac:dyDescent="0.35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</row>
    <row r="533" spans="1:36" ht="15.75" customHeight="1" x14ac:dyDescent="0.35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  <c r="AJ533" s="47"/>
    </row>
    <row r="534" spans="1:36" ht="15.75" customHeight="1" x14ac:dyDescent="0.35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  <c r="AJ534" s="47"/>
    </row>
    <row r="535" spans="1:36" ht="15.75" customHeight="1" x14ac:dyDescent="0.35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  <c r="AI535" s="47"/>
      <c r="AJ535" s="47"/>
    </row>
    <row r="536" spans="1:36" ht="15.75" customHeight="1" x14ac:dyDescent="0.35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  <c r="AG536" s="47"/>
      <c r="AH536" s="47"/>
      <c r="AI536" s="47"/>
      <c r="AJ536" s="47"/>
    </row>
    <row r="537" spans="1:36" ht="15.75" customHeight="1" x14ac:dyDescent="0.35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  <c r="AG537" s="47"/>
      <c r="AH537" s="47"/>
      <c r="AI537" s="47"/>
      <c r="AJ537" s="47"/>
    </row>
    <row r="538" spans="1:36" ht="15.75" customHeight="1" x14ac:dyDescent="0.35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  <c r="AG538" s="47"/>
      <c r="AH538" s="47"/>
      <c r="AI538" s="47"/>
      <c r="AJ538" s="47"/>
    </row>
    <row r="539" spans="1:36" ht="15.75" customHeight="1" x14ac:dyDescent="0.35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  <c r="AI539" s="47"/>
      <c r="AJ539" s="47"/>
    </row>
    <row r="540" spans="1:36" ht="15.75" customHeight="1" x14ac:dyDescent="0.35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  <c r="AF540" s="47"/>
      <c r="AG540" s="47"/>
      <c r="AH540" s="47"/>
      <c r="AI540" s="47"/>
      <c r="AJ540" s="47"/>
    </row>
    <row r="541" spans="1:36" ht="15.75" customHeight="1" x14ac:dyDescent="0.35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  <c r="AG541" s="47"/>
      <c r="AH541" s="47"/>
      <c r="AI541" s="47"/>
      <c r="AJ541" s="47"/>
    </row>
    <row r="542" spans="1:36" ht="15.75" customHeight="1" x14ac:dyDescent="0.35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  <c r="AG542" s="47"/>
      <c r="AH542" s="47"/>
      <c r="AI542" s="47"/>
      <c r="AJ542" s="47"/>
    </row>
    <row r="543" spans="1:36" ht="15.75" customHeight="1" x14ac:dyDescent="0.35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  <c r="AG543" s="47"/>
      <c r="AH543" s="47"/>
      <c r="AI543" s="47"/>
      <c r="AJ543" s="47"/>
    </row>
    <row r="544" spans="1:36" ht="15.75" customHeight="1" x14ac:dyDescent="0.35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  <c r="AJ544" s="47"/>
    </row>
    <row r="545" spans="1:36" ht="15.75" customHeight="1" x14ac:dyDescent="0.35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  <c r="AJ545" s="47"/>
    </row>
    <row r="546" spans="1:36" ht="15.75" customHeight="1" x14ac:dyDescent="0.35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  <c r="AJ546" s="47"/>
    </row>
    <row r="547" spans="1:36" ht="15.75" customHeight="1" x14ac:dyDescent="0.35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  <c r="AJ547" s="47"/>
    </row>
    <row r="548" spans="1:36" ht="15.75" customHeight="1" x14ac:dyDescent="0.35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  <c r="AG548" s="47"/>
      <c r="AH548" s="47"/>
      <c r="AI548" s="47"/>
      <c r="AJ548" s="47"/>
    </row>
    <row r="549" spans="1:36" ht="15.75" customHeight="1" x14ac:dyDescent="0.35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  <c r="AJ549" s="47"/>
    </row>
    <row r="550" spans="1:36" ht="15.75" customHeight="1" x14ac:dyDescent="0.35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  <c r="AJ550" s="47"/>
    </row>
    <row r="551" spans="1:36" ht="15.75" customHeight="1" x14ac:dyDescent="0.35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D551" s="47"/>
      <c r="AE551" s="47"/>
      <c r="AF551" s="47"/>
      <c r="AG551" s="47"/>
      <c r="AH551" s="47"/>
      <c r="AI551" s="47"/>
      <c r="AJ551" s="47"/>
    </row>
    <row r="552" spans="1:36" ht="15.75" customHeight="1" x14ac:dyDescent="0.35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D552" s="47"/>
      <c r="AE552" s="47"/>
      <c r="AF552" s="47"/>
      <c r="AG552" s="47"/>
      <c r="AH552" s="47"/>
      <c r="AI552" s="47"/>
      <c r="AJ552" s="47"/>
    </row>
    <row r="553" spans="1:36" ht="15.75" customHeight="1" x14ac:dyDescent="0.35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D553" s="47"/>
      <c r="AE553" s="47"/>
      <c r="AF553" s="47"/>
      <c r="AG553" s="47"/>
      <c r="AH553" s="47"/>
      <c r="AI553" s="47"/>
      <c r="AJ553" s="47"/>
    </row>
    <row r="554" spans="1:36" ht="15.75" customHeight="1" x14ac:dyDescent="0.35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D554" s="47"/>
      <c r="AE554" s="47"/>
      <c r="AF554" s="47"/>
      <c r="AG554" s="47"/>
      <c r="AH554" s="47"/>
      <c r="AI554" s="47"/>
      <c r="AJ554" s="47"/>
    </row>
    <row r="555" spans="1:36" ht="15.75" customHeight="1" x14ac:dyDescent="0.35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D555" s="47"/>
      <c r="AE555" s="47"/>
      <c r="AF555" s="47"/>
      <c r="AG555" s="47"/>
      <c r="AH555" s="47"/>
      <c r="AI555" s="47"/>
      <c r="AJ555" s="47"/>
    </row>
    <row r="556" spans="1:36" ht="15.75" customHeight="1" x14ac:dyDescent="0.35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D556" s="47"/>
      <c r="AE556" s="47"/>
      <c r="AF556" s="47"/>
      <c r="AG556" s="47"/>
      <c r="AH556" s="47"/>
      <c r="AI556" s="47"/>
      <c r="AJ556" s="47"/>
    </row>
    <row r="557" spans="1:36" ht="15.75" customHeight="1" x14ac:dyDescent="0.35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  <c r="AF557" s="47"/>
      <c r="AG557" s="47"/>
      <c r="AH557" s="47"/>
      <c r="AI557" s="47"/>
      <c r="AJ557" s="47"/>
    </row>
    <row r="558" spans="1:36" ht="15.75" customHeight="1" x14ac:dyDescent="0.35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  <c r="AE558" s="47"/>
      <c r="AF558" s="47"/>
      <c r="AG558" s="47"/>
      <c r="AH558" s="47"/>
      <c r="AI558" s="47"/>
      <c r="AJ558" s="47"/>
    </row>
    <row r="559" spans="1:36" ht="15.75" customHeight="1" x14ac:dyDescent="0.35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  <c r="AE559" s="47"/>
      <c r="AF559" s="47"/>
      <c r="AG559" s="47"/>
      <c r="AH559" s="47"/>
      <c r="AI559" s="47"/>
      <c r="AJ559" s="47"/>
    </row>
    <row r="560" spans="1:36" ht="15.75" customHeight="1" x14ac:dyDescent="0.35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  <c r="AE560" s="47"/>
      <c r="AF560" s="47"/>
      <c r="AG560" s="47"/>
      <c r="AH560" s="47"/>
      <c r="AI560" s="47"/>
      <c r="AJ560" s="47"/>
    </row>
    <row r="561" spans="1:36" ht="15.75" customHeight="1" x14ac:dyDescent="0.35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  <c r="AE561" s="47"/>
      <c r="AF561" s="47"/>
      <c r="AG561" s="47"/>
      <c r="AH561" s="47"/>
      <c r="AI561" s="47"/>
      <c r="AJ561" s="47"/>
    </row>
    <row r="562" spans="1:36" ht="15.75" customHeight="1" x14ac:dyDescent="0.35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  <c r="AE562" s="47"/>
      <c r="AF562" s="47"/>
      <c r="AG562" s="47"/>
      <c r="AH562" s="47"/>
      <c r="AI562" s="47"/>
      <c r="AJ562" s="47"/>
    </row>
    <row r="563" spans="1:36" ht="15.75" customHeight="1" x14ac:dyDescent="0.35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47"/>
      <c r="AE563" s="47"/>
      <c r="AF563" s="47"/>
      <c r="AG563" s="47"/>
      <c r="AH563" s="47"/>
      <c r="AI563" s="47"/>
      <c r="AJ563" s="47"/>
    </row>
    <row r="564" spans="1:36" ht="15.75" customHeight="1" x14ac:dyDescent="0.35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47"/>
      <c r="AE564" s="47"/>
      <c r="AF564" s="47"/>
      <c r="AG564" s="47"/>
      <c r="AH564" s="47"/>
      <c r="AI564" s="47"/>
      <c r="AJ564" s="47"/>
    </row>
    <row r="565" spans="1:36" ht="15.75" customHeight="1" x14ac:dyDescent="0.35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47"/>
      <c r="AE565" s="47"/>
      <c r="AF565" s="47"/>
      <c r="AG565" s="47"/>
      <c r="AH565" s="47"/>
      <c r="AI565" s="47"/>
      <c r="AJ565" s="47"/>
    </row>
    <row r="566" spans="1:36" ht="15.75" customHeight="1" x14ac:dyDescent="0.35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47"/>
      <c r="AE566" s="47"/>
      <c r="AF566" s="47"/>
      <c r="AG566" s="47"/>
      <c r="AH566" s="47"/>
      <c r="AI566" s="47"/>
      <c r="AJ566" s="47"/>
    </row>
    <row r="567" spans="1:36" ht="15.75" customHeight="1" x14ac:dyDescent="0.35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47"/>
      <c r="AE567" s="47"/>
      <c r="AF567" s="47"/>
      <c r="AG567" s="47"/>
      <c r="AH567" s="47"/>
      <c r="AI567" s="47"/>
      <c r="AJ567" s="47"/>
    </row>
    <row r="568" spans="1:36" ht="15.75" customHeight="1" x14ac:dyDescent="0.35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  <c r="AC568" s="47"/>
      <c r="AD568" s="47"/>
      <c r="AE568" s="47"/>
      <c r="AF568" s="47"/>
      <c r="AG568" s="47"/>
      <c r="AH568" s="47"/>
      <c r="AI568" s="47"/>
      <c r="AJ568" s="47"/>
    </row>
    <row r="569" spans="1:36" ht="15.75" customHeight="1" x14ac:dyDescent="0.35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  <c r="AC569" s="47"/>
      <c r="AD569" s="47"/>
      <c r="AE569" s="47"/>
      <c r="AF569" s="47"/>
      <c r="AG569" s="47"/>
      <c r="AH569" s="47"/>
      <c r="AI569" s="47"/>
      <c r="AJ569" s="47"/>
    </row>
    <row r="570" spans="1:36" ht="15.75" customHeight="1" x14ac:dyDescent="0.35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  <c r="AC570" s="47"/>
      <c r="AD570" s="47"/>
      <c r="AE570" s="47"/>
      <c r="AF570" s="47"/>
      <c r="AG570" s="47"/>
      <c r="AH570" s="47"/>
      <c r="AI570" s="47"/>
      <c r="AJ570" s="47"/>
    </row>
    <row r="571" spans="1:36" ht="15.75" customHeight="1" x14ac:dyDescent="0.35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  <c r="AC571" s="47"/>
      <c r="AD571" s="47"/>
      <c r="AE571" s="47"/>
      <c r="AF571" s="47"/>
      <c r="AG571" s="47"/>
      <c r="AH571" s="47"/>
      <c r="AI571" s="47"/>
      <c r="AJ571" s="47"/>
    </row>
    <row r="572" spans="1:36" ht="15.75" customHeight="1" x14ac:dyDescent="0.35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  <c r="AC572" s="47"/>
      <c r="AD572" s="47"/>
      <c r="AE572" s="47"/>
      <c r="AF572" s="47"/>
      <c r="AG572" s="47"/>
      <c r="AH572" s="47"/>
      <c r="AI572" s="47"/>
      <c r="AJ572" s="47"/>
    </row>
    <row r="573" spans="1:36" ht="15.75" customHeight="1" x14ac:dyDescent="0.35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  <c r="AC573" s="47"/>
      <c r="AD573" s="47"/>
      <c r="AE573" s="47"/>
      <c r="AF573" s="47"/>
      <c r="AG573" s="47"/>
      <c r="AH573" s="47"/>
      <c r="AI573" s="47"/>
      <c r="AJ573" s="47"/>
    </row>
    <row r="574" spans="1:36" ht="15.75" customHeight="1" x14ac:dyDescent="0.35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  <c r="AC574" s="47"/>
      <c r="AD574" s="47"/>
      <c r="AE574" s="47"/>
      <c r="AF574" s="47"/>
      <c r="AG574" s="47"/>
      <c r="AH574" s="47"/>
      <c r="AI574" s="47"/>
      <c r="AJ574" s="47"/>
    </row>
    <row r="575" spans="1:36" ht="15.75" customHeight="1" x14ac:dyDescent="0.35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  <c r="AC575" s="47"/>
      <c r="AD575" s="47"/>
      <c r="AE575" s="47"/>
      <c r="AF575" s="47"/>
      <c r="AG575" s="47"/>
      <c r="AH575" s="47"/>
      <c r="AI575" s="47"/>
      <c r="AJ575" s="47"/>
    </row>
    <row r="576" spans="1:36" ht="15.75" customHeight="1" x14ac:dyDescent="0.35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7"/>
      <c r="AC576" s="47"/>
      <c r="AD576" s="47"/>
      <c r="AE576" s="47"/>
      <c r="AF576" s="47"/>
      <c r="AG576" s="47"/>
      <c r="AH576" s="47"/>
      <c r="AI576" s="47"/>
      <c r="AJ576" s="47"/>
    </row>
    <row r="577" spans="1:36" ht="15.75" customHeight="1" x14ac:dyDescent="0.35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  <c r="AC577" s="47"/>
      <c r="AD577" s="47"/>
      <c r="AE577" s="47"/>
      <c r="AF577" s="47"/>
      <c r="AG577" s="47"/>
      <c r="AH577" s="47"/>
      <c r="AI577" s="47"/>
      <c r="AJ577" s="47"/>
    </row>
    <row r="578" spans="1:36" ht="15.75" customHeight="1" x14ac:dyDescent="0.35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47"/>
      <c r="AE578" s="47"/>
      <c r="AF578" s="47"/>
      <c r="AG578" s="47"/>
      <c r="AH578" s="47"/>
      <c r="AI578" s="47"/>
      <c r="AJ578" s="47"/>
    </row>
    <row r="579" spans="1:36" ht="15.75" customHeight="1" x14ac:dyDescent="0.35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7"/>
      <c r="AC579" s="47"/>
      <c r="AD579" s="47"/>
      <c r="AE579" s="47"/>
      <c r="AF579" s="47"/>
      <c r="AG579" s="47"/>
      <c r="AH579" s="47"/>
      <c r="AI579" s="47"/>
      <c r="AJ579" s="47"/>
    </row>
    <row r="580" spans="1:36" ht="15.75" customHeight="1" x14ac:dyDescent="0.35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7"/>
      <c r="AC580" s="47"/>
      <c r="AD580" s="47"/>
      <c r="AE580" s="47"/>
      <c r="AF580" s="47"/>
      <c r="AG580" s="47"/>
      <c r="AH580" s="47"/>
      <c r="AI580" s="47"/>
      <c r="AJ580" s="47"/>
    </row>
    <row r="581" spans="1:36" ht="15.75" customHeight="1" x14ac:dyDescent="0.35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7"/>
      <c r="AC581" s="47"/>
      <c r="AD581" s="47"/>
      <c r="AE581" s="47"/>
      <c r="AF581" s="47"/>
      <c r="AG581" s="47"/>
      <c r="AH581" s="47"/>
      <c r="AI581" s="47"/>
      <c r="AJ581" s="47"/>
    </row>
    <row r="582" spans="1:36" ht="15.75" customHeight="1" x14ac:dyDescent="0.35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7"/>
      <c r="AC582" s="47"/>
      <c r="AD582" s="47"/>
      <c r="AE582" s="47"/>
      <c r="AF582" s="47"/>
      <c r="AG582" s="47"/>
      <c r="AH582" s="47"/>
      <c r="AI582" s="47"/>
      <c r="AJ582" s="47"/>
    </row>
    <row r="583" spans="1:36" ht="15.75" customHeight="1" x14ac:dyDescent="0.35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7"/>
      <c r="AC583" s="47"/>
      <c r="AD583" s="47"/>
      <c r="AE583" s="47"/>
      <c r="AF583" s="47"/>
      <c r="AG583" s="47"/>
      <c r="AH583" s="47"/>
      <c r="AI583" s="47"/>
      <c r="AJ583" s="47"/>
    </row>
    <row r="584" spans="1:36" ht="15.75" customHeight="1" x14ac:dyDescent="0.35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7"/>
      <c r="AC584" s="47"/>
      <c r="AD584" s="47"/>
      <c r="AE584" s="47"/>
      <c r="AF584" s="47"/>
      <c r="AG584" s="47"/>
      <c r="AH584" s="47"/>
      <c r="AI584" s="47"/>
      <c r="AJ584" s="47"/>
    </row>
    <row r="585" spans="1:36" ht="15.75" customHeight="1" x14ac:dyDescent="0.35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7"/>
      <c r="AC585" s="47"/>
      <c r="AD585" s="47"/>
      <c r="AE585" s="47"/>
      <c r="AF585" s="47"/>
      <c r="AG585" s="47"/>
      <c r="AH585" s="47"/>
      <c r="AI585" s="47"/>
      <c r="AJ585" s="47"/>
    </row>
    <row r="586" spans="1:36" ht="15.75" customHeight="1" x14ac:dyDescent="0.35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7"/>
      <c r="AC586" s="47"/>
      <c r="AD586" s="47"/>
      <c r="AE586" s="47"/>
      <c r="AF586" s="47"/>
      <c r="AG586" s="47"/>
      <c r="AH586" s="47"/>
      <c r="AI586" s="47"/>
      <c r="AJ586" s="47"/>
    </row>
    <row r="587" spans="1:36" ht="15.75" customHeight="1" x14ac:dyDescent="0.35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7"/>
      <c r="AC587" s="47"/>
      <c r="AD587" s="47"/>
      <c r="AE587" s="47"/>
      <c r="AF587" s="47"/>
      <c r="AG587" s="47"/>
      <c r="AH587" s="47"/>
      <c r="AI587" s="47"/>
      <c r="AJ587" s="47"/>
    </row>
    <row r="588" spans="1:36" ht="15.75" customHeight="1" x14ac:dyDescent="0.35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7"/>
      <c r="AC588" s="47"/>
      <c r="AD588" s="47"/>
      <c r="AE588" s="47"/>
      <c r="AF588" s="47"/>
      <c r="AG588" s="47"/>
      <c r="AH588" s="47"/>
      <c r="AI588" s="47"/>
      <c r="AJ588" s="47"/>
    </row>
    <row r="589" spans="1:36" ht="15.75" customHeight="1" x14ac:dyDescent="0.35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7"/>
      <c r="AC589" s="47"/>
      <c r="AD589" s="47"/>
      <c r="AE589" s="47"/>
      <c r="AF589" s="47"/>
      <c r="AG589" s="47"/>
      <c r="AH589" s="47"/>
      <c r="AI589" s="47"/>
      <c r="AJ589" s="47"/>
    </row>
    <row r="590" spans="1:36" ht="15.75" customHeight="1" x14ac:dyDescent="0.35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7"/>
      <c r="AC590" s="47"/>
      <c r="AD590" s="47"/>
      <c r="AE590" s="47"/>
      <c r="AF590" s="47"/>
      <c r="AG590" s="47"/>
      <c r="AH590" s="47"/>
      <c r="AI590" s="47"/>
      <c r="AJ590" s="47"/>
    </row>
    <row r="591" spans="1:36" ht="15.75" customHeight="1" x14ac:dyDescent="0.35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7"/>
      <c r="AC591" s="47"/>
      <c r="AD591" s="47"/>
      <c r="AE591" s="47"/>
      <c r="AF591" s="47"/>
      <c r="AG591" s="47"/>
      <c r="AH591" s="47"/>
      <c r="AI591" s="47"/>
      <c r="AJ591" s="47"/>
    </row>
    <row r="592" spans="1:36" ht="15.75" customHeight="1" x14ac:dyDescent="0.35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7"/>
      <c r="AC592" s="47"/>
      <c r="AD592" s="47"/>
      <c r="AE592" s="47"/>
      <c r="AF592" s="47"/>
      <c r="AG592" s="47"/>
      <c r="AH592" s="47"/>
      <c r="AI592" s="47"/>
      <c r="AJ592" s="47"/>
    </row>
    <row r="593" spans="1:36" ht="15.75" customHeight="1" x14ac:dyDescent="0.35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7"/>
      <c r="AC593" s="47"/>
      <c r="AD593" s="47"/>
      <c r="AE593" s="47"/>
      <c r="AF593" s="47"/>
      <c r="AG593" s="47"/>
      <c r="AH593" s="47"/>
      <c r="AI593" s="47"/>
      <c r="AJ593" s="47"/>
    </row>
    <row r="594" spans="1:36" ht="15.75" customHeight="1" x14ac:dyDescent="0.35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7"/>
      <c r="AC594" s="47"/>
      <c r="AD594" s="47"/>
      <c r="AE594" s="47"/>
      <c r="AF594" s="47"/>
      <c r="AG594" s="47"/>
      <c r="AH594" s="47"/>
      <c r="AI594" s="47"/>
      <c r="AJ594" s="47"/>
    </row>
    <row r="595" spans="1:36" ht="15.75" customHeight="1" x14ac:dyDescent="0.35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7"/>
      <c r="AC595" s="47"/>
      <c r="AD595" s="47"/>
      <c r="AE595" s="47"/>
      <c r="AF595" s="47"/>
      <c r="AG595" s="47"/>
      <c r="AH595" s="47"/>
      <c r="AI595" s="47"/>
      <c r="AJ595" s="47"/>
    </row>
    <row r="596" spans="1:36" ht="15.75" customHeight="1" x14ac:dyDescent="0.35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C596" s="47"/>
      <c r="AD596" s="47"/>
      <c r="AE596" s="47"/>
      <c r="AF596" s="47"/>
      <c r="AG596" s="47"/>
      <c r="AH596" s="47"/>
      <c r="AI596" s="47"/>
      <c r="AJ596" s="47"/>
    </row>
    <row r="597" spans="1:36" ht="15.75" customHeight="1" x14ac:dyDescent="0.35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C597" s="47"/>
      <c r="AD597" s="47"/>
      <c r="AE597" s="47"/>
      <c r="AF597" s="47"/>
      <c r="AG597" s="47"/>
      <c r="AH597" s="47"/>
      <c r="AI597" s="47"/>
      <c r="AJ597" s="47"/>
    </row>
    <row r="598" spans="1:36" ht="15.75" customHeight="1" x14ac:dyDescent="0.35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C598" s="47"/>
      <c r="AD598" s="47"/>
      <c r="AE598" s="47"/>
      <c r="AF598" s="47"/>
      <c r="AG598" s="47"/>
      <c r="AH598" s="47"/>
      <c r="AI598" s="47"/>
      <c r="AJ598" s="47"/>
    </row>
    <row r="599" spans="1:36" ht="15.75" customHeight="1" x14ac:dyDescent="0.35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C599" s="47"/>
      <c r="AD599" s="47"/>
      <c r="AE599" s="47"/>
      <c r="AF599" s="47"/>
      <c r="AG599" s="47"/>
      <c r="AH599" s="47"/>
      <c r="AI599" s="47"/>
      <c r="AJ599" s="47"/>
    </row>
    <row r="600" spans="1:36" ht="15.75" customHeight="1" x14ac:dyDescent="0.35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C600" s="47"/>
      <c r="AD600" s="47"/>
      <c r="AE600" s="47"/>
      <c r="AF600" s="47"/>
      <c r="AG600" s="47"/>
      <c r="AH600" s="47"/>
      <c r="AI600" s="47"/>
      <c r="AJ600" s="47"/>
    </row>
    <row r="601" spans="1:36" ht="15.75" customHeight="1" x14ac:dyDescent="0.35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C601" s="47"/>
      <c r="AD601" s="47"/>
      <c r="AE601" s="47"/>
      <c r="AF601" s="47"/>
      <c r="AG601" s="47"/>
      <c r="AH601" s="47"/>
      <c r="AI601" s="47"/>
      <c r="AJ601" s="47"/>
    </row>
    <row r="602" spans="1:36" ht="15.75" customHeight="1" x14ac:dyDescent="0.35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C602" s="47"/>
      <c r="AD602" s="47"/>
      <c r="AE602" s="47"/>
      <c r="AF602" s="47"/>
      <c r="AG602" s="47"/>
      <c r="AH602" s="47"/>
      <c r="AI602" s="47"/>
      <c r="AJ602" s="47"/>
    </row>
    <row r="603" spans="1:36" ht="15.75" customHeight="1" x14ac:dyDescent="0.35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C603" s="47"/>
      <c r="AD603" s="47"/>
      <c r="AE603" s="47"/>
      <c r="AF603" s="47"/>
      <c r="AG603" s="47"/>
      <c r="AH603" s="47"/>
      <c r="AI603" s="47"/>
      <c r="AJ603" s="47"/>
    </row>
    <row r="604" spans="1:36" ht="15.75" customHeight="1" x14ac:dyDescent="0.35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C604" s="47"/>
      <c r="AD604" s="47"/>
      <c r="AE604" s="47"/>
      <c r="AF604" s="47"/>
      <c r="AG604" s="47"/>
      <c r="AH604" s="47"/>
      <c r="AI604" s="47"/>
      <c r="AJ604" s="47"/>
    </row>
    <row r="605" spans="1:36" ht="15.75" customHeight="1" x14ac:dyDescent="0.35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C605" s="47"/>
      <c r="AD605" s="47"/>
      <c r="AE605" s="47"/>
      <c r="AF605" s="47"/>
      <c r="AG605" s="47"/>
      <c r="AH605" s="47"/>
      <c r="AI605" s="47"/>
      <c r="AJ605" s="47"/>
    </row>
    <row r="606" spans="1:36" ht="15.75" customHeight="1" x14ac:dyDescent="0.35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C606" s="47"/>
      <c r="AD606" s="47"/>
      <c r="AE606" s="47"/>
      <c r="AF606" s="47"/>
      <c r="AG606" s="47"/>
      <c r="AH606" s="47"/>
      <c r="AI606" s="47"/>
      <c r="AJ606" s="47"/>
    </row>
    <row r="607" spans="1:36" ht="15.75" customHeight="1" x14ac:dyDescent="0.35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C607" s="47"/>
      <c r="AD607" s="47"/>
      <c r="AE607" s="47"/>
      <c r="AF607" s="47"/>
      <c r="AG607" s="47"/>
      <c r="AH607" s="47"/>
      <c r="AI607" s="47"/>
      <c r="AJ607" s="47"/>
    </row>
    <row r="608" spans="1:36" ht="15.75" customHeight="1" x14ac:dyDescent="0.35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C608" s="47"/>
      <c r="AD608" s="47"/>
      <c r="AE608" s="47"/>
      <c r="AF608" s="47"/>
      <c r="AG608" s="47"/>
      <c r="AH608" s="47"/>
      <c r="AI608" s="47"/>
      <c r="AJ608" s="47"/>
    </row>
    <row r="609" spans="1:36" ht="15.75" customHeight="1" x14ac:dyDescent="0.35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C609" s="47"/>
      <c r="AD609" s="47"/>
      <c r="AE609" s="47"/>
      <c r="AF609" s="47"/>
      <c r="AG609" s="47"/>
      <c r="AH609" s="47"/>
      <c r="AI609" s="47"/>
      <c r="AJ609" s="47"/>
    </row>
    <row r="610" spans="1:36" ht="15.75" customHeight="1" x14ac:dyDescent="0.35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C610" s="47"/>
      <c r="AD610" s="47"/>
      <c r="AE610" s="47"/>
      <c r="AF610" s="47"/>
      <c r="AG610" s="47"/>
      <c r="AH610" s="47"/>
      <c r="AI610" s="47"/>
      <c r="AJ610" s="47"/>
    </row>
    <row r="611" spans="1:36" ht="15.75" customHeight="1" x14ac:dyDescent="0.35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C611" s="47"/>
      <c r="AD611" s="47"/>
      <c r="AE611" s="47"/>
      <c r="AF611" s="47"/>
      <c r="AG611" s="47"/>
      <c r="AH611" s="47"/>
      <c r="AI611" s="47"/>
      <c r="AJ611" s="47"/>
    </row>
    <row r="612" spans="1:36" ht="15.75" customHeight="1" x14ac:dyDescent="0.35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C612" s="47"/>
      <c r="AD612" s="47"/>
      <c r="AE612" s="47"/>
      <c r="AF612" s="47"/>
      <c r="AG612" s="47"/>
      <c r="AH612" s="47"/>
      <c r="AI612" s="47"/>
      <c r="AJ612" s="47"/>
    </row>
    <row r="613" spans="1:36" ht="15.75" customHeight="1" x14ac:dyDescent="0.35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C613" s="47"/>
      <c r="AD613" s="47"/>
      <c r="AE613" s="47"/>
      <c r="AF613" s="47"/>
      <c r="AG613" s="47"/>
      <c r="AH613" s="47"/>
      <c r="AI613" s="47"/>
      <c r="AJ613" s="47"/>
    </row>
    <row r="614" spans="1:36" ht="15.75" customHeight="1" x14ac:dyDescent="0.35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C614" s="47"/>
      <c r="AD614" s="47"/>
      <c r="AE614" s="47"/>
      <c r="AF614" s="47"/>
      <c r="AG614" s="47"/>
      <c r="AH614" s="47"/>
      <c r="AI614" s="47"/>
      <c r="AJ614" s="47"/>
    </row>
    <row r="615" spans="1:36" ht="15.75" customHeight="1" x14ac:dyDescent="0.35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  <c r="AC615" s="47"/>
      <c r="AD615" s="47"/>
      <c r="AE615" s="47"/>
      <c r="AF615" s="47"/>
      <c r="AG615" s="47"/>
      <c r="AH615" s="47"/>
      <c r="AI615" s="47"/>
      <c r="AJ615" s="47"/>
    </row>
    <row r="616" spans="1:36" ht="15.75" customHeight="1" x14ac:dyDescent="0.35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  <c r="AC616" s="47"/>
      <c r="AD616" s="47"/>
      <c r="AE616" s="47"/>
      <c r="AF616" s="47"/>
      <c r="AG616" s="47"/>
      <c r="AH616" s="47"/>
      <c r="AI616" s="47"/>
      <c r="AJ616" s="47"/>
    </row>
    <row r="617" spans="1:36" ht="15.75" customHeight="1" x14ac:dyDescent="0.35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  <c r="AF617" s="47"/>
      <c r="AG617" s="47"/>
      <c r="AH617" s="47"/>
      <c r="AI617" s="47"/>
      <c r="AJ617" s="47"/>
    </row>
    <row r="618" spans="1:36" ht="15.75" customHeight="1" x14ac:dyDescent="0.35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  <c r="AC618" s="47"/>
      <c r="AD618" s="47"/>
      <c r="AE618" s="47"/>
      <c r="AF618" s="47"/>
      <c r="AG618" s="47"/>
      <c r="AH618" s="47"/>
      <c r="AI618" s="47"/>
      <c r="AJ618" s="47"/>
    </row>
    <row r="619" spans="1:36" ht="15.75" customHeight="1" x14ac:dyDescent="0.35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  <c r="AC619" s="47"/>
      <c r="AD619" s="47"/>
      <c r="AE619" s="47"/>
      <c r="AF619" s="47"/>
      <c r="AG619" s="47"/>
      <c r="AH619" s="47"/>
      <c r="AI619" s="47"/>
      <c r="AJ619" s="47"/>
    </row>
    <row r="620" spans="1:36" ht="15.75" customHeight="1" x14ac:dyDescent="0.35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  <c r="AC620" s="47"/>
      <c r="AD620" s="47"/>
      <c r="AE620" s="47"/>
      <c r="AF620" s="47"/>
      <c r="AG620" s="47"/>
      <c r="AH620" s="47"/>
      <c r="AI620" s="47"/>
      <c r="AJ620" s="47"/>
    </row>
    <row r="621" spans="1:36" ht="15.75" customHeight="1" x14ac:dyDescent="0.35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  <c r="AC621" s="47"/>
      <c r="AD621" s="47"/>
      <c r="AE621" s="47"/>
      <c r="AF621" s="47"/>
      <c r="AG621" s="47"/>
      <c r="AH621" s="47"/>
      <c r="AI621" s="47"/>
      <c r="AJ621" s="47"/>
    </row>
    <row r="622" spans="1:36" ht="15.75" customHeight="1" x14ac:dyDescent="0.35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  <c r="AC622" s="47"/>
      <c r="AD622" s="47"/>
      <c r="AE622" s="47"/>
      <c r="AF622" s="47"/>
      <c r="AG622" s="47"/>
      <c r="AH622" s="47"/>
      <c r="AI622" s="47"/>
      <c r="AJ622" s="47"/>
    </row>
    <row r="623" spans="1:36" ht="15.75" customHeight="1" x14ac:dyDescent="0.35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  <c r="AC623" s="47"/>
      <c r="AD623" s="47"/>
      <c r="AE623" s="47"/>
      <c r="AF623" s="47"/>
      <c r="AG623" s="47"/>
      <c r="AH623" s="47"/>
      <c r="AI623" s="47"/>
      <c r="AJ623" s="47"/>
    </row>
    <row r="624" spans="1:36" ht="15.75" customHeight="1" x14ac:dyDescent="0.35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  <c r="AC624" s="47"/>
      <c r="AD624" s="47"/>
      <c r="AE624" s="47"/>
      <c r="AF624" s="47"/>
      <c r="AG624" s="47"/>
      <c r="AH624" s="47"/>
      <c r="AI624" s="47"/>
      <c r="AJ624" s="47"/>
    </row>
    <row r="625" spans="1:36" ht="15.75" customHeight="1" x14ac:dyDescent="0.35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  <c r="AC625" s="47"/>
      <c r="AD625" s="47"/>
      <c r="AE625" s="47"/>
      <c r="AF625" s="47"/>
      <c r="AG625" s="47"/>
      <c r="AH625" s="47"/>
      <c r="AI625" s="47"/>
      <c r="AJ625" s="47"/>
    </row>
    <row r="626" spans="1:36" ht="15.75" customHeight="1" x14ac:dyDescent="0.35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  <c r="AA626" s="47"/>
      <c r="AB626" s="47"/>
      <c r="AC626" s="47"/>
      <c r="AD626" s="47"/>
      <c r="AE626" s="47"/>
      <c r="AF626" s="47"/>
      <c r="AG626" s="47"/>
      <c r="AH626" s="47"/>
      <c r="AI626" s="47"/>
      <c r="AJ626" s="47"/>
    </row>
    <row r="627" spans="1:36" ht="15.75" customHeight="1" x14ac:dyDescent="0.35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  <c r="AA627" s="47"/>
      <c r="AB627" s="47"/>
      <c r="AC627" s="47"/>
      <c r="AD627" s="47"/>
      <c r="AE627" s="47"/>
      <c r="AF627" s="47"/>
      <c r="AG627" s="47"/>
      <c r="AH627" s="47"/>
      <c r="AI627" s="47"/>
      <c r="AJ627" s="47"/>
    </row>
    <row r="628" spans="1:36" ht="15.75" customHeight="1" x14ac:dyDescent="0.35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  <c r="AA628" s="47"/>
      <c r="AB628" s="47"/>
      <c r="AC628" s="47"/>
      <c r="AD628" s="47"/>
      <c r="AE628" s="47"/>
      <c r="AF628" s="47"/>
      <c r="AG628" s="47"/>
      <c r="AH628" s="47"/>
      <c r="AI628" s="47"/>
      <c r="AJ628" s="47"/>
    </row>
    <row r="629" spans="1:36" ht="15.75" customHeight="1" x14ac:dyDescent="0.35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  <c r="AA629" s="47"/>
      <c r="AB629" s="47"/>
      <c r="AC629" s="47"/>
      <c r="AD629" s="47"/>
      <c r="AE629" s="47"/>
      <c r="AF629" s="47"/>
      <c r="AG629" s="47"/>
      <c r="AH629" s="47"/>
      <c r="AI629" s="47"/>
      <c r="AJ629" s="47"/>
    </row>
    <row r="630" spans="1:36" ht="15.75" customHeight="1" x14ac:dyDescent="0.35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  <c r="AA630" s="47"/>
      <c r="AB630" s="47"/>
      <c r="AC630" s="47"/>
      <c r="AD630" s="47"/>
      <c r="AE630" s="47"/>
      <c r="AF630" s="47"/>
      <c r="AG630" s="47"/>
      <c r="AH630" s="47"/>
      <c r="AI630" s="47"/>
      <c r="AJ630" s="47"/>
    </row>
    <row r="631" spans="1:36" ht="15.75" customHeight="1" x14ac:dyDescent="0.35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  <c r="AA631" s="47"/>
      <c r="AB631" s="47"/>
      <c r="AC631" s="47"/>
      <c r="AD631" s="47"/>
      <c r="AE631" s="47"/>
      <c r="AF631" s="47"/>
      <c r="AG631" s="47"/>
      <c r="AH631" s="47"/>
      <c r="AI631" s="47"/>
      <c r="AJ631" s="47"/>
    </row>
    <row r="632" spans="1:36" ht="15.75" customHeight="1" x14ac:dyDescent="0.35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  <c r="AA632" s="47"/>
      <c r="AB632" s="47"/>
      <c r="AC632" s="47"/>
      <c r="AD632" s="47"/>
      <c r="AE632" s="47"/>
      <c r="AF632" s="47"/>
      <c r="AG632" s="47"/>
      <c r="AH632" s="47"/>
      <c r="AI632" s="47"/>
      <c r="AJ632" s="47"/>
    </row>
    <row r="633" spans="1:36" ht="15.75" customHeight="1" x14ac:dyDescent="0.35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  <c r="AA633" s="47"/>
      <c r="AB633" s="47"/>
      <c r="AC633" s="47"/>
      <c r="AD633" s="47"/>
      <c r="AE633" s="47"/>
      <c r="AF633" s="47"/>
      <c r="AG633" s="47"/>
      <c r="AH633" s="47"/>
      <c r="AI633" s="47"/>
      <c r="AJ633" s="47"/>
    </row>
    <row r="634" spans="1:36" ht="15.75" customHeight="1" x14ac:dyDescent="0.35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  <c r="AA634" s="47"/>
      <c r="AB634" s="47"/>
      <c r="AC634" s="47"/>
      <c r="AD634" s="47"/>
      <c r="AE634" s="47"/>
      <c r="AF634" s="47"/>
      <c r="AG634" s="47"/>
      <c r="AH634" s="47"/>
      <c r="AI634" s="47"/>
      <c r="AJ634" s="47"/>
    </row>
    <row r="635" spans="1:36" ht="15.75" customHeight="1" x14ac:dyDescent="0.35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  <c r="AA635" s="47"/>
      <c r="AB635" s="47"/>
      <c r="AC635" s="47"/>
      <c r="AD635" s="47"/>
      <c r="AE635" s="47"/>
      <c r="AF635" s="47"/>
      <c r="AG635" s="47"/>
      <c r="AH635" s="47"/>
      <c r="AI635" s="47"/>
      <c r="AJ635" s="47"/>
    </row>
    <row r="636" spans="1:36" ht="15.75" customHeight="1" x14ac:dyDescent="0.35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  <c r="AA636" s="47"/>
      <c r="AB636" s="47"/>
      <c r="AC636" s="47"/>
      <c r="AD636" s="47"/>
      <c r="AE636" s="47"/>
      <c r="AF636" s="47"/>
      <c r="AG636" s="47"/>
      <c r="AH636" s="47"/>
      <c r="AI636" s="47"/>
      <c r="AJ636" s="47"/>
    </row>
    <row r="637" spans="1:36" ht="15.75" customHeight="1" x14ac:dyDescent="0.35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  <c r="AA637" s="47"/>
      <c r="AB637" s="47"/>
      <c r="AC637" s="47"/>
      <c r="AD637" s="47"/>
      <c r="AE637" s="47"/>
      <c r="AF637" s="47"/>
      <c r="AG637" s="47"/>
      <c r="AH637" s="47"/>
      <c r="AI637" s="47"/>
      <c r="AJ637" s="47"/>
    </row>
    <row r="638" spans="1:36" ht="15.75" customHeight="1" x14ac:dyDescent="0.35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  <c r="AA638" s="47"/>
      <c r="AB638" s="47"/>
      <c r="AC638" s="47"/>
      <c r="AD638" s="47"/>
      <c r="AE638" s="47"/>
      <c r="AF638" s="47"/>
      <c r="AG638" s="47"/>
      <c r="AH638" s="47"/>
      <c r="AI638" s="47"/>
      <c r="AJ638" s="47"/>
    </row>
    <row r="639" spans="1:36" ht="15.75" customHeight="1" x14ac:dyDescent="0.35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  <c r="AA639" s="47"/>
      <c r="AB639" s="47"/>
      <c r="AC639" s="47"/>
      <c r="AD639" s="47"/>
      <c r="AE639" s="47"/>
      <c r="AF639" s="47"/>
      <c r="AG639" s="47"/>
      <c r="AH639" s="47"/>
      <c r="AI639" s="47"/>
      <c r="AJ639" s="47"/>
    </row>
    <row r="640" spans="1:36" ht="15.75" customHeight="1" x14ac:dyDescent="0.35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  <c r="AA640" s="47"/>
      <c r="AB640" s="47"/>
      <c r="AC640" s="47"/>
      <c r="AD640" s="47"/>
      <c r="AE640" s="47"/>
      <c r="AF640" s="47"/>
      <c r="AG640" s="47"/>
      <c r="AH640" s="47"/>
      <c r="AI640" s="47"/>
      <c r="AJ640" s="47"/>
    </row>
    <row r="641" spans="1:36" ht="15.75" customHeight="1" x14ac:dyDescent="0.35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  <c r="AA641" s="47"/>
      <c r="AB641" s="47"/>
      <c r="AC641" s="47"/>
      <c r="AD641" s="47"/>
      <c r="AE641" s="47"/>
      <c r="AF641" s="47"/>
      <c r="AG641" s="47"/>
      <c r="AH641" s="47"/>
      <c r="AI641" s="47"/>
      <c r="AJ641" s="47"/>
    </row>
    <row r="642" spans="1:36" ht="15.75" customHeight="1" x14ac:dyDescent="0.35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  <c r="AA642" s="47"/>
      <c r="AB642" s="47"/>
      <c r="AC642" s="47"/>
      <c r="AD642" s="47"/>
      <c r="AE642" s="47"/>
      <c r="AF642" s="47"/>
      <c r="AG642" s="47"/>
      <c r="AH642" s="47"/>
      <c r="AI642" s="47"/>
      <c r="AJ642" s="47"/>
    </row>
    <row r="643" spans="1:36" ht="15.75" customHeight="1" x14ac:dyDescent="0.35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  <c r="AA643" s="47"/>
      <c r="AB643" s="47"/>
      <c r="AC643" s="47"/>
      <c r="AD643" s="47"/>
      <c r="AE643" s="47"/>
      <c r="AF643" s="47"/>
      <c r="AG643" s="47"/>
      <c r="AH643" s="47"/>
      <c r="AI643" s="47"/>
      <c r="AJ643" s="47"/>
    </row>
    <row r="644" spans="1:36" ht="15.75" customHeight="1" x14ac:dyDescent="0.35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  <c r="AA644" s="47"/>
      <c r="AB644" s="47"/>
      <c r="AC644" s="47"/>
      <c r="AD644" s="47"/>
      <c r="AE644" s="47"/>
      <c r="AF644" s="47"/>
      <c r="AG644" s="47"/>
      <c r="AH644" s="47"/>
      <c r="AI644" s="47"/>
      <c r="AJ644" s="47"/>
    </row>
    <row r="645" spans="1:36" ht="15.75" customHeight="1" x14ac:dyDescent="0.35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  <c r="AA645" s="47"/>
      <c r="AB645" s="47"/>
      <c r="AC645" s="47"/>
      <c r="AD645" s="47"/>
      <c r="AE645" s="47"/>
      <c r="AF645" s="47"/>
      <c r="AG645" s="47"/>
      <c r="AH645" s="47"/>
      <c r="AI645" s="47"/>
      <c r="AJ645" s="47"/>
    </row>
    <row r="646" spans="1:36" ht="15.75" customHeight="1" x14ac:dyDescent="0.35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  <c r="AA646" s="47"/>
      <c r="AB646" s="47"/>
      <c r="AC646" s="47"/>
      <c r="AD646" s="47"/>
      <c r="AE646" s="47"/>
      <c r="AF646" s="47"/>
      <c r="AG646" s="47"/>
      <c r="AH646" s="47"/>
      <c r="AI646" s="47"/>
      <c r="AJ646" s="47"/>
    </row>
    <row r="647" spans="1:36" ht="15.75" customHeight="1" x14ac:dyDescent="0.35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  <c r="AA647" s="47"/>
      <c r="AB647" s="47"/>
      <c r="AC647" s="47"/>
      <c r="AD647" s="47"/>
      <c r="AE647" s="47"/>
      <c r="AF647" s="47"/>
      <c r="AG647" s="47"/>
      <c r="AH647" s="47"/>
      <c r="AI647" s="47"/>
      <c r="AJ647" s="47"/>
    </row>
    <row r="648" spans="1:36" ht="15.75" customHeight="1" x14ac:dyDescent="0.35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7"/>
      <c r="AC648" s="47"/>
      <c r="AD648" s="47"/>
      <c r="AE648" s="47"/>
      <c r="AF648" s="47"/>
      <c r="AG648" s="47"/>
      <c r="AH648" s="47"/>
      <c r="AI648" s="47"/>
      <c r="AJ648" s="47"/>
    </row>
    <row r="649" spans="1:36" ht="15.75" customHeight="1" x14ac:dyDescent="0.35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7"/>
      <c r="AC649" s="47"/>
      <c r="AD649" s="47"/>
      <c r="AE649" s="47"/>
      <c r="AF649" s="47"/>
      <c r="AG649" s="47"/>
      <c r="AH649" s="47"/>
      <c r="AI649" s="47"/>
      <c r="AJ649" s="47"/>
    </row>
    <row r="650" spans="1:36" ht="15.75" customHeight="1" x14ac:dyDescent="0.35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  <c r="AE650" s="47"/>
      <c r="AF650" s="47"/>
      <c r="AG650" s="47"/>
      <c r="AH650" s="47"/>
      <c r="AI650" s="47"/>
      <c r="AJ650" s="47"/>
    </row>
    <row r="651" spans="1:36" ht="15.75" customHeight="1" x14ac:dyDescent="0.35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  <c r="AC651" s="47"/>
      <c r="AD651" s="47"/>
      <c r="AE651" s="47"/>
      <c r="AF651" s="47"/>
      <c r="AG651" s="47"/>
      <c r="AH651" s="47"/>
      <c r="AI651" s="47"/>
      <c r="AJ651" s="47"/>
    </row>
    <row r="652" spans="1:36" ht="15.75" customHeight="1" x14ac:dyDescent="0.35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  <c r="AA652" s="47"/>
      <c r="AB652" s="47"/>
      <c r="AC652" s="47"/>
      <c r="AD652" s="47"/>
      <c r="AE652" s="47"/>
      <c r="AF652" s="47"/>
      <c r="AG652" s="47"/>
      <c r="AH652" s="47"/>
      <c r="AI652" s="47"/>
      <c r="AJ652" s="47"/>
    </row>
    <row r="653" spans="1:36" ht="15.75" customHeight="1" x14ac:dyDescent="0.35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7"/>
      <c r="AC653" s="47"/>
      <c r="AD653" s="47"/>
      <c r="AE653" s="47"/>
      <c r="AF653" s="47"/>
      <c r="AG653" s="47"/>
      <c r="AH653" s="47"/>
      <c r="AI653" s="47"/>
      <c r="AJ653" s="47"/>
    </row>
    <row r="654" spans="1:36" ht="15.75" customHeight="1" x14ac:dyDescent="0.35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  <c r="AA654" s="47"/>
      <c r="AB654" s="47"/>
      <c r="AC654" s="47"/>
      <c r="AD654" s="47"/>
      <c r="AE654" s="47"/>
      <c r="AF654" s="47"/>
      <c r="AG654" s="47"/>
      <c r="AH654" s="47"/>
      <c r="AI654" s="47"/>
      <c r="AJ654" s="47"/>
    </row>
    <row r="655" spans="1:36" ht="15.75" customHeight="1" x14ac:dyDescent="0.35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  <c r="AA655" s="47"/>
      <c r="AB655" s="47"/>
      <c r="AC655" s="47"/>
      <c r="AD655" s="47"/>
      <c r="AE655" s="47"/>
      <c r="AF655" s="47"/>
      <c r="AG655" s="47"/>
      <c r="AH655" s="47"/>
      <c r="AI655" s="47"/>
      <c r="AJ655" s="47"/>
    </row>
    <row r="656" spans="1:36" ht="15.75" customHeight="1" x14ac:dyDescent="0.35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  <c r="AA656" s="47"/>
      <c r="AB656" s="47"/>
      <c r="AC656" s="47"/>
      <c r="AD656" s="47"/>
      <c r="AE656" s="47"/>
      <c r="AF656" s="47"/>
      <c r="AG656" s="47"/>
      <c r="AH656" s="47"/>
      <c r="AI656" s="47"/>
      <c r="AJ656" s="47"/>
    </row>
    <row r="657" spans="1:36" ht="15.75" customHeight="1" x14ac:dyDescent="0.35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  <c r="AA657" s="47"/>
      <c r="AB657" s="47"/>
      <c r="AC657" s="47"/>
      <c r="AD657" s="47"/>
      <c r="AE657" s="47"/>
      <c r="AF657" s="47"/>
      <c r="AG657" s="47"/>
      <c r="AH657" s="47"/>
      <c r="AI657" s="47"/>
      <c r="AJ657" s="47"/>
    </row>
    <row r="658" spans="1:36" ht="15.75" customHeight="1" x14ac:dyDescent="0.35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  <c r="AA658" s="47"/>
      <c r="AB658" s="47"/>
      <c r="AC658" s="47"/>
      <c r="AD658" s="47"/>
      <c r="AE658" s="47"/>
      <c r="AF658" s="47"/>
      <c r="AG658" s="47"/>
      <c r="AH658" s="47"/>
      <c r="AI658" s="47"/>
      <c r="AJ658" s="47"/>
    </row>
    <row r="659" spans="1:36" ht="15.75" customHeight="1" x14ac:dyDescent="0.35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  <c r="AA659" s="47"/>
      <c r="AB659" s="47"/>
      <c r="AC659" s="47"/>
      <c r="AD659" s="47"/>
      <c r="AE659" s="47"/>
      <c r="AF659" s="47"/>
      <c r="AG659" s="47"/>
      <c r="AH659" s="47"/>
      <c r="AI659" s="47"/>
      <c r="AJ659" s="47"/>
    </row>
    <row r="660" spans="1:36" ht="15.75" customHeight="1" x14ac:dyDescent="0.35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7"/>
      <c r="AC660" s="47"/>
      <c r="AD660" s="47"/>
      <c r="AE660" s="47"/>
      <c r="AF660" s="47"/>
      <c r="AG660" s="47"/>
      <c r="AH660" s="47"/>
      <c r="AI660" s="47"/>
      <c r="AJ660" s="47"/>
    </row>
    <row r="661" spans="1:36" ht="15.75" customHeight="1" x14ac:dyDescent="0.35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7"/>
      <c r="AC661" s="47"/>
      <c r="AD661" s="47"/>
      <c r="AE661" s="47"/>
      <c r="AF661" s="47"/>
      <c r="AG661" s="47"/>
      <c r="AH661" s="47"/>
      <c r="AI661" s="47"/>
      <c r="AJ661" s="47"/>
    </row>
    <row r="662" spans="1:36" ht="15.75" customHeight="1" x14ac:dyDescent="0.35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  <c r="AC662" s="47"/>
      <c r="AD662" s="47"/>
      <c r="AE662" s="47"/>
      <c r="AF662" s="47"/>
      <c r="AG662" s="47"/>
      <c r="AH662" s="47"/>
      <c r="AI662" s="47"/>
      <c r="AJ662" s="47"/>
    </row>
    <row r="663" spans="1:36" ht="15.75" customHeight="1" x14ac:dyDescent="0.35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  <c r="AC663" s="47"/>
      <c r="AD663" s="47"/>
      <c r="AE663" s="47"/>
      <c r="AF663" s="47"/>
      <c r="AG663" s="47"/>
      <c r="AH663" s="47"/>
      <c r="AI663" s="47"/>
      <c r="AJ663" s="47"/>
    </row>
    <row r="664" spans="1:36" ht="15.75" customHeight="1" x14ac:dyDescent="0.35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  <c r="AE664" s="47"/>
      <c r="AF664" s="47"/>
      <c r="AG664" s="47"/>
      <c r="AH664" s="47"/>
      <c r="AI664" s="47"/>
      <c r="AJ664" s="47"/>
    </row>
    <row r="665" spans="1:36" ht="15.75" customHeight="1" x14ac:dyDescent="0.35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  <c r="AC665" s="47"/>
      <c r="AD665" s="47"/>
      <c r="AE665" s="47"/>
      <c r="AF665" s="47"/>
      <c r="AG665" s="47"/>
      <c r="AH665" s="47"/>
      <c r="AI665" s="47"/>
      <c r="AJ665" s="47"/>
    </row>
    <row r="666" spans="1:36" ht="15.75" customHeight="1" x14ac:dyDescent="0.35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  <c r="AC666" s="47"/>
      <c r="AD666" s="47"/>
      <c r="AE666" s="47"/>
      <c r="AF666" s="47"/>
      <c r="AG666" s="47"/>
      <c r="AH666" s="47"/>
      <c r="AI666" s="47"/>
      <c r="AJ666" s="47"/>
    </row>
    <row r="667" spans="1:36" ht="15.75" customHeight="1" x14ac:dyDescent="0.35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  <c r="AC667" s="47"/>
      <c r="AD667" s="47"/>
      <c r="AE667" s="47"/>
      <c r="AF667" s="47"/>
      <c r="AG667" s="47"/>
      <c r="AH667" s="47"/>
      <c r="AI667" s="47"/>
      <c r="AJ667" s="47"/>
    </row>
    <row r="668" spans="1:36" ht="15.75" customHeight="1" x14ac:dyDescent="0.35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  <c r="AC668" s="47"/>
      <c r="AD668" s="47"/>
      <c r="AE668" s="47"/>
      <c r="AF668" s="47"/>
      <c r="AG668" s="47"/>
      <c r="AH668" s="47"/>
      <c r="AI668" s="47"/>
      <c r="AJ668" s="47"/>
    </row>
    <row r="669" spans="1:36" ht="15.75" customHeight="1" x14ac:dyDescent="0.35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  <c r="AC669" s="47"/>
      <c r="AD669" s="47"/>
      <c r="AE669" s="47"/>
      <c r="AF669" s="47"/>
      <c r="AG669" s="47"/>
      <c r="AH669" s="47"/>
      <c r="AI669" s="47"/>
      <c r="AJ669" s="47"/>
    </row>
    <row r="670" spans="1:36" ht="15.75" customHeight="1" x14ac:dyDescent="0.35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  <c r="AC670" s="47"/>
      <c r="AD670" s="47"/>
      <c r="AE670" s="47"/>
      <c r="AF670" s="47"/>
      <c r="AG670" s="47"/>
      <c r="AH670" s="47"/>
      <c r="AI670" s="47"/>
      <c r="AJ670" s="47"/>
    </row>
    <row r="671" spans="1:36" ht="15.75" customHeight="1" x14ac:dyDescent="0.35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  <c r="AC671" s="47"/>
      <c r="AD671" s="47"/>
      <c r="AE671" s="47"/>
      <c r="AF671" s="47"/>
      <c r="AG671" s="47"/>
      <c r="AH671" s="47"/>
      <c r="AI671" s="47"/>
      <c r="AJ671" s="47"/>
    </row>
    <row r="672" spans="1:36" ht="15.75" customHeight="1" x14ac:dyDescent="0.35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7"/>
      <c r="AC672" s="47"/>
      <c r="AD672" s="47"/>
      <c r="AE672" s="47"/>
      <c r="AF672" s="47"/>
      <c r="AG672" s="47"/>
      <c r="AH672" s="47"/>
      <c r="AI672" s="47"/>
      <c r="AJ672" s="47"/>
    </row>
    <row r="673" spans="1:36" ht="15.75" customHeight="1" x14ac:dyDescent="0.35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  <c r="AE673" s="47"/>
      <c r="AF673" s="47"/>
      <c r="AG673" s="47"/>
      <c r="AH673" s="47"/>
      <c r="AI673" s="47"/>
      <c r="AJ673" s="47"/>
    </row>
    <row r="674" spans="1:36" ht="15.75" customHeight="1" x14ac:dyDescent="0.35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7"/>
      <c r="AC674" s="47"/>
      <c r="AD674" s="47"/>
      <c r="AE674" s="47"/>
      <c r="AF674" s="47"/>
      <c r="AG674" s="47"/>
      <c r="AH674" s="47"/>
      <c r="AI674" s="47"/>
      <c r="AJ674" s="47"/>
    </row>
    <row r="675" spans="1:36" ht="15.75" customHeight="1" x14ac:dyDescent="0.35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  <c r="AC675" s="47"/>
      <c r="AD675" s="47"/>
      <c r="AE675" s="47"/>
      <c r="AF675" s="47"/>
      <c r="AG675" s="47"/>
      <c r="AH675" s="47"/>
      <c r="AI675" s="47"/>
      <c r="AJ675" s="47"/>
    </row>
    <row r="676" spans="1:36" ht="15.75" customHeight="1" x14ac:dyDescent="0.35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  <c r="AC676" s="47"/>
      <c r="AD676" s="47"/>
      <c r="AE676" s="47"/>
      <c r="AF676" s="47"/>
      <c r="AG676" s="47"/>
      <c r="AH676" s="47"/>
      <c r="AI676" s="47"/>
      <c r="AJ676" s="47"/>
    </row>
    <row r="677" spans="1:36" ht="15.75" customHeight="1" x14ac:dyDescent="0.35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  <c r="AC677" s="47"/>
      <c r="AD677" s="47"/>
      <c r="AE677" s="47"/>
      <c r="AF677" s="47"/>
      <c r="AG677" s="47"/>
      <c r="AH677" s="47"/>
      <c r="AI677" s="47"/>
      <c r="AJ677" s="47"/>
    </row>
    <row r="678" spans="1:36" ht="15.75" customHeight="1" x14ac:dyDescent="0.35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  <c r="AC678" s="47"/>
      <c r="AD678" s="47"/>
      <c r="AE678" s="47"/>
      <c r="AF678" s="47"/>
      <c r="AG678" s="47"/>
      <c r="AH678" s="47"/>
      <c r="AI678" s="47"/>
      <c r="AJ678" s="47"/>
    </row>
    <row r="679" spans="1:36" ht="15.75" customHeight="1" x14ac:dyDescent="0.35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7"/>
      <c r="AC679" s="47"/>
      <c r="AD679" s="47"/>
      <c r="AE679" s="47"/>
      <c r="AF679" s="47"/>
      <c r="AG679" s="47"/>
      <c r="AH679" s="47"/>
      <c r="AI679" s="47"/>
      <c r="AJ679" s="47"/>
    </row>
    <row r="680" spans="1:36" ht="15.75" customHeight="1" x14ac:dyDescent="0.35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7"/>
      <c r="AC680" s="47"/>
      <c r="AD680" s="47"/>
      <c r="AE680" s="47"/>
      <c r="AF680" s="47"/>
      <c r="AG680" s="47"/>
      <c r="AH680" s="47"/>
      <c r="AI680" s="47"/>
      <c r="AJ680" s="47"/>
    </row>
    <row r="681" spans="1:36" ht="15.75" customHeight="1" x14ac:dyDescent="0.35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  <c r="AA681" s="47"/>
      <c r="AB681" s="47"/>
      <c r="AC681" s="47"/>
      <c r="AD681" s="47"/>
      <c r="AE681" s="47"/>
      <c r="AF681" s="47"/>
      <c r="AG681" s="47"/>
      <c r="AH681" s="47"/>
      <c r="AI681" s="47"/>
      <c r="AJ681" s="47"/>
    </row>
    <row r="682" spans="1:36" ht="15.75" customHeight="1" x14ac:dyDescent="0.35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  <c r="AA682" s="47"/>
      <c r="AB682" s="47"/>
      <c r="AC682" s="47"/>
      <c r="AD682" s="47"/>
      <c r="AE682" s="47"/>
      <c r="AF682" s="47"/>
      <c r="AG682" s="47"/>
      <c r="AH682" s="47"/>
      <c r="AI682" s="47"/>
      <c r="AJ682" s="47"/>
    </row>
    <row r="683" spans="1:36" ht="15.75" customHeight="1" x14ac:dyDescent="0.35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  <c r="AA683" s="47"/>
      <c r="AB683" s="47"/>
      <c r="AC683" s="47"/>
      <c r="AD683" s="47"/>
      <c r="AE683" s="47"/>
      <c r="AF683" s="47"/>
      <c r="AG683" s="47"/>
      <c r="AH683" s="47"/>
      <c r="AI683" s="47"/>
      <c r="AJ683" s="47"/>
    </row>
    <row r="684" spans="1:36" ht="15.75" customHeight="1" x14ac:dyDescent="0.35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  <c r="AA684" s="47"/>
      <c r="AB684" s="47"/>
      <c r="AC684" s="47"/>
      <c r="AD684" s="47"/>
      <c r="AE684" s="47"/>
      <c r="AF684" s="47"/>
      <c r="AG684" s="47"/>
      <c r="AH684" s="47"/>
      <c r="AI684" s="47"/>
      <c r="AJ684" s="47"/>
    </row>
    <row r="685" spans="1:36" ht="15.75" customHeight="1" x14ac:dyDescent="0.35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  <c r="AA685" s="47"/>
      <c r="AB685" s="47"/>
      <c r="AC685" s="47"/>
      <c r="AD685" s="47"/>
      <c r="AE685" s="47"/>
      <c r="AF685" s="47"/>
      <c r="AG685" s="47"/>
      <c r="AH685" s="47"/>
      <c r="AI685" s="47"/>
      <c r="AJ685" s="47"/>
    </row>
    <row r="686" spans="1:36" ht="15.75" customHeight="1" x14ac:dyDescent="0.35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  <c r="AA686" s="47"/>
      <c r="AB686" s="47"/>
      <c r="AC686" s="47"/>
      <c r="AD686" s="47"/>
      <c r="AE686" s="47"/>
      <c r="AF686" s="47"/>
      <c r="AG686" s="47"/>
      <c r="AH686" s="47"/>
      <c r="AI686" s="47"/>
      <c r="AJ686" s="47"/>
    </row>
    <row r="687" spans="1:36" ht="15.75" customHeight="1" x14ac:dyDescent="0.35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7"/>
      <c r="AC687" s="47"/>
      <c r="AD687" s="47"/>
      <c r="AE687" s="47"/>
      <c r="AF687" s="47"/>
      <c r="AG687" s="47"/>
      <c r="AH687" s="47"/>
      <c r="AI687" s="47"/>
      <c r="AJ687" s="47"/>
    </row>
    <row r="688" spans="1:36" ht="15.75" customHeight="1" x14ac:dyDescent="0.35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7"/>
      <c r="AC688" s="47"/>
      <c r="AD688" s="47"/>
      <c r="AE688" s="47"/>
      <c r="AF688" s="47"/>
      <c r="AG688" s="47"/>
      <c r="AH688" s="47"/>
      <c r="AI688" s="47"/>
      <c r="AJ688" s="47"/>
    </row>
    <row r="689" spans="1:36" ht="15.75" customHeight="1" x14ac:dyDescent="0.35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7"/>
      <c r="AC689" s="47"/>
      <c r="AD689" s="47"/>
      <c r="AE689" s="47"/>
      <c r="AF689" s="47"/>
      <c r="AG689" s="47"/>
      <c r="AH689" s="47"/>
      <c r="AI689" s="47"/>
      <c r="AJ689" s="47"/>
    </row>
    <row r="690" spans="1:36" ht="15.75" customHeight="1" x14ac:dyDescent="0.35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7"/>
      <c r="AC690" s="47"/>
      <c r="AD690" s="47"/>
      <c r="AE690" s="47"/>
      <c r="AF690" s="47"/>
      <c r="AG690" s="47"/>
      <c r="AH690" s="47"/>
      <c r="AI690" s="47"/>
      <c r="AJ690" s="47"/>
    </row>
    <row r="691" spans="1:36" ht="15.75" customHeight="1" x14ac:dyDescent="0.35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  <c r="AC691" s="47"/>
      <c r="AD691" s="47"/>
      <c r="AE691" s="47"/>
      <c r="AF691" s="47"/>
      <c r="AG691" s="47"/>
      <c r="AH691" s="47"/>
      <c r="AI691" s="47"/>
      <c r="AJ691" s="47"/>
    </row>
    <row r="692" spans="1:36" ht="15.75" customHeight="1" x14ac:dyDescent="0.35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  <c r="AC692" s="47"/>
      <c r="AD692" s="47"/>
      <c r="AE692" s="47"/>
      <c r="AF692" s="47"/>
      <c r="AG692" s="47"/>
      <c r="AH692" s="47"/>
      <c r="AI692" s="47"/>
      <c r="AJ692" s="47"/>
    </row>
    <row r="693" spans="1:36" ht="15.75" customHeight="1" x14ac:dyDescent="0.35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7"/>
      <c r="AC693" s="47"/>
      <c r="AD693" s="47"/>
      <c r="AE693" s="47"/>
      <c r="AF693" s="47"/>
      <c r="AG693" s="47"/>
      <c r="AH693" s="47"/>
      <c r="AI693" s="47"/>
      <c r="AJ693" s="47"/>
    </row>
    <row r="694" spans="1:36" ht="15.75" customHeight="1" x14ac:dyDescent="0.35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7"/>
      <c r="AC694" s="47"/>
      <c r="AD694" s="47"/>
      <c r="AE694" s="47"/>
      <c r="AF694" s="47"/>
      <c r="AG694" s="47"/>
      <c r="AH694" s="47"/>
      <c r="AI694" s="47"/>
      <c r="AJ694" s="47"/>
    </row>
    <row r="695" spans="1:36" ht="15.75" customHeight="1" x14ac:dyDescent="0.35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7"/>
      <c r="AC695" s="47"/>
      <c r="AD695" s="47"/>
      <c r="AE695" s="47"/>
      <c r="AF695" s="47"/>
      <c r="AG695" s="47"/>
      <c r="AH695" s="47"/>
      <c r="AI695" s="47"/>
      <c r="AJ695" s="47"/>
    </row>
    <row r="696" spans="1:36" ht="15.75" customHeight="1" x14ac:dyDescent="0.35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7"/>
      <c r="AC696" s="47"/>
      <c r="AD696" s="47"/>
      <c r="AE696" s="47"/>
      <c r="AF696" s="47"/>
      <c r="AG696" s="47"/>
      <c r="AH696" s="47"/>
      <c r="AI696" s="47"/>
      <c r="AJ696" s="47"/>
    </row>
    <row r="697" spans="1:36" ht="15.75" customHeight="1" x14ac:dyDescent="0.35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7"/>
      <c r="AC697" s="47"/>
      <c r="AD697" s="47"/>
      <c r="AE697" s="47"/>
      <c r="AF697" s="47"/>
      <c r="AG697" s="47"/>
      <c r="AH697" s="47"/>
      <c r="AI697" s="47"/>
      <c r="AJ697" s="47"/>
    </row>
    <row r="698" spans="1:36" ht="15.75" customHeight="1" x14ac:dyDescent="0.35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7"/>
      <c r="AC698" s="47"/>
      <c r="AD698" s="47"/>
      <c r="AE698" s="47"/>
      <c r="AF698" s="47"/>
      <c r="AG698" s="47"/>
      <c r="AH698" s="47"/>
      <c r="AI698" s="47"/>
      <c r="AJ698" s="47"/>
    </row>
    <row r="699" spans="1:36" ht="15.75" customHeight="1" x14ac:dyDescent="0.35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7"/>
      <c r="AC699" s="47"/>
      <c r="AD699" s="47"/>
      <c r="AE699" s="47"/>
      <c r="AF699" s="47"/>
      <c r="AG699" s="47"/>
      <c r="AH699" s="47"/>
      <c r="AI699" s="47"/>
      <c r="AJ699" s="47"/>
    </row>
    <row r="700" spans="1:36" ht="15.75" customHeight="1" x14ac:dyDescent="0.35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  <c r="AC700" s="47"/>
      <c r="AD700" s="47"/>
      <c r="AE700" s="47"/>
      <c r="AF700" s="47"/>
      <c r="AG700" s="47"/>
      <c r="AH700" s="47"/>
      <c r="AI700" s="47"/>
      <c r="AJ700" s="47"/>
    </row>
    <row r="701" spans="1:36" ht="15.75" customHeight="1" x14ac:dyDescent="0.35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7"/>
      <c r="AC701" s="47"/>
      <c r="AD701" s="47"/>
      <c r="AE701" s="47"/>
      <c r="AF701" s="47"/>
      <c r="AG701" s="47"/>
      <c r="AH701" s="47"/>
      <c r="AI701" s="47"/>
      <c r="AJ701" s="47"/>
    </row>
    <row r="702" spans="1:36" ht="15.75" customHeight="1" x14ac:dyDescent="0.35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  <c r="AC702" s="47"/>
      <c r="AD702" s="47"/>
      <c r="AE702" s="47"/>
      <c r="AF702" s="47"/>
      <c r="AG702" s="47"/>
      <c r="AH702" s="47"/>
      <c r="AI702" s="47"/>
      <c r="AJ702" s="47"/>
    </row>
    <row r="703" spans="1:36" ht="15.75" customHeight="1" x14ac:dyDescent="0.35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  <c r="AC703" s="47"/>
      <c r="AD703" s="47"/>
      <c r="AE703" s="47"/>
      <c r="AF703" s="47"/>
      <c r="AG703" s="47"/>
      <c r="AH703" s="47"/>
      <c r="AI703" s="47"/>
      <c r="AJ703" s="47"/>
    </row>
    <row r="704" spans="1:36" ht="15.75" customHeight="1" x14ac:dyDescent="0.35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7"/>
      <c r="AC704" s="47"/>
      <c r="AD704" s="47"/>
      <c r="AE704" s="47"/>
      <c r="AF704" s="47"/>
      <c r="AG704" s="47"/>
      <c r="AH704" s="47"/>
      <c r="AI704" s="47"/>
      <c r="AJ704" s="47"/>
    </row>
    <row r="705" spans="1:36" ht="15.75" customHeight="1" x14ac:dyDescent="0.35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7"/>
      <c r="AC705" s="47"/>
      <c r="AD705" s="47"/>
      <c r="AE705" s="47"/>
      <c r="AF705" s="47"/>
      <c r="AG705" s="47"/>
      <c r="AH705" s="47"/>
      <c r="AI705" s="47"/>
      <c r="AJ705" s="47"/>
    </row>
    <row r="706" spans="1:36" ht="15.75" customHeight="1" x14ac:dyDescent="0.35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  <c r="AF706" s="47"/>
      <c r="AG706" s="47"/>
      <c r="AH706" s="47"/>
      <c r="AI706" s="47"/>
      <c r="AJ706" s="47"/>
    </row>
    <row r="707" spans="1:36" ht="15.75" customHeight="1" x14ac:dyDescent="0.35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  <c r="AE707" s="47"/>
      <c r="AF707" s="47"/>
      <c r="AG707" s="47"/>
      <c r="AH707" s="47"/>
      <c r="AI707" s="47"/>
      <c r="AJ707" s="47"/>
    </row>
    <row r="708" spans="1:36" ht="15.75" customHeight="1" x14ac:dyDescent="0.35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  <c r="AE708" s="47"/>
      <c r="AF708" s="47"/>
      <c r="AG708" s="47"/>
      <c r="AH708" s="47"/>
      <c r="AI708" s="47"/>
      <c r="AJ708" s="47"/>
    </row>
    <row r="709" spans="1:36" ht="15.75" customHeight="1" x14ac:dyDescent="0.35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7"/>
      <c r="AC709" s="47"/>
      <c r="AD709" s="47"/>
      <c r="AE709" s="47"/>
      <c r="AF709" s="47"/>
      <c r="AG709" s="47"/>
      <c r="AH709" s="47"/>
      <c r="AI709" s="47"/>
      <c r="AJ709" s="47"/>
    </row>
    <row r="710" spans="1:36" ht="15.75" customHeight="1" x14ac:dyDescent="0.35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  <c r="AA710" s="47"/>
      <c r="AB710" s="47"/>
      <c r="AC710" s="47"/>
      <c r="AD710" s="47"/>
      <c r="AE710" s="47"/>
      <c r="AF710" s="47"/>
      <c r="AG710" s="47"/>
      <c r="AH710" s="47"/>
      <c r="AI710" s="47"/>
      <c r="AJ710" s="47"/>
    </row>
    <row r="711" spans="1:36" ht="15.75" customHeight="1" x14ac:dyDescent="0.35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  <c r="AA711" s="47"/>
      <c r="AB711" s="47"/>
      <c r="AC711" s="47"/>
      <c r="AD711" s="47"/>
      <c r="AE711" s="47"/>
      <c r="AF711" s="47"/>
      <c r="AG711" s="47"/>
      <c r="AH711" s="47"/>
      <c r="AI711" s="47"/>
      <c r="AJ711" s="47"/>
    </row>
    <row r="712" spans="1:36" ht="15.75" customHeight="1" x14ac:dyDescent="0.35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  <c r="AA712" s="47"/>
      <c r="AB712" s="47"/>
      <c r="AC712" s="47"/>
      <c r="AD712" s="47"/>
      <c r="AE712" s="47"/>
      <c r="AF712" s="47"/>
      <c r="AG712" s="47"/>
      <c r="AH712" s="47"/>
      <c r="AI712" s="47"/>
      <c r="AJ712" s="47"/>
    </row>
    <row r="713" spans="1:36" ht="15.75" customHeight="1" x14ac:dyDescent="0.35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  <c r="AA713" s="47"/>
      <c r="AB713" s="47"/>
      <c r="AC713" s="47"/>
      <c r="AD713" s="47"/>
      <c r="AE713" s="47"/>
      <c r="AF713" s="47"/>
      <c r="AG713" s="47"/>
      <c r="AH713" s="47"/>
      <c r="AI713" s="47"/>
      <c r="AJ713" s="47"/>
    </row>
    <row r="714" spans="1:36" ht="15.75" customHeight="1" x14ac:dyDescent="0.35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  <c r="AA714" s="47"/>
      <c r="AB714" s="47"/>
      <c r="AC714" s="47"/>
      <c r="AD714" s="47"/>
      <c r="AE714" s="47"/>
      <c r="AF714" s="47"/>
      <c r="AG714" s="47"/>
      <c r="AH714" s="47"/>
      <c r="AI714" s="47"/>
      <c r="AJ714" s="47"/>
    </row>
    <row r="715" spans="1:36" ht="15.75" customHeight="1" x14ac:dyDescent="0.35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  <c r="AA715" s="47"/>
      <c r="AB715" s="47"/>
      <c r="AC715" s="47"/>
      <c r="AD715" s="47"/>
      <c r="AE715" s="47"/>
      <c r="AF715" s="47"/>
      <c r="AG715" s="47"/>
      <c r="AH715" s="47"/>
      <c r="AI715" s="47"/>
      <c r="AJ715" s="47"/>
    </row>
    <row r="716" spans="1:36" ht="15.75" customHeight="1" x14ac:dyDescent="0.35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  <c r="AA716" s="47"/>
      <c r="AB716" s="47"/>
      <c r="AC716" s="47"/>
      <c r="AD716" s="47"/>
      <c r="AE716" s="47"/>
      <c r="AF716" s="47"/>
      <c r="AG716" s="47"/>
      <c r="AH716" s="47"/>
      <c r="AI716" s="47"/>
      <c r="AJ716" s="47"/>
    </row>
    <row r="717" spans="1:36" ht="15.75" customHeight="1" x14ac:dyDescent="0.35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  <c r="AA717" s="47"/>
      <c r="AB717" s="47"/>
      <c r="AC717" s="47"/>
      <c r="AD717" s="47"/>
      <c r="AE717" s="47"/>
      <c r="AF717" s="47"/>
      <c r="AG717" s="47"/>
      <c r="AH717" s="47"/>
      <c r="AI717" s="47"/>
      <c r="AJ717" s="47"/>
    </row>
    <row r="718" spans="1:36" ht="15.75" customHeight="1" x14ac:dyDescent="0.35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  <c r="AA718" s="47"/>
      <c r="AB718" s="47"/>
      <c r="AC718" s="47"/>
      <c r="AD718" s="47"/>
      <c r="AE718" s="47"/>
      <c r="AF718" s="47"/>
      <c r="AG718" s="47"/>
      <c r="AH718" s="47"/>
      <c r="AI718" s="47"/>
      <c r="AJ718" s="47"/>
    </row>
    <row r="719" spans="1:36" ht="15.75" customHeight="1" x14ac:dyDescent="0.35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  <c r="AA719" s="47"/>
      <c r="AB719" s="47"/>
      <c r="AC719" s="47"/>
      <c r="AD719" s="47"/>
      <c r="AE719" s="47"/>
      <c r="AF719" s="47"/>
      <c r="AG719" s="47"/>
      <c r="AH719" s="47"/>
      <c r="AI719" s="47"/>
      <c r="AJ719" s="47"/>
    </row>
    <row r="720" spans="1:36" ht="15.75" customHeight="1" x14ac:dyDescent="0.35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  <c r="AA720" s="47"/>
      <c r="AB720" s="47"/>
      <c r="AC720" s="47"/>
      <c r="AD720" s="47"/>
      <c r="AE720" s="47"/>
      <c r="AF720" s="47"/>
      <c r="AG720" s="47"/>
      <c r="AH720" s="47"/>
      <c r="AI720" s="47"/>
      <c r="AJ720" s="47"/>
    </row>
    <row r="721" spans="1:36" ht="15.75" customHeight="1" x14ac:dyDescent="0.35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  <c r="AA721" s="47"/>
      <c r="AB721" s="47"/>
      <c r="AC721" s="47"/>
      <c r="AD721" s="47"/>
      <c r="AE721" s="47"/>
      <c r="AF721" s="47"/>
      <c r="AG721" s="47"/>
      <c r="AH721" s="47"/>
      <c r="AI721" s="47"/>
      <c r="AJ721" s="47"/>
    </row>
    <row r="722" spans="1:36" ht="15.75" customHeight="1" x14ac:dyDescent="0.35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7"/>
      <c r="AC722" s="47"/>
      <c r="AD722" s="47"/>
      <c r="AE722" s="47"/>
      <c r="AF722" s="47"/>
      <c r="AG722" s="47"/>
      <c r="AH722" s="47"/>
      <c r="AI722" s="47"/>
      <c r="AJ722" s="47"/>
    </row>
    <row r="723" spans="1:36" ht="15.75" customHeight="1" x14ac:dyDescent="0.35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7"/>
      <c r="AC723" s="47"/>
      <c r="AD723" s="47"/>
      <c r="AE723" s="47"/>
      <c r="AF723" s="47"/>
      <c r="AG723" s="47"/>
      <c r="AH723" s="47"/>
      <c r="AI723" s="47"/>
      <c r="AJ723" s="47"/>
    </row>
    <row r="724" spans="1:36" ht="15.75" customHeight="1" x14ac:dyDescent="0.35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7"/>
      <c r="AC724" s="47"/>
      <c r="AD724" s="47"/>
      <c r="AE724" s="47"/>
      <c r="AF724" s="47"/>
      <c r="AG724" s="47"/>
      <c r="AH724" s="47"/>
      <c r="AI724" s="47"/>
      <c r="AJ724" s="47"/>
    </row>
    <row r="725" spans="1:36" ht="15.75" customHeight="1" x14ac:dyDescent="0.35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7"/>
      <c r="AC725" s="47"/>
      <c r="AD725" s="47"/>
      <c r="AE725" s="47"/>
      <c r="AF725" s="47"/>
      <c r="AG725" s="47"/>
      <c r="AH725" s="47"/>
      <c r="AI725" s="47"/>
      <c r="AJ725" s="47"/>
    </row>
    <row r="726" spans="1:36" ht="15.75" customHeight="1" x14ac:dyDescent="0.35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7"/>
      <c r="AC726" s="47"/>
      <c r="AD726" s="47"/>
      <c r="AE726" s="47"/>
      <c r="AF726" s="47"/>
      <c r="AG726" s="47"/>
      <c r="AH726" s="47"/>
      <c r="AI726" s="47"/>
      <c r="AJ726" s="47"/>
    </row>
    <row r="727" spans="1:36" ht="15.75" customHeight="1" x14ac:dyDescent="0.35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7"/>
      <c r="AC727" s="47"/>
      <c r="AD727" s="47"/>
      <c r="AE727" s="47"/>
      <c r="AF727" s="47"/>
      <c r="AG727" s="47"/>
      <c r="AH727" s="47"/>
      <c r="AI727" s="47"/>
      <c r="AJ727" s="47"/>
    </row>
    <row r="728" spans="1:36" ht="15.75" customHeight="1" x14ac:dyDescent="0.35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7"/>
      <c r="AC728" s="47"/>
      <c r="AD728" s="47"/>
      <c r="AE728" s="47"/>
      <c r="AF728" s="47"/>
      <c r="AG728" s="47"/>
      <c r="AH728" s="47"/>
      <c r="AI728" s="47"/>
      <c r="AJ728" s="47"/>
    </row>
    <row r="729" spans="1:36" ht="15.75" customHeight="1" x14ac:dyDescent="0.35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7"/>
      <c r="AC729" s="47"/>
      <c r="AD729" s="47"/>
      <c r="AE729" s="47"/>
      <c r="AF729" s="47"/>
      <c r="AG729" s="47"/>
      <c r="AH729" s="47"/>
      <c r="AI729" s="47"/>
      <c r="AJ729" s="47"/>
    </row>
    <row r="730" spans="1:36" ht="15.75" customHeight="1" x14ac:dyDescent="0.35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  <c r="AA730" s="47"/>
      <c r="AB730" s="47"/>
      <c r="AC730" s="47"/>
      <c r="AD730" s="47"/>
      <c r="AE730" s="47"/>
      <c r="AF730" s="47"/>
      <c r="AG730" s="47"/>
      <c r="AH730" s="47"/>
      <c r="AI730" s="47"/>
      <c r="AJ730" s="47"/>
    </row>
    <row r="731" spans="1:36" ht="15.75" customHeight="1" x14ac:dyDescent="0.35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7"/>
      <c r="AC731" s="47"/>
      <c r="AD731" s="47"/>
      <c r="AE731" s="47"/>
      <c r="AF731" s="47"/>
      <c r="AG731" s="47"/>
      <c r="AH731" s="47"/>
      <c r="AI731" s="47"/>
      <c r="AJ731" s="47"/>
    </row>
    <row r="732" spans="1:36" ht="15.75" customHeight="1" x14ac:dyDescent="0.35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7"/>
      <c r="AC732" s="47"/>
      <c r="AD732" s="47"/>
      <c r="AE732" s="47"/>
      <c r="AF732" s="47"/>
      <c r="AG732" s="47"/>
      <c r="AH732" s="47"/>
      <c r="AI732" s="47"/>
      <c r="AJ732" s="47"/>
    </row>
    <row r="733" spans="1:36" ht="15.75" customHeight="1" x14ac:dyDescent="0.35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7"/>
      <c r="AC733" s="47"/>
      <c r="AD733" s="47"/>
      <c r="AE733" s="47"/>
      <c r="AF733" s="47"/>
      <c r="AG733" s="47"/>
      <c r="AH733" s="47"/>
      <c r="AI733" s="47"/>
      <c r="AJ733" s="47"/>
    </row>
    <row r="734" spans="1:36" ht="15.75" customHeight="1" x14ac:dyDescent="0.35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7"/>
      <c r="AC734" s="47"/>
      <c r="AD734" s="47"/>
      <c r="AE734" s="47"/>
      <c r="AF734" s="47"/>
      <c r="AG734" s="47"/>
      <c r="AH734" s="47"/>
      <c r="AI734" s="47"/>
      <c r="AJ734" s="47"/>
    </row>
    <row r="735" spans="1:36" ht="15.75" customHeight="1" x14ac:dyDescent="0.35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  <c r="AA735" s="47"/>
      <c r="AB735" s="47"/>
      <c r="AC735" s="47"/>
      <c r="AD735" s="47"/>
      <c r="AE735" s="47"/>
      <c r="AF735" s="47"/>
      <c r="AG735" s="47"/>
      <c r="AH735" s="47"/>
      <c r="AI735" s="47"/>
      <c r="AJ735" s="47"/>
    </row>
    <row r="736" spans="1:36" ht="15.75" customHeight="1" x14ac:dyDescent="0.35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  <c r="AA736" s="47"/>
      <c r="AB736" s="47"/>
      <c r="AC736" s="47"/>
      <c r="AD736" s="47"/>
      <c r="AE736" s="47"/>
      <c r="AF736" s="47"/>
      <c r="AG736" s="47"/>
      <c r="AH736" s="47"/>
      <c r="AI736" s="47"/>
      <c r="AJ736" s="47"/>
    </row>
    <row r="737" spans="1:36" ht="15.75" customHeight="1" x14ac:dyDescent="0.35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  <c r="AA737" s="47"/>
      <c r="AB737" s="47"/>
      <c r="AC737" s="47"/>
      <c r="AD737" s="47"/>
      <c r="AE737" s="47"/>
      <c r="AF737" s="47"/>
      <c r="AG737" s="47"/>
      <c r="AH737" s="47"/>
      <c r="AI737" s="47"/>
      <c r="AJ737" s="47"/>
    </row>
    <row r="738" spans="1:36" ht="15.75" customHeight="1" x14ac:dyDescent="0.35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  <c r="AA738" s="47"/>
      <c r="AB738" s="47"/>
      <c r="AC738" s="47"/>
      <c r="AD738" s="47"/>
      <c r="AE738" s="47"/>
      <c r="AF738" s="47"/>
      <c r="AG738" s="47"/>
      <c r="AH738" s="47"/>
      <c r="AI738" s="47"/>
      <c r="AJ738" s="47"/>
    </row>
    <row r="739" spans="1:36" ht="15.75" customHeight="1" x14ac:dyDescent="0.35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  <c r="AA739" s="47"/>
      <c r="AB739" s="47"/>
      <c r="AC739" s="47"/>
      <c r="AD739" s="47"/>
      <c r="AE739" s="47"/>
      <c r="AF739" s="47"/>
      <c r="AG739" s="47"/>
      <c r="AH739" s="47"/>
      <c r="AI739" s="47"/>
      <c r="AJ739" s="47"/>
    </row>
    <row r="740" spans="1:36" ht="15.75" customHeight="1" x14ac:dyDescent="0.35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  <c r="AA740" s="47"/>
      <c r="AB740" s="47"/>
      <c r="AC740" s="47"/>
      <c r="AD740" s="47"/>
      <c r="AE740" s="47"/>
      <c r="AF740" s="47"/>
      <c r="AG740" s="47"/>
      <c r="AH740" s="47"/>
      <c r="AI740" s="47"/>
      <c r="AJ740" s="47"/>
    </row>
    <row r="741" spans="1:36" ht="15.75" customHeight="1" x14ac:dyDescent="0.35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  <c r="AA741" s="47"/>
      <c r="AB741" s="47"/>
      <c r="AC741" s="47"/>
      <c r="AD741" s="47"/>
      <c r="AE741" s="47"/>
      <c r="AF741" s="47"/>
      <c r="AG741" s="47"/>
      <c r="AH741" s="47"/>
      <c r="AI741" s="47"/>
      <c r="AJ741" s="47"/>
    </row>
    <row r="742" spans="1:36" ht="15.75" customHeight="1" x14ac:dyDescent="0.35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  <c r="AA742" s="47"/>
      <c r="AB742" s="47"/>
      <c r="AC742" s="47"/>
      <c r="AD742" s="47"/>
      <c r="AE742" s="47"/>
      <c r="AF742" s="47"/>
      <c r="AG742" s="47"/>
      <c r="AH742" s="47"/>
      <c r="AI742" s="47"/>
      <c r="AJ742" s="47"/>
    </row>
    <row r="743" spans="1:36" ht="15.75" customHeight="1" x14ac:dyDescent="0.35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  <c r="AA743" s="47"/>
      <c r="AB743" s="47"/>
      <c r="AC743" s="47"/>
      <c r="AD743" s="47"/>
      <c r="AE743" s="47"/>
      <c r="AF743" s="47"/>
      <c r="AG743" s="47"/>
      <c r="AH743" s="47"/>
      <c r="AI743" s="47"/>
      <c r="AJ743" s="47"/>
    </row>
    <row r="744" spans="1:36" ht="15.75" customHeight="1" x14ac:dyDescent="0.35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  <c r="AA744" s="47"/>
      <c r="AB744" s="47"/>
      <c r="AC744" s="47"/>
      <c r="AD744" s="47"/>
      <c r="AE744" s="47"/>
      <c r="AF744" s="47"/>
      <c r="AG744" s="47"/>
      <c r="AH744" s="47"/>
      <c r="AI744" s="47"/>
      <c r="AJ744" s="47"/>
    </row>
    <row r="745" spans="1:36" ht="15.75" customHeight="1" x14ac:dyDescent="0.35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7"/>
      <c r="AC745" s="47"/>
      <c r="AD745" s="47"/>
      <c r="AE745" s="47"/>
      <c r="AF745" s="47"/>
      <c r="AG745" s="47"/>
      <c r="AH745" s="47"/>
      <c r="AI745" s="47"/>
      <c r="AJ745" s="47"/>
    </row>
    <row r="746" spans="1:36" ht="15.75" customHeight="1" x14ac:dyDescent="0.35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7"/>
      <c r="AC746" s="47"/>
      <c r="AD746" s="47"/>
      <c r="AE746" s="47"/>
      <c r="AF746" s="47"/>
      <c r="AG746" s="47"/>
      <c r="AH746" s="47"/>
      <c r="AI746" s="47"/>
      <c r="AJ746" s="47"/>
    </row>
    <row r="747" spans="1:36" ht="15.75" customHeight="1" x14ac:dyDescent="0.35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7"/>
      <c r="AC747" s="47"/>
      <c r="AD747" s="47"/>
      <c r="AE747" s="47"/>
      <c r="AF747" s="47"/>
      <c r="AG747" s="47"/>
      <c r="AH747" s="47"/>
      <c r="AI747" s="47"/>
      <c r="AJ747" s="47"/>
    </row>
    <row r="748" spans="1:36" ht="15.75" customHeight="1" x14ac:dyDescent="0.35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  <c r="AC748" s="47"/>
      <c r="AD748" s="47"/>
      <c r="AE748" s="47"/>
      <c r="AF748" s="47"/>
      <c r="AG748" s="47"/>
      <c r="AH748" s="47"/>
      <c r="AI748" s="47"/>
      <c r="AJ748" s="47"/>
    </row>
    <row r="749" spans="1:36" ht="15.75" customHeight="1" x14ac:dyDescent="0.35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  <c r="AC749" s="47"/>
      <c r="AD749" s="47"/>
      <c r="AE749" s="47"/>
      <c r="AF749" s="47"/>
      <c r="AG749" s="47"/>
      <c r="AH749" s="47"/>
      <c r="AI749" s="47"/>
      <c r="AJ749" s="47"/>
    </row>
    <row r="750" spans="1:36" ht="15.75" customHeight="1" x14ac:dyDescent="0.35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  <c r="AC750" s="47"/>
      <c r="AD750" s="47"/>
      <c r="AE750" s="47"/>
      <c r="AF750" s="47"/>
      <c r="AG750" s="47"/>
      <c r="AH750" s="47"/>
      <c r="AI750" s="47"/>
      <c r="AJ750" s="47"/>
    </row>
    <row r="751" spans="1:36" ht="15.75" customHeight="1" x14ac:dyDescent="0.35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  <c r="AC751" s="47"/>
      <c r="AD751" s="47"/>
      <c r="AE751" s="47"/>
      <c r="AF751" s="47"/>
      <c r="AG751" s="47"/>
      <c r="AH751" s="47"/>
      <c r="AI751" s="47"/>
      <c r="AJ751" s="47"/>
    </row>
    <row r="752" spans="1:36" ht="15.75" customHeight="1" x14ac:dyDescent="0.35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  <c r="AC752" s="47"/>
      <c r="AD752" s="47"/>
      <c r="AE752" s="47"/>
      <c r="AF752" s="47"/>
      <c r="AG752" s="47"/>
      <c r="AH752" s="47"/>
      <c r="AI752" s="47"/>
      <c r="AJ752" s="47"/>
    </row>
    <row r="753" spans="1:36" ht="15.75" customHeight="1" x14ac:dyDescent="0.35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  <c r="AC753" s="47"/>
      <c r="AD753" s="47"/>
      <c r="AE753" s="47"/>
      <c r="AF753" s="47"/>
      <c r="AG753" s="47"/>
      <c r="AH753" s="47"/>
      <c r="AI753" s="47"/>
      <c r="AJ753" s="47"/>
    </row>
    <row r="754" spans="1:36" ht="15.75" customHeight="1" x14ac:dyDescent="0.35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  <c r="AC754" s="47"/>
      <c r="AD754" s="47"/>
      <c r="AE754" s="47"/>
      <c r="AF754" s="47"/>
      <c r="AG754" s="47"/>
      <c r="AH754" s="47"/>
      <c r="AI754" s="47"/>
      <c r="AJ754" s="47"/>
    </row>
    <row r="755" spans="1:36" ht="15.75" customHeight="1" x14ac:dyDescent="0.35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  <c r="AC755" s="47"/>
      <c r="AD755" s="47"/>
      <c r="AE755" s="47"/>
      <c r="AF755" s="47"/>
      <c r="AG755" s="47"/>
      <c r="AH755" s="47"/>
      <c r="AI755" s="47"/>
      <c r="AJ755" s="47"/>
    </row>
    <row r="756" spans="1:36" ht="15.75" customHeight="1" x14ac:dyDescent="0.35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  <c r="AC756" s="47"/>
      <c r="AD756" s="47"/>
      <c r="AE756" s="47"/>
      <c r="AF756" s="47"/>
      <c r="AG756" s="47"/>
      <c r="AH756" s="47"/>
      <c r="AI756" s="47"/>
      <c r="AJ756" s="47"/>
    </row>
    <row r="757" spans="1:36" ht="15.75" customHeight="1" x14ac:dyDescent="0.35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  <c r="AC757" s="47"/>
      <c r="AD757" s="47"/>
      <c r="AE757" s="47"/>
      <c r="AF757" s="47"/>
      <c r="AG757" s="47"/>
      <c r="AH757" s="47"/>
      <c r="AI757" s="47"/>
      <c r="AJ757" s="47"/>
    </row>
    <row r="758" spans="1:36" ht="15.75" customHeight="1" x14ac:dyDescent="0.35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  <c r="AC758" s="47"/>
      <c r="AD758" s="47"/>
      <c r="AE758" s="47"/>
      <c r="AF758" s="47"/>
      <c r="AG758" s="47"/>
      <c r="AH758" s="47"/>
      <c r="AI758" s="47"/>
      <c r="AJ758" s="47"/>
    </row>
    <row r="759" spans="1:36" ht="15.75" customHeight="1" x14ac:dyDescent="0.35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  <c r="AC759" s="47"/>
      <c r="AD759" s="47"/>
      <c r="AE759" s="47"/>
      <c r="AF759" s="47"/>
      <c r="AG759" s="47"/>
      <c r="AH759" s="47"/>
      <c r="AI759" s="47"/>
      <c r="AJ759" s="47"/>
    </row>
    <row r="760" spans="1:36" ht="15.75" customHeight="1" x14ac:dyDescent="0.35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  <c r="AC760" s="47"/>
      <c r="AD760" s="47"/>
      <c r="AE760" s="47"/>
      <c r="AF760" s="47"/>
      <c r="AG760" s="47"/>
      <c r="AH760" s="47"/>
      <c r="AI760" s="47"/>
      <c r="AJ760" s="47"/>
    </row>
    <row r="761" spans="1:36" ht="15.75" customHeight="1" x14ac:dyDescent="0.35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  <c r="AC761" s="47"/>
      <c r="AD761" s="47"/>
      <c r="AE761" s="47"/>
      <c r="AF761" s="47"/>
      <c r="AG761" s="47"/>
      <c r="AH761" s="47"/>
      <c r="AI761" s="47"/>
      <c r="AJ761" s="47"/>
    </row>
    <row r="762" spans="1:36" ht="15.75" customHeight="1" x14ac:dyDescent="0.35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  <c r="AC762" s="47"/>
      <c r="AD762" s="47"/>
      <c r="AE762" s="47"/>
      <c r="AF762" s="47"/>
      <c r="AG762" s="47"/>
      <c r="AH762" s="47"/>
      <c r="AI762" s="47"/>
      <c r="AJ762" s="47"/>
    </row>
    <row r="763" spans="1:36" ht="15.75" customHeight="1" x14ac:dyDescent="0.35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  <c r="AC763" s="47"/>
      <c r="AD763" s="47"/>
      <c r="AE763" s="47"/>
      <c r="AF763" s="47"/>
      <c r="AG763" s="47"/>
      <c r="AH763" s="47"/>
      <c r="AI763" s="47"/>
      <c r="AJ763" s="47"/>
    </row>
    <row r="764" spans="1:36" ht="15.75" customHeight="1" x14ac:dyDescent="0.35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  <c r="AC764" s="47"/>
      <c r="AD764" s="47"/>
      <c r="AE764" s="47"/>
      <c r="AF764" s="47"/>
      <c r="AG764" s="47"/>
      <c r="AH764" s="47"/>
      <c r="AI764" s="47"/>
      <c r="AJ764" s="47"/>
    </row>
    <row r="765" spans="1:36" ht="15.75" customHeight="1" x14ac:dyDescent="0.35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  <c r="AC765" s="47"/>
      <c r="AD765" s="47"/>
      <c r="AE765" s="47"/>
      <c r="AF765" s="47"/>
      <c r="AG765" s="47"/>
      <c r="AH765" s="47"/>
      <c r="AI765" s="47"/>
      <c r="AJ765" s="47"/>
    </row>
    <row r="766" spans="1:36" ht="15.75" customHeight="1" x14ac:dyDescent="0.35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  <c r="AC766" s="47"/>
      <c r="AD766" s="47"/>
      <c r="AE766" s="47"/>
      <c r="AF766" s="47"/>
      <c r="AG766" s="47"/>
      <c r="AH766" s="47"/>
      <c r="AI766" s="47"/>
      <c r="AJ766" s="47"/>
    </row>
    <row r="767" spans="1:36" ht="15.75" customHeight="1" x14ac:dyDescent="0.35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  <c r="AC767" s="47"/>
      <c r="AD767" s="47"/>
      <c r="AE767" s="47"/>
      <c r="AF767" s="47"/>
      <c r="AG767" s="47"/>
      <c r="AH767" s="47"/>
      <c r="AI767" s="47"/>
      <c r="AJ767" s="47"/>
    </row>
    <row r="768" spans="1:36" ht="15.75" customHeight="1" x14ac:dyDescent="0.35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7"/>
      <c r="AC768" s="47"/>
      <c r="AD768" s="47"/>
      <c r="AE768" s="47"/>
      <c r="AF768" s="47"/>
      <c r="AG768" s="47"/>
      <c r="AH768" s="47"/>
      <c r="AI768" s="47"/>
      <c r="AJ768" s="47"/>
    </row>
    <row r="769" spans="1:36" ht="15.75" customHeight="1" x14ac:dyDescent="0.35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7"/>
      <c r="AC769" s="47"/>
      <c r="AD769" s="47"/>
      <c r="AE769" s="47"/>
      <c r="AF769" s="47"/>
      <c r="AG769" s="47"/>
      <c r="AH769" s="47"/>
      <c r="AI769" s="47"/>
      <c r="AJ769" s="47"/>
    </row>
    <row r="770" spans="1:36" ht="15.75" customHeight="1" x14ac:dyDescent="0.35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7"/>
      <c r="AC770" s="47"/>
      <c r="AD770" s="47"/>
      <c r="AE770" s="47"/>
      <c r="AF770" s="47"/>
      <c r="AG770" s="47"/>
      <c r="AH770" s="47"/>
      <c r="AI770" s="47"/>
      <c r="AJ770" s="47"/>
    </row>
    <row r="771" spans="1:36" ht="15.75" customHeight="1" x14ac:dyDescent="0.35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  <c r="AA771" s="47"/>
      <c r="AB771" s="47"/>
      <c r="AC771" s="47"/>
      <c r="AD771" s="47"/>
      <c r="AE771" s="47"/>
      <c r="AF771" s="47"/>
      <c r="AG771" s="47"/>
      <c r="AH771" s="47"/>
      <c r="AI771" s="47"/>
      <c r="AJ771" s="47"/>
    </row>
    <row r="772" spans="1:36" ht="15.75" customHeight="1" x14ac:dyDescent="0.35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7"/>
      <c r="AC772" s="47"/>
      <c r="AD772" s="47"/>
      <c r="AE772" s="47"/>
      <c r="AF772" s="47"/>
      <c r="AG772" s="47"/>
      <c r="AH772" s="47"/>
      <c r="AI772" s="47"/>
      <c r="AJ772" s="47"/>
    </row>
    <row r="773" spans="1:36" ht="15.75" customHeight="1" x14ac:dyDescent="0.35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7"/>
      <c r="AC773" s="47"/>
      <c r="AD773" s="47"/>
      <c r="AE773" s="47"/>
      <c r="AF773" s="47"/>
      <c r="AG773" s="47"/>
      <c r="AH773" s="47"/>
      <c r="AI773" s="47"/>
      <c r="AJ773" s="47"/>
    </row>
    <row r="774" spans="1:36" ht="15.75" customHeight="1" x14ac:dyDescent="0.35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7"/>
      <c r="AC774" s="47"/>
      <c r="AD774" s="47"/>
      <c r="AE774" s="47"/>
      <c r="AF774" s="47"/>
      <c r="AG774" s="47"/>
      <c r="AH774" s="47"/>
      <c r="AI774" s="47"/>
      <c r="AJ774" s="47"/>
    </row>
    <row r="775" spans="1:36" ht="15.75" customHeight="1" x14ac:dyDescent="0.35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7"/>
      <c r="AC775" s="47"/>
      <c r="AD775" s="47"/>
      <c r="AE775" s="47"/>
      <c r="AF775" s="47"/>
      <c r="AG775" s="47"/>
      <c r="AH775" s="47"/>
      <c r="AI775" s="47"/>
      <c r="AJ775" s="47"/>
    </row>
    <row r="776" spans="1:36" ht="15.75" customHeight="1" x14ac:dyDescent="0.35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7"/>
      <c r="AC776" s="47"/>
      <c r="AD776" s="47"/>
      <c r="AE776" s="47"/>
      <c r="AF776" s="47"/>
      <c r="AG776" s="47"/>
      <c r="AH776" s="47"/>
      <c r="AI776" s="47"/>
      <c r="AJ776" s="47"/>
    </row>
    <row r="777" spans="1:36" ht="15.75" customHeight="1" x14ac:dyDescent="0.35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7"/>
      <c r="AC777" s="47"/>
      <c r="AD777" s="47"/>
      <c r="AE777" s="47"/>
      <c r="AF777" s="47"/>
      <c r="AG777" s="47"/>
      <c r="AH777" s="47"/>
      <c r="AI777" s="47"/>
      <c r="AJ777" s="47"/>
    </row>
    <row r="778" spans="1:36" ht="15.75" customHeight="1" x14ac:dyDescent="0.35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  <c r="AA778" s="47"/>
      <c r="AB778" s="47"/>
      <c r="AC778" s="47"/>
      <c r="AD778" s="47"/>
      <c r="AE778" s="47"/>
      <c r="AF778" s="47"/>
      <c r="AG778" s="47"/>
      <c r="AH778" s="47"/>
      <c r="AI778" s="47"/>
      <c r="AJ778" s="47"/>
    </row>
    <row r="779" spans="1:36" ht="15.75" customHeight="1" x14ac:dyDescent="0.35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  <c r="AA779" s="47"/>
      <c r="AB779" s="47"/>
      <c r="AC779" s="47"/>
      <c r="AD779" s="47"/>
      <c r="AE779" s="47"/>
      <c r="AF779" s="47"/>
      <c r="AG779" s="47"/>
      <c r="AH779" s="47"/>
      <c r="AI779" s="47"/>
      <c r="AJ779" s="47"/>
    </row>
    <row r="780" spans="1:36" ht="15.75" customHeight="1" x14ac:dyDescent="0.35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  <c r="AA780" s="47"/>
      <c r="AB780" s="47"/>
      <c r="AC780" s="47"/>
      <c r="AD780" s="47"/>
      <c r="AE780" s="47"/>
      <c r="AF780" s="47"/>
      <c r="AG780" s="47"/>
      <c r="AH780" s="47"/>
      <c r="AI780" s="47"/>
      <c r="AJ780" s="47"/>
    </row>
    <row r="781" spans="1:36" ht="15.75" customHeight="1" x14ac:dyDescent="0.35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  <c r="AA781" s="47"/>
      <c r="AB781" s="47"/>
      <c r="AC781" s="47"/>
      <c r="AD781" s="47"/>
      <c r="AE781" s="47"/>
      <c r="AF781" s="47"/>
      <c r="AG781" s="47"/>
      <c r="AH781" s="47"/>
      <c r="AI781" s="47"/>
      <c r="AJ781" s="47"/>
    </row>
    <row r="782" spans="1:36" ht="15.75" customHeight="1" x14ac:dyDescent="0.35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  <c r="AA782" s="47"/>
      <c r="AB782" s="47"/>
      <c r="AC782" s="47"/>
      <c r="AD782" s="47"/>
      <c r="AE782" s="47"/>
      <c r="AF782" s="47"/>
      <c r="AG782" s="47"/>
      <c r="AH782" s="47"/>
      <c r="AI782" s="47"/>
      <c r="AJ782" s="47"/>
    </row>
    <row r="783" spans="1:36" ht="15.75" customHeight="1" x14ac:dyDescent="0.35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  <c r="AA783" s="47"/>
      <c r="AB783" s="47"/>
      <c r="AC783" s="47"/>
      <c r="AD783" s="47"/>
      <c r="AE783" s="47"/>
      <c r="AF783" s="47"/>
      <c r="AG783" s="47"/>
      <c r="AH783" s="47"/>
      <c r="AI783" s="47"/>
      <c r="AJ783" s="47"/>
    </row>
    <row r="784" spans="1:36" ht="15.75" customHeight="1" x14ac:dyDescent="0.35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  <c r="AA784" s="47"/>
      <c r="AB784" s="47"/>
      <c r="AC784" s="47"/>
      <c r="AD784" s="47"/>
      <c r="AE784" s="47"/>
      <c r="AF784" s="47"/>
      <c r="AG784" s="47"/>
      <c r="AH784" s="47"/>
      <c r="AI784" s="47"/>
      <c r="AJ784" s="47"/>
    </row>
    <row r="785" spans="1:36" ht="15.75" customHeight="1" x14ac:dyDescent="0.35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  <c r="AA785" s="47"/>
      <c r="AB785" s="47"/>
      <c r="AC785" s="47"/>
      <c r="AD785" s="47"/>
      <c r="AE785" s="47"/>
      <c r="AF785" s="47"/>
      <c r="AG785" s="47"/>
      <c r="AH785" s="47"/>
      <c r="AI785" s="47"/>
      <c r="AJ785" s="47"/>
    </row>
    <row r="786" spans="1:36" ht="15.75" customHeight="1" x14ac:dyDescent="0.35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  <c r="AA786" s="47"/>
      <c r="AB786" s="47"/>
      <c r="AC786" s="47"/>
      <c r="AD786" s="47"/>
      <c r="AE786" s="47"/>
      <c r="AF786" s="47"/>
      <c r="AG786" s="47"/>
      <c r="AH786" s="47"/>
      <c r="AI786" s="47"/>
      <c r="AJ786" s="47"/>
    </row>
    <row r="787" spans="1:36" ht="15.75" customHeight="1" x14ac:dyDescent="0.35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  <c r="AA787" s="47"/>
      <c r="AB787" s="47"/>
      <c r="AC787" s="47"/>
      <c r="AD787" s="47"/>
      <c r="AE787" s="47"/>
      <c r="AF787" s="47"/>
      <c r="AG787" s="47"/>
      <c r="AH787" s="47"/>
      <c r="AI787" s="47"/>
      <c r="AJ787" s="47"/>
    </row>
    <row r="788" spans="1:36" ht="15.75" customHeight="1" x14ac:dyDescent="0.35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  <c r="AA788" s="47"/>
      <c r="AB788" s="47"/>
      <c r="AC788" s="47"/>
      <c r="AD788" s="47"/>
      <c r="AE788" s="47"/>
      <c r="AF788" s="47"/>
      <c r="AG788" s="47"/>
      <c r="AH788" s="47"/>
      <c r="AI788" s="47"/>
      <c r="AJ788" s="47"/>
    </row>
    <row r="789" spans="1:36" ht="15.75" customHeight="1" x14ac:dyDescent="0.35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  <c r="AA789" s="47"/>
      <c r="AB789" s="47"/>
      <c r="AC789" s="47"/>
      <c r="AD789" s="47"/>
      <c r="AE789" s="47"/>
      <c r="AF789" s="47"/>
      <c r="AG789" s="47"/>
      <c r="AH789" s="47"/>
      <c r="AI789" s="47"/>
      <c r="AJ789" s="47"/>
    </row>
    <row r="790" spans="1:36" ht="15.75" customHeight="1" x14ac:dyDescent="0.35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  <c r="AA790" s="47"/>
      <c r="AB790" s="47"/>
      <c r="AC790" s="47"/>
      <c r="AD790" s="47"/>
      <c r="AE790" s="47"/>
      <c r="AF790" s="47"/>
      <c r="AG790" s="47"/>
      <c r="AH790" s="47"/>
      <c r="AI790" s="47"/>
      <c r="AJ790" s="47"/>
    </row>
    <row r="791" spans="1:36" ht="15.75" customHeight="1" x14ac:dyDescent="0.35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  <c r="AA791" s="47"/>
      <c r="AB791" s="47"/>
      <c r="AC791" s="47"/>
      <c r="AD791" s="47"/>
      <c r="AE791" s="47"/>
      <c r="AF791" s="47"/>
      <c r="AG791" s="47"/>
      <c r="AH791" s="47"/>
      <c r="AI791" s="47"/>
      <c r="AJ791" s="47"/>
    </row>
    <row r="792" spans="1:36" ht="15.75" customHeight="1" x14ac:dyDescent="0.35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  <c r="AA792" s="47"/>
      <c r="AB792" s="47"/>
      <c r="AC792" s="47"/>
      <c r="AD792" s="47"/>
      <c r="AE792" s="47"/>
      <c r="AF792" s="47"/>
      <c r="AG792" s="47"/>
      <c r="AH792" s="47"/>
      <c r="AI792" s="47"/>
      <c r="AJ792" s="47"/>
    </row>
    <row r="793" spans="1:36" ht="15.75" customHeight="1" x14ac:dyDescent="0.35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  <c r="AA793" s="47"/>
      <c r="AB793" s="47"/>
      <c r="AC793" s="47"/>
      <c r="AD793" s="47"/>
      <c r="AE793" s="47"/>
      <c r="AF793" s="47"/>
      <c r="AG793" s="47"/>
      <c r="AH793" s="47"/>
      <c r="AI793" s="47"/>
      <c r="AJ793" s="47"/>
    </row>
    <row r="794" spans="1:36" ht="15.75" customHeight="1" x14ac:dyDescent="0.35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  <c r="AA794" s="47"/>
      <c r="AB794" s="47"/>
      <c r="AC794" s="47"/>
      <c r="AD794" s="47"/>
      <c r="AE794" s="47"/>
      <c r="AF794" s="47"/>
      <c r="AG794" s="47"/>
      <c r="AH794" s="47"/>
      <c r="AI794" s="47"/>
      <c r="AJ794" s="47"/>
    </row>
    <row r="795" spans="1:36" ht="15.75" customHeight="1" x14ac:dyDescent="0.35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  <c r="AA795" s="47"/>
      <c r="AB795" s="47"/>
      <c r="AC795" s="47"/>
      <c r="AD795" s="47"/>
      <c r="AE795" s="47"/>
      <c r="AF795" s="47"/>
      <c r="AG795" s="47"/>
      <c r="AH795" s="47"/>
      <c r="AI795" s="47"/>
      <c r="AJ795" s="47"/>
    </row>
    <row r="796" spans="1:36" ht="15.75" customHeight="1" x14ac:dyDescent="0.35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  <c r="AA796" s="47"/>
      <c r="AB796" s="47"/>
      <c r="AC796" s="47"/>
      <c r="AD796" s="47"/>
      <c r="AE796" s="47"/>
      <c r="AF796" s="47"/>
      <c r="AG796" s="47"/>
      <c r="AH796" s="47"/>
      <c r="AI796" s="47"/>
      <c r="AJ796" s="47"/>
    </row>
    <row r="797" spans="1:36" ht="15.75" customHeight="1" x14ac:dyDescent="0.35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  <c r="AA797" s="47"/>
      <c r="AB797" s="47"/>
      <c r="AC797" s="47"/>
      <c r="AD797" s="47"/>
      <c r="AE797" s="47"/>
      <c r="AF797" s="47"/>
      <c r="AG797" s="47"/>
      <c r="AH797" s="47"/>
      <c r="AI797" s="47"/>
      <c r="AJ797" s="47"/>
    </row>
    <row r="798" spans="1:36" ht="15.75" customHeight="1" x14ac:dyDescent="0.35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  <c r="AA798" s="47"/>
      <c r="AB798" s="47"/>
      <c r="AC798" s="47"/>
      <c r="AD798" s="47"/>
      <c r="AE798" s="47"/>
      <c r="AF798" s="47"/>
      <c r="AG798" s="47"/>
      <c r="AH798" s="47"/>
      <c r="AI798" s="47"/>
      <c r="AJ798" s="47"/>
    </row>
    <row r="799" spans="1:36" ht="15.75" customHeight="1" x14ac:dyDescent="0.35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  <c r="AA799" s="47"/>
      <c r="AB799" s="47"/>
      <c r="AC799" s="47"/>
      <c r="AD799" s="47"/>
      <c r="AE799" s="47"/>
      <c r="AF799" s="47"/>
      <c r="AG799" s="47"/>
      <c r="AH799" s="47"/>
      <c r="AI799" s="47"/>
      <c r="AJ799" s="47"/>
    </row>
    <row r="800" spans="1:36" ht="15.75" customHeight="1" x14ac:dyDescent="0.35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  <c r="AA800" s="47"/>
      <c r="AB800" s="47"/>
      <c r="AC800" s="47"/>
      <c r="AD800" s="47"/>
      <c r="AE800" s="47"/>
      <c r="AF800" s="47"/>
      <c r="AG800" s="47"/>
      <c r="AH800" s="47"/>
      <c r="AI800" s="47"/>
      <c r="AJ800" s="47"/>
    </row>
    <row r="801" spans="1:36" ht="15.75" customHeight="1" x14ac:dyDescent="0.35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  <c r="AA801" s="47"/>
      <c r="AB801" s="47"/>
      <c r="AC801" s="47"/>
      <c r="AD801" s="47"/>
      <c r="AE801" s="47"/>
      <c r="AF801" s="47"/>
      <c r="AG801" s="47"/>
      <c r="AH801" s="47"/>
      <c r="AI801" s="47"/>
      <c r="AJ801" s="47"/>
    </row>
    <row r="802" spans="1:36" ht="15.75" customHeight="1" x14ac:dyDescent="0.35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  <c r="AA802" s="47"/>
      <c r="AB802" s="47"/>
      <c r="AC802" s="47"/>
      <c r="AD802" s="47"/>
      <c r="AE802" s="47"/>
      <c r="AF802" s="47"/>
      <c r="AG802" s="47"/>
      <c r="AH802" s="47"/>
      <c r="AI802" s="47"/>
      <c r="AJ802" s="47"/>
    </row>
    <row r="803" spans="1:36" ht="15.75" customHeight="1" x14ac:dyDescent="0.35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  <c r="AA803" s="47"/>
      <c r="AB803" s="47"/>
      <c r="AC803" s="47"/>
      <c r="AD803" s="47"/>
      <c r="AE803" s="47"/>
      <c r="AF803" s="47"/>
      <c r="AG803" s="47"/>
      <c r="AH803" s="47"/>
      <c r="AI803" s="47"/>
      <c r="AJ803" s="47"/>
    </row>
    <row r="804" spans="1:36" ht="15.75" customHeight="1" x14ac:dyDescent="0.35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  <c r="AA804" s="47"/>
      <c r="AB804" s="47"/>
      <c r="AC804" s="47"/>
      <c r="AD804" s="47"/>
      <c r="AE804" s="47"/>
      <c r="AF804" s="47"/>
      <c r="AG804" s="47"/>
      <c r="AH804" s="47"/>
      <c r="AI804" s="47"/>
      <c r="AJ804" s="47"/>
    </row>
    <row r="805" spans="1:36" ht="15.75" customHeight="1" x14ac:dyDescent="0.35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  <c r="AA805" s="47"/>
      <c r="AB805" s="47"/>
      <c r="AC805" s="47"/>
      <c r="AD805" s="47"/>
      <c r="AE805" s="47"/>
      <c r="AF805" s="47"/>
      <c r="AG805" s="47"/>
      <c r="AH805" s="47"/>
      <c r="AI805" s="47"/>
      <c r="AJ805" s="47"/>
    </row>
    <row r="806" spans="1:36" ht="15.75" customHeight="1" x14ac:dyDescent="0.35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  <c r="AA806" s="47"/>
      <c r="AB806" s="47"/>
      <c r="AC806" s="47"/>
      <c r="AD806" s="47"/>
      <c r="AE806" s="47"/>
      <c r="AF806" s="47"/>
      <c r="AG806" s="47"/>
      <c r="AH806" s="47"/>
      <c r="AI806" s="47"/>
      <c r="AJ806" s="47"/>
    </row>
    <row r="807" spans="1:36" ht="15.75" customHeight="1" x14ac:dyDescent="0.35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  <c r="AA807" s="47"/>
      <c r="AB807" s="47"/>
      <c r="AC807" s="47"/>
      <c r="AD807" s="47"/>
      <c r="AE807" s="47"/>
      <c r="AF807" s="47"/>
      <c r="AG807" s="47"/>
      <c r="AH807" s="47"/>
      <c r="AI807" s="47"/>
      <c r="AJ807" s="47"/>
    </row>
    <row r="808" spans="1:36" ht="15.75" customHeight="1" x14ac:dyDescent="0.35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  <c r="AA808" s="47"/>
      <c r="AB808" s="47"/>
      <c r="AC808" s="47"/>
      <c r="AD808" s="47"/>
      <c r="AE808" s="47"/>
      <c r="AF808" s="47"/>
      <c r="AG808" s="47"/>
      <c r="AH808" s="47"/>
      <c r="AI808" s="47"/>
      <c r="AJ808" s="47"/>
    </row>
    <row r="809" spans="1:36" ht="15.75" customHeight="1" x14ac:dyDescent="0.35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  <c r="AA809" s="47"/>
      <c r="AB809" s="47"/>
      <c r="AC809" s="47"/>
      <c r="AD809" s="47"/>
      <c r="AE809" s="47"/>
      <c r="AF809" s="47"/>
      <c r="AG809" s="47"/>
      <c r="AH809" s="47"/>
      <c r="AI809" s="47"/>
      <c r="AJ809" s="47"/>
    </row>
    <row r="810" spans="1:36" ht="15.75" customHeight="1" x14ac:dyDescent="0.35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  <c r="AA810" s="47"/>
      <c r="AB810" s="47"/>
      <c r="AC810" s="47"/>
      <c r="AD810" s="47"/>
      <c r="AE810" s="47"/>
      <c r="AF810" s="47"/>
      <c r="AG810" s="47"/>
      <c r="AH810" s="47"/>
      <c r="AI810" s="47"/>
      <c r="AJ810" s="47"/>
    </row>
    <row r="811" spans="1:36" ht="15.75" customHeight="1" x14ac:dyDescent="0.35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  <c r="AA811" s="47"/>
      <c r="AB811" s="47"/>
      <c r="AC811" s="47"/>
      <c r="AD811" s="47"/>
      <c r="AE811" s="47"/>
      <c r="AF811" s="47"/>
      <c r="AG811" s="47"/>
      <c r="AH811" s="47"/>
      <c r="AI811" s="47"/>
      <c r="AJ811" s="47"/>
    </row>
    <row r="812" spans="1:36" ht="15.75" customHeight="1" x14ac:dyDescent="0.35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  <c r="AA812" s="47"/>
      <c r="AB812" s="47"/>
      <c r="AC812" s="47"/>
      <c r="AD812" s="47"/>
      <c r="AE812" s="47"/>
      <c r="AF812" s="47"/>
      <c r="AG812" s="47"/>
      <c r="AH812" s="47"/>
      <c r="AI812" s="47"/>
      <c r="AJ812" s="47"/>
    </row>
    <row r="813" spans="1:36" ht="15.75" customHeight="1" x14ac:dyDescent="0.35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  <c r="AA813" s="47"/>
      <c r="AB813" s="47"/>
      <c r="AC813" s="47"/>
      <c r="AD813" s="47"/>
      <c r="AE813" s="47"/>
      <c r="AF813" s="47"/>
      <c r="AG813" s="47"/>
      <c r="AH813" s="47"/>
      <c r="AI813" s="47"/>
      <c r="AJ813" s="47"/>
    </row>
    <row r="814" spans="1:36" ht="15.75" customHeight="1" x14ac:dyDescent="0.35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  <c r="AA814" s="47"/>
      <c r="AB814" s="47"/>
      <c r="AC814" s="47"/>
      <c r="AD814" s="47"/>
      <c r="AE814" s="47"/>
      <c r="AF814" s="47"/>
      <c r="AG814" s="47"/>
      <c r="AH814" s="47"/>
      <c r="AI814" s="47"/>
      <c r="AJ814" s="47"/>
    </row>
    <row r="815" spans="1:36" ht="15.75" customHeight="1" x14ac:dyDescent="0.35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  <c r="AA815" s="47"/>
      <c r="AB815" s="47"/>
      <c r="AC815" s="47"/>
      <c r="AD815" s="47"/>
      <c r="AE815" s="47"/>
      <c r="AF815" s="47"/>
      <c r="AG815" s="47"/>
      <c r="AH815" s="47"/>
      <c r="AI815" s="47"/>
      <c r="AJ815" s="47"/>
    </row>
    <row r="816" spans="1:36" ht="15.75" customHeight="1" x14ac:dyDescent="0.35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  <c r="AA816" s="47"/>
      <c r="AB816" s="47"/>
      <c r="AC816" s="47"/>
      <c r="AD816" s="47"/>
      <c r="AE816" s="47"/>
      <c r="AF816" s="47"/>
      <c r="AG816" s="47"/>
      <c r="AH816" s="47"/>
      <c r="AI816" s="47"/>
      <c r="AJ816" s="47"/>
    </row>
    <row r="817" spans="1:36" ht="15.75" customHeight="1" x14ac:dyDescent="0.35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  <c r="AA817" s="47"/>
      <c r="AB817" s="47"/>
      <c r="AC817" s="47"/>
      <c r="AD817" s="47"/>
      <c r="AE817" s="47"/>
      <c r="AF817" s="47"/>
      <c r="AG817" s="47"/>
      <c r="AH817" s="47"/>
      <c r="AI817" s="47"/>
      <c r="AJ817" s="47"/>
    </row>
    <row r="818" spans="1:36" ht="15.75" customHeight="1" x14ac:dyDescent="0.35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  <c r="AA818" s="47"/>
      <c r="AB818" s="47"/>
      <c r="AC818" s="47"/>
      <c r="AD818" s="47"/>
      <c r="AE818" s="47"/>
      <c r="AF818" s="47"/>
      <c r="AG818" s="47"/>
      <c r="AH818" s="47"/>
      <c r="AI818" s="47"/>
      <c r="AJ818" s="47"/>
    </row>
    <row r="819" spans="1:36" ht="15.75" customHeight="1" x14ac:dyDescent="0.35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  <c r="AA819" s="47"/>
      <c r="AB819" s="47"/>
      <c r="AC819" s="47"/>
      <c r="AD819" s="47"/>
      <c r="AE819" s="47"/>
      <c r="AF819" s="47"/>
      <c r="AG819" s="47"/>
      <c r="AH819" s="47"/>
      <c r="AI819" s="47"/>
      <c r="AJ819" s="47"/>
    </row>
    <row r="820" spans="1:36" ht="15.75" customHeight="1" x14ac:dyDescent="0.35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  <c r="AA820" s="47"/>
      <c r="AB820" s="47"/>
      <c r="AC820" s="47"/>
      <c r="AD820" s="47"/>
      <c r="AE820" s="47"/>
      <c r="AF820" s="47"/>
      <c r="AG820" s="47"/>
      <c r="AH820" s="47"/>
      <c r="AI820" s="47"/>
      <c r="AJ820" s="47"/>
    </row>
    <row r="821" spans="1:36" ht="15.75" customHeight="1" x14ac:dyDescent="0.35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  <c r="AA821" s="47"/>
      <c r="AB821" s="47"/>
      <c r="AC821" s="47"/>
      <c r="AD821" s="47"/>
      <c r="AE821" s="47"/>
      <c r="AF821" s="47"/>
      <c r="AG821" s="47"/>
      <c r="AH821" s="47"/>
      <c r="AI821" s="47"/>
      <c r="AJ821" s="47"/>
    </row>
    <row r="822" spans="1:36" ht="15.75" customHeight="1" x14ac:dyDescent="0.35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  <c r="AA822" s="47"/>
      <c r="AB822" s="47"/>
      <c r="AC822" s="47"/>
      <c r="AD822" s="47"/>
      <c r="AE822" s="47"/>
      <c r="AF822" s="47"/>
      <c r="AG822" s="47"/>
      <c r="AH822" s="47"/>
      <c r="AI822" s="47"/>
      <c r="AJ822" s="47"/>
    </row>
    <row r="823" spans="1:36" ht="15.75" customHeight="1" x14ac:dyDescent="0.35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  <c r="AA823" s="47"/>
      <c r="AB823" s="47"/>
      <c r="AC823" s="47"/>
      <c r="AD823" s="47"/>
      <c r="AE823" s="47"/>
      <c r="AF823" s="47"/>
      <c r="AG823" s="47"/>
      <c r="AH823" s="47"/>
      <c r="AI823" s="47"/>
      <c r="AJ823" s="47"/>
    </row>
    <row r="824" spans="1:36" ht="15.75" customHeight="1" x14ac:dyDescent="0.35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  <c r="AA824" s="47"/>
      <c r="AB824" s="47"/>
      <c r="AC824" s="47"/>
      <c r="AD824" s="47"/>
      <c r="AE824" s="47"/>
      <c r="AF824" s="47"/>
      <c r="AG824" s="47"/>
      <c r="AH824" s="47"/>
      <c r="AI824" s="47"/>
      <c r="AJ824" s="47"/>
    </row>
    <row r="825" spans="1:36" ht="15.75" customHeight="1" x14ac:dyDescent="0.35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  <c r="AA825" s="47"/>
      <c r="AB825" s="47"/>
      <c r="AC825" s="47"/>
      <c r="AD825" s="47"/>
      <c r="AE825" s="47"/>
      <c r="AF825" s="47"/>
      <c r="AG825" s="47"/>
      <c r="AH825" s="47"/>
      <c r="AI825" s="47"/>
      <c r="AJ825" s="47"/>
    </row>
    <row r="826" spans="1:36" ht="15.75" customHeight="1" x14ac:dyDescent="0.35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  <c r="AA826" s="47"/>
      <c r="AB826" s="47"/>
      <c r="AC826" s="47"/>
      <c r="AD826" s="47"/>
      <c r="AE826" s="47"/>
      <c r="AF826" s="47"/>
      <c r="AG826" s="47"/>
      <c r="AH826" s="47"/>
      <c r="AI826" s="47"/>
      <c r="AJ826" s="47"/>
    </row>
    <row r="827" spans="1:36" ht="15.75" customHeight="1" x14ac:dyDescent="0.35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  <c r="AA827" s="47"/>
      <c r="AB827" s="47"/>
      <c r="AC827" s="47"/>
      <c r="AD827" s="47"/>
      <c r="AE827" s="47"/>
      <c r="AF827" s="47"/>
      <c r="AG827" s="47"/>
      <c r="AH827" s="47"/>
      <c r="AI827" s="47"/>
      <c r="AJ827" s="47"/>
    </row>
    <row r="828" spans="1:36" ht="15.75" customHeight="1" x14ac:dyDescent="0.35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  <c r="AA828" s="47"/>
      <c r="AB828" s="47"/>
      <c r="AC828" s="47"/>
      <c r="AD828" s="47"/>
      <c r="AE828" s="47"/>
      <c r="AF828" s="47"/>
      <c r="AG828" s="47"/>
      <c r="AH828" s="47"/>
      <c r="AI828" s="47"/>
      <c r="AJ828" s="47"/>
    </row>
    <row r="829" spans="1:36" ht="15.75" customHeight="1" x14ac:dyDescent="0.35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  <c r="AA829" s="47"/>
      <c r="AB829" s="47"/>
      <c r="AC829" s="47"/>
      <c r="AD829" s="47"/>
      <c r="AE829" s="47"/>
      <c r="AF829" s="47"/>
      <c r="AG829" s="47"/>
      <c r="AH829" s="47"/>
      <c r="AI829" s="47"/>
      <c r="AJ829" s="47"/>
    </row>
    <row r="830" spans="1:36" ht="15.75" customHeight="1" x14ac:dyDescent="0.35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  <c r="AA830" s="47"/>
      <c r="AB830" s="47"/>
      <c r="AC830" s="47"/>
      <c r="AD830" s="47"/>
      <c r="AE830" s="47"/>
      <c r="AF830" s="47"/>
      <c r="AG830" s="47"/>
      <c r="AH830" s="47"/>
      <c r="AI830" s="47"/>
      <c r="AJ830" s="47"/>
    </row>
    <row r="831" spans="1:36" ht="15.75" customHeight="1" x14ac:dyDescent="0.35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  <c r="AA831" s="47"/>
      <c r="AB831" s="47"/>
      <c r="AC831" s="47"/>
      <c r="AD831" s="47"/>
      <c r="AE831" s="47"/>
      <c r="AF831" s="47"/>
      <c r="AG831" s="47"/>
      <c r="AH831" s="47"/>
      <c r="AI831" s="47"/>
      <c r="AJ831" s="47"/>
    </row>
    <row r="832" spans="1:36" ht="15.75" customHeight="1" x14ac:dyDescent="0.35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  <c r="AA832" s="47"/>
      <c r="AB832" s="47"/>
      <c r="AC832" s="47"/>
      <c r="AD832" s="47"/>
      <c r="AE832" s="47"/>
      <c r="AF832" s="47"/>
      <c r="AG832" s="47"/>
      <c r="AH832" s="47"/>
      <c r="AI832" s="47"/>
      <c r="AJ832" s="47"/>
    </row>
    <row r="833" spans="1:36" ht="15.75" customHeight="1" x14ac:dyDescent="0.35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  <c r="AA833" s="47"/>
      <c r="AB833" s="47"/>
      <c r="AC833" s="47"/>
      <c r="AD833" s="47"/>
      <c r="AE833" s="47"/>
      <c r="AF833" s="47"/>
      <c r="AG833" s="47"/>
      <c r="AH833" s="47"/>
      <c r="AI833" s="47"/>
      <c r="AJ833" s="47"/>
    </row>
    <row r="834" spans="1:36" ht="15.75" customHeight="1" x14ac:dyDescent="0.35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  <c r="AA834" s="47"/>
      <c r="AB834" s="47"/>
      <c r="AC834" s="47"/>
      <c r="AD834" s="47"/>
      <c r="AE834" s="47"/>
      <c r="AF834" s="47"/>
      <c r="AG834" s="47"/>
      <c r="AH834" s="47"/>
      <c r="AI834" s="47"/>
      <c r="AJ834" s="47"/>
    </row>
    <row r="835" spans="1:36" ht="15.75" customHeight="1" x14ac:dyDescent="0.35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  <c r="AA835" s="47"/>
      <c r="AB835" s="47"/>
      <c r="AC835" s="47"/>
      <c r="AD835" s="47"/>
      <c r="AE835" s="47"/>
      <c r="AF835" s="47"/>
      <c r="AG835" s="47"/>
      <c r="AH835" s="47"/>
      <c r="AI835" s="47"/>
      <c r="AJ835" s="47"/>
    </row>
    <row r="836" spans="1:36" ht="15.75" customHeight="1" x14ac:dyDescent="0.35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  <c r="AA836" s="47"/>
      <c r="AB836" s="47"/>
      <c r="AC836" s="47"/>
      <c r="AD836" s="47"/>
      <c r="AE836" s="47"/>
      <c r="AF836" s="47"/>
      <c r="AG836" s="47"/>
      <c r="AH836" s="47"/>
      <c r="AI836" s="47"/>
      <c r="AJ836" s="47"/>
    </row>
    <row r="837" spans="1:36" ht="15.75" customHeight="1" x14ac:dyDescent="0.35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  <c r="AA837" s="47"/>
      <c r="AB837" s="47"/>
      <c r="AC837" s="47"/>
      <c r="AD837" s="47"/>
      <c r="AE837" s="47"/>
      <c r="AF837" s="47"/>
      <c r="AG837" s="47"/>
      <c r="AH837" s="47"/>
      <c r="AI837" s="47"/>
      <c r="AJ837" s="47"/>
    </row>
    <row r="838" spans="1:36" ht="15.75" customHeight="1" x14ac:dyDescent="0.35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  <c r="AA838" s="47"/>
      <c r="AB838" s="47"/>
      <c r="AC838" s="47"/>
      <c r="AD838" s="47"/>
      <c r="AE838" s="47"/>
      <c r="AF838" s="47"/>
      <c r="AG838" s="47"/>
      <c r="AH838" s="47"/>
      <c r="AI838" s="47"/>
      <c r="AJ838" s="47"/>
    </row>
    <row r="839" spans="1:36" ht="15.75" customHeight="1" x14ac:dyDescent="0.35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  <c r="AA839" s="47"/>
      <c r="AB839" s="47"/>
      <c r="AC839" s="47"/>
      <c r="AD839" s="47"/>
      <c r="AE839" s="47"/>
      <c r="AF839" s="47"/>
      <c r="AG839" s="47"/>
      <c r="AH839" s="47"/>
      <c r="AI839" s="47"/>
      <c r="AJ839" s="47"/>
    </row>
    <row r="840" spans="1:36" ht="15.75" customHeight="1" x14ac:dyDescent="0.35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  <c r="AA840" s="47"/>
      <c r="AB840" s="47"/>
      <c r="AC840" s="47"/>
      <c r="AD840" s="47"/>
      <c r="AE840" s="47"/>
      <c r="AF840" s="47"/>
      <c r="AG840" s="47"/>
      <c r="AH840" s="47"/>
      <c r="AI840" s="47"/>
      <c r="AJ840" s="47"/>
    </row>
    <row r="841" spans="1:36" ht="15.75" customHeight="1" x14ac:dyDescent="0.35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  <c r="AA841" s="47"/>
      <c r="AB841" s="47"/>
      <c r="AC841" s="47"/>
      <c r="AD841" s="47"/>
      <c r="AE841" s="47"/>
      <c r="AF841" s="47"/>
      <c r="AG841" s="47"/>
      <c r="AH841" s="47"/>
      <c r="AI841" s="47"/>
      <c r="AJ841" s="47"/>
    </row>
    <row r="842" spans="1:36" ht="15.75" customHeight="1" x14ac:dyDescent="0.35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  <c r="AA842" s="47"/>
      <c r="AB842" s="47"/>
      <c r="AC842" s="47"/>
      <c r="AD842" s="47"/>
      <c r="AE842" s="47"/>
      <c r="AF842" s="47"/>
      <c r="AG842" s="47"/>
      <c r="AH842" s="47"/>
      <c r="AI842" s="47"/>
      <c r="AJ842" s="47"/>
    </row>
    <row r="843" spans="1:36" ht="15.75" customHeight="1" x14ac:dyDescent="0.35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  <c r="AA843" s="47"/>
      <c r="AB843" s="47"/>
      <c r="AC843" s="47"/>
      <c r="AD843" s="47"/>
      <c r="AE843" s="47"/>
      <c r="AF843" s="47"/>
      <c r="AG843" s="47"/>
      <c r="AH843" s="47"/>
      <c r="AI843" s="47"/>
      <c r="AJ843" s="47"/>
    </row>
    <row r="844" spans="1:36" ht="15.75" customHeight="1" x14ac:dyDescent="0.35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  <c r="AA844" s="47"/>
      <c r="AB844" s="47"/>
      <c r="AC844" s="47"/>
      <c r="AD844" s="47"/>
      <c r="AE844" s="47"/>
      <c r="AF844" s="47"/>
      <c r="AG844" s="47"/>
      <c r="AH844" s="47"/>
      <c r="AI844" s="47"/>
      <c r="AJ844" s="47"/>
    </row>
    <row r="845" spans="1:36" ht="15.75" customHeight="1" x14ac:dyDescent="0.35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  <c r="AA845" s="47"/>
      <c r="AB845" s="47"/>
      <c r="AC845" s="47"/>
      <c r="AD845" s="47"/>
      <c r="AE845" s="47"/>
      <c r="AF845" s="47"/>
      <c r="AG845" s="47"/>
      <c r="AH845" s="47"/>
      <c r="AI845" s="47"/>
      <c r="AJ845" s="47"/>
    </row>
    <row r="846" spans="1:36" ht="15.75" customHeight="1" x14ac:dyDescent="0.35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  <c r="AA846" s="47"/>
      <c r="AB846" s="47"/>
      <c r="AC846" s="47"/>
      <c r="AD846" s="47"/>
      <c r="AE846" s="47"/>
      <c r="AF846" s="47"/>
      <c r="AG846" s="47"/>
      <c r="AH846" s="47"/>
      <c r="AI846" s="47"/>
      <c r="AJ846" s="47"/>
    </row>
    <row r="847" spans="1:36" ht="15.75" customHeight="1" x14ac:dyDescent="0.35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  <c r="AA847" s="47"/>
      <c r="AB847" s="47"/>
      <c r="AC847" s="47"/>
      <c r="AD847" s="47"/>
      <c r="AE847" s="47"/>
      <c r="AF847" s="47"/>
      <c r="AG847" s="47"/>
      <c r="AH847" s="47"/>
      <c r="AI847" s="47"/>
      <c r="AJ847" s="47"/>
    </row>
    <row r="848" spans="1:36" ht="15.75" customHeight="1" x14ac:dyDescent="0.35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  <c r="AA848" s="47"/>
      <c r="AB848" s="47"/>
      <c r="AC848" s="47"/>
      <c r="AD848" s="47"/>
      <c r="AE848" s="47"/>
      <c r="AF848" s="47"/>
      <c r="AG848" s="47"/>
      <c r="AH848" s="47"/>
      <c r="AI848" s="47"/>
      <c r="AJ848" s="47"/>
    </row>
    <row r="849" spans="1:36" ht="15.75" customHeight="1" x14ac:dyDescent="0.35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  <c r="AA849" s="47"/>
      <c r="AB849" s="47"/>
      <c r="AC849" s="47"/>
      <c r="AD849" s="47"/>
      <c r="AE849" s="47"/>
      <c r="AF849" s="47"/>
      <c r="AG849" s="47"/>
      <c r="AH849" s="47"/>
      <c r="AI849" s="47"/>
      <c r="AJ849" s="47"/>
    </row>
    <row r="850" spans="1:36" ht="15.75" customHeight="1" x14ac:dyDescent="0.35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  <c r="AA850" s="47"/>
      <c r="AB850" s="47"/>
      <c r="AC850" s="47"/>
      <c r="AD850" s="47"/>
      <c r="AE850" s="47"/>
      <c r="AF850" s="47"/>
      <c r="AG850" s="47"/>
      <c r="AH850" s="47"/>
      <c r="AI850" s="47"/>
      <c r="AJ850" s="47"/>
    </row>
    <row r="851" spans="1:36" ht="15.75" customHeight="1" x14ac:dyDescent="0.35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  <c r="AA851" s="47"/>
      <c r="AB851" s="47"/>
      <c r="AC851" s="47"/>
      <c r="AD851" s="47"/>
      <c r="AE851" s="47"/>
      <c r="AF851" s="47"/>
      <c r="AG851" s="47"/>
      <c r="AH851" s="47"/>
      <c r="AI851" s="47"/>
      <c r="AJ851" s="47"/>
    </row>
    <row r="852" spans="1:36" ht="15.75" customHeight="1" x14ac:dyDescent="0.35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  <c r="AA852" s="47"/>
      <c r="AB852" s="47"/>
      <c r="AC852" s="47"/>
      <c r="AD852" s="47"/>
      <c r="AE852" s="47"/>
      <c r="AF852" s="47"/>
      <c r="AG852" s="47"/>
      <c r="AH852" s="47"/>
      <c r="AI852" s="47"/>
      <c r="AJ852" s="47"/>
    </row>
    <row r="853" spans="1:36" ht="15.75" customHeight="1" x14ac:dyDescent="0.35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  <c r="AA853" s="47"/>
      <c r="AB853" s="47"/>
      <c r="AC853" s="47"/>
      <c r="AD853" s="47"/>
      <c r="AE853" s="47"/>
      <c r="AF853" s="47"/>
      <c r="AG853" s="47"/>
      <c r="AH853" s="47"/>
      <c r="AI853" s="47"/>
      <c r="AJ853" s="47"/>
    </row>
    <row r="854" spans="1:36" ht="15.75" customHeight="1" x14ac:dyDescent="0.35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  <c r="AA854" s="47"/>
      <c r="AB854" s="47"/>
      <c r="AC854" s="47"/>
      <c r="AD854" s="47"/>
      <c r="AE854" s="47"/>
      <c r="AF854" s="47"/>
      <c r="AG854" s="47"/>
      <c r="AH854" s="47"/>
      <c r="AI854" s="47"/>
      <c r="AJ854" s="47"/>
    </row>
    <row r="855" spans="1:36" ht="15.75" customHeight="1" x14ac:dyDescent="0.35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  <c r="AA855" s="47"/>
      <c r="AB855" s="47"/>
      <c r="AC855" s="47"/>
      <c r="AD855" s="47"/>
      <c r="AE855" s="47"/>
      <c r="AF855" s="47"/>
      <c r="AG855" s="47"/>
      <c r="AH855" s="47"/>
      <c r="AI855" s="47"/>
      <c r="AJ855" s="47"/>
    </row>
    <row r="856" spans="1:36" ht="15.75" customHeight="1" x14ac:dyDescent="0.35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  <c r="AA856" s="47"/>
      <c r="AB856" s="47"/>
      <c r="AC856" s="47"/>
      <c r="AD856" s="47"/>
      <c r="AE856" s="47"/>
      <c r="AF856" s="47"/>
      <c r="AG856" s="47"/>
      <c r="AH856" s="47"/>
      <c r="AI856" s="47"/>
      <c r="AJ856" s="47"/>
    </row>
    <row r="857" spans="1:36" ht="15.75" customHeight="1" x14ac:dyDescent="0.35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  <c r="AA857" s="47"/>
      <c r="AB857" s="47"/>
      <c r="AC857" s="47"/>
      <c r="AD857" s="47"/>
      <c r="AE857" s="47"/>
      <c r="AF857" s="47"/>
      <c r="AG857" s="47"/>
      <c r="AH857" s="47"/>
      <c r="AI857" s="47"/>
      <c r="AJ857" s="47"/>
    </row>
    <row r="858" spans="1:36" ht="15.75" customHeight="1" x14ac:dyDescent="0.35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  <c r="AA858" s="47"/>
      <c r="AB858" s="47"/>
      <c r="AC858" s="47"/>
      <c r="AD858" s="47"/>
      <c r="AE858" s="47"/>
      <c r="AF858" s="47"/>
      <c r="AG858" s="47"/>
      <c r="AH858" s="47"/>
      <c r="AI858" s="47"/>
      <c r="AJ858" s="47"/>
    </row>
    <row r="859" spans="1:36" ht="15.75" customHeight="1" x14ac:dyDescent="0.35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  <c r="AA859" s="47"/>
      <c r="AB859" s="47"/>
      <c r="AC859" s="47"/>
      <c r="AD859" s="47"/>
      <c r="AE859" s="47"/>
      <c r="AF859" s="47"/>
      <c r="AG859" s="47"/>
      <c r="AH859" s="47"/>
      <c r="AI859" s="47"/>
      <c r="AJ859" s="47"/>
    </row>
    <row r="860" spans="1:36" ht="15.75" customHeight="1" x14ac:dyDescent="0.35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  <c r="AA860" s="47"/>
      <c r="AB860" s="47"/>
      <c r="AC860" s="47"/>
      <c r="AD860" s="47"/>
      <c r="AE860" s="47"/>
      <c r="AF860" s="47"/>
      <c r="AG860" s="47"/>
      <c r="AH860" s="47"/>
      <c r="AI860" s="47"/>
      <c r="AJ860" s="47"/>
    </row>
    <row r="861" spans="1:36" ht="15.75" customHeight="1" x14ac:dyDescent="0.35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  <c r="AA861" s="47"/>
      <c r="AB861" s="47"/>
      <c r="AC861" s="47"/>
      <c r="AD861" s="47"/>
      <c r="AE861" s="47"/>
      <c r="AF861" s="47"/>
      <c r="AG861" s="47"/>
      <c r="AH861" s="47"/>
      <c r="AI861" s="47"/>
      <c r="AJ861" s="47"/>
    </row>
    <row r="862" spans="1:36" ht="15.75" customHeight="1" x14ac:dyDescent="0.35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  <c r="AA862" s="47"/>
      <c r="AB862" s="47"/>
      <c r="AC862" s="47"/>
      <c r="AD862" s="47"/>
      <c r="AE862" s="47"/>
      <c r="AF862" s="47"/>
      <c r="AG862" s="47"/>
      <c r="AH862" s="47"/>
      <c r="AI862" s="47"/>
      <c r="AJ862" s="47"/>
    </row>
    <row r="863" spans="1:36" ht="15.75" customHeight="1" x14ac:dyDescent="0.35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  <c r="AA863" s="47"/>
      <c r="AB863" s="47"/>
      <c r="AC863" s="47"/>
      <c r="AD863" s="47"/>
      <c r="AE863" s="47"/>
      <c r="AF863" s="47"/>
      <c r="AG863" s="47"/>
      <c r="AH863" s="47"/>
      <c r="AI863" s="47"/>
      <c r="AJ863" s="47"/>
    </row>
    <row r="864" spans="1:36" ht="15.75" customHeight="1" x14ac:dyDescent="0.35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  <c r="AA864" s="47"/>
      <c r="AB864" s="47"/>
      <c r="AC864" s="47"/>
      <c r="AD864" s="47"/>
      <c r="AE864" s="47"/>
      <c r="AF864" s="47"/>
      <c r="AG864" s="47"/>
      <c r="AH864" s="47"/>
      <c r="AI864" s="47"/>
      <c r="AJ864" s="47"/>
    </row>
    <row r="865" spans="1:36" ht="15.75" customHeight="1" x14ac:dyDescent="0.35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  <c r="AA865" s="47"/>
      <c r="AB865" s="47"/>
      <c r="AC865" s="47"/>
      <c r="AD865" s="47"/>
      <c r="AE865" s="47"/>
      <c r="AF865" s="47"/>
      <c r="AG865" s="47"/>
      <c r="AH865" s="47"/>
      <c r="AI865" s="47"/>
      <c r="AJ865" s="47"/>
    </row>
    <row r="866" spans="1:36" ht="15.75" customHeight="1" x14ac:dyDescent="0.35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  <c r="AA866" s="47"/>
      <c r="AB866" s="47"/>
      <c r="AC866" s="47"/>
      <c r="AD866" s="47"/>
      <c r="AE866" s="47"/>
      <c r="AF866" s="47"/>
      <c r="AG866" s="47"/>
      <c r="AH866" s="47"/>
      <c r="AI866" s="47"/>
      <c r="AJ866" s="47"/>
    </row>
    <row r="867" spans="1:36" ht="15.75" customHeight="1" x14ac:dyDescent="0.35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  <c r="AA867" s="47"/>
      <c r="AB867" s="47"/>
      <c r="AC867" s="47"/>
      <c r="AD867" s="47"/>
      <c r="AE867" s="47"/>
      <c r="AF867" s="47"/>
      <c r="AG867" s="47"/>
      <c r="AH867" s="47"/>
      <c r="AI867" s="47"/>
      <c r="AJ867" s="47"/>
    </row>
    <row r="868" spans="1:36" ht="15.75" customHeight="1" x14ac:dyDescent="0.35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  <c r="AA868" s="47"/>
      <c r="AB868" s="47"/>
      <c r="AC868" s="47"/>
      <c r="AD868" s="47"/>
      <c r="AE868" s="47"/>
      <c r="AF868" s="47"/>
      <c r="AG868" s="47"/>
      <c r="AH868" s="47"/>
      <c r="AI868" s="47"/>
      <c r="AJ868" s="47"/>
    </row>
    <row r="869" spans="1:36" ht="15.75" customHeight="1" x14ac:dyDescent="0.35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  <c r="AA869" s="47"/>
      <c r="AB869" s="47"/>
      <c r="AC869" s="47"/>
      <c r="AD869" s="47"/>
      <c r="AE869" s="47"/>
      <c r="AF869" s="47"/>
      <c r="AG869" s="47"/>
      <c r="AH869" s="47"/>
      <c r="AI869" s="47"/>
      <c r="AJ869" s="47"/>
    </row>
    <row r="870" spans="1:36" ht="15.75" customHeight="1" x14ac:dyDescent="0.35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  <c r="AA870" s="47"/>
      <c r="AB870" s="47"/>
      <c r="AC870" s="47"/>
      <c r="AD870" s="47"/>
      <c r="AE870" s="47"/>
      <c r="AF870" s="47"/>
      <c r="AG870" s="47"/>
      <c r="AH870" s="47"/>
      <c r="AI870" s="47"/>
      <c r="AJ870" s="47"/>
    </row>
    <row r="871" spans="1:36" ht="15.75" customHeight="1" x14ac:dyDescent="0.35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  <c r="AA871" s="47"/>
      <c r="AB871" s="47"/>
      <c r="AC871" s="47"/>
      <c r="AD871" s="47"/>
      <c r="AE871" s="47"/>
      <c r="AF871" s="47"/>
      <c r="AG871" s="47"/>
      <c r="AH871" s="47"/>
      <c r="AI871" s="47"/>
      <c r="AJ871" s="47"/>
    </row>
    <row r="872" spans="1:36" ht="15.75" customHeight="1" x14ac:dyDescent="0.35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  <c r="AA872" s="47"/>
      <c r="AB872" s="47"/>
      <c r="AC872" s="47"/>
      <c r="AD872" s="47"/>
      <c r="AE872" s="47"/>
      <c r="AF872" s="47"/>
      <c r="AG872" s="47"/>
      <c r="AH872" s="47"/>
      <c r="AI872" s="47"/>
      <c r="AJ872" s="47"/>
    </row>
    <row r="873" spans="1:36" ht="15.75" customHeight="1" x14ac:dyDescent="0.35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  <c r="AA873" s="47"/>
      <c r="AB873" s="47"/>
      <c r="AC873" s="47"/>
      <c r="AD873" s="47"/>
      <c r="AE873" s="47"/>
      <c r="AF873" s="47"/>
      <c r="AG873" s="47"/>
      <c r="AH873" s="47"/>
      <c r="AI873" s="47"/>
      <c r="AJ873" s="47"/>
    </row>
    <row r="874" spans="1:36" ht="15.75" customHeight="1" x14ac:dyDescent="0.35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  <c r="AA874" s="47"/>
      <c r="AB874" s="47"/>
      <c r="AC874" s="47"/>
      <c r="AD874" s="47"/>
      <c r="AE874" s="47"/>
      <c r="AF874" s="47"/>
      <c r="AG874" s="47"/>
      <c r="AH874" s="47"/>
      <c r="AI874" s="47"/>
      <c r="AJ874" s="47"/>
    </row>
    <row r="875" spans="1:36" ht="15.75" customHeight="1" x14ac:dyDescent="0.35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  <c r="AA875" s="47"/>
      <c r="AB875" s="47"/>
      <c r="AC875" s="47"/>
      <c r="AD875" s="47"/>
      <c r="AE875" s="47"/>
      <c r="AF875" s="47"/>
      <c r="AG875" s="47"/>
      <c r="AH875" s="47"/>
      <c r="AI875" s="47"/>
      <c r="AJ875" s="47"/>
    </row>
    <row r="876" spans="1:36" ht="15.75" customHeight="1" x14ac:dyDescent="0.35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  <c r="AA876" s="47"/>
      <c r="AB876" s="47"/>
      <c r="AC876" s="47"/>
      <c r="AD876" s="47"/>
      <c r="AE876" s="47"/>
      <c r="AF876" s="47"/>
      <c r="AG876" s="47"/>
      <c r="AH876" s="47"/>
      <c r="AI876" s="47"/>
      <c r="AJ876" s="47"/>
    </row>
    <row r="877" spans="1:36" ht="15.75" customHeight="1" x14ac:dyDescent="0.35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  <c r="AA877" s="47"/>
      <c r="AB877" s="47"/>
      <c r="AC877" s="47"/>
      <c r="AD877" s="47"/>
      <c r="AE877" s="47"/>
      <c r="AF877" s="47"/>
      <c r="AG877" s="47"/>
      <c r="AH877" s="47"/>
      <c r="AI877" s="47"/>
      <c r="AJ877" s="47"/>
    </row>
    <row r="878" spans="1:36" ht="15.75" customHeight="1" x14ac:dyDescent="0.35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  <c r="AA878" s="47"/>
      <c r="AB878" s="47"/>
      <c r="AC878" s="47"/>
      <c r="AD878" s="47"/>
      <c r="AE878" s="47"/>
      <c r="AF878" s="47"/>
      <c r="AG878" s="47"/>
      <c r="AH878" s="47"/>
      <c r="AI878" s="47"/>
      <c r="AJ878" s="47"/>
    </row>
    <row r="879" spans="1:36" ht="15.75" customHeight="1" x14ac:dyDescent="0.35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  <c r="AA879" s="47"/>
      <c r="AB879" s="47"/>
      <c r="AC879" s="47"/>
      <c r="AD879" s="47"/>
      <c r="AE879" s="47"/>
      <c r="AF879" s="47"/>
      <c r="AG879" s="47"/>
      <c r="AH879" s="47"/>
      <c r="AI879" s="47"/>
      <c r="AJ879" s="47"/>
    </row>
    <row r="880" spans="1:36" ht="15.75" customHeight="1" x14ac:dyDescent="0.35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  <c r="AA880" s="47"/>
      <c r="AB880" s="47"/>
      <c r="AC880" s="47"/>
      <c r="AD880" s="47"/>
      <c r="AE880" s="47"/>
      <c r="AF880" s="47"/>
      <c r="AG880" s="47"/>
      <c r="AH880" s="47"/>
      <c r="AI880" s="47"/>
      <c r="AJ880" s="47"/>
    </row>
    <row r="881" spans="1:36" ht="15.75" customHeight="1" x14ac:dyDescent="0.35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  <c r="AA881" s="47"/>
      <c r="AB881" s="47"/>
      <c r="AC881" s="47"/>
      <c r="AD881" s="47"/>
      <c r="AE881" s="47"/>
      <c r="AF881" s="47"/>
      <c r="AG881" s="47"/>
      <c r="AH881" s="47"/>
      <c r="AI881" s="47"/>
      <c r="AJ881" s="47"/>
    </row>
    <row r="882" spans="1:36" ht="15.75" customHeight="1" x14ac:dyDescent="0.35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  <c r="AA882" s="47"/>
      <c r="AB882" s="47"/>
      <c r="AC882" s="47"/>
      <c r="AD882" s="47"/>
      <c r="AE882" s="47"/>
      <c r="AF882" s="47"/>
      <c r="AG882" s="47"/>
      <c r="AH882" s="47"/>
      <c r="AI882" s="47"/>
      <c r="AJ882" s="47"/>
    </row>
    <row r="883" spans="1:36" ht="15.75" customHeight="1" x14ac:dyDescent="0.35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  <c r="AA883" s="47"/>
      <c r="AB883" s="47"/>
      <c r="AC883" s="47"/>
      <c r="AD883" s="47"/>
      <c r="AE883" s="47"/>
      <c r="AF883" s="47"/>
      <c r="AG883" s="47"/>
      <c r="AH883" s="47"/>
      <c r="AI883" s="47"/>
      <c r="AJ883" s="47"/>
    </row>
    <row r="884" spans="1:36" ht="15.75" customHeight="1" x14ac:dyDescent="0.35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  <c r="AA884" s="47"/>
      <c r="AB884" s="47"/>
      <c r="AC884" s="47"/>
      <c r="AD884" s="47"/>
      <c r="AE884" s="47"/>
      <c r="AF884" s="47"/>
      <c r="AG884" s="47"/>
      <c r="AH884" s="47"/>
      <c r="AI884" s="47"/>
      <c r="AJ884" s="47"/>
    </row>
    <row r="885" spans="1:36" ht="15.75" customHeight="1" x14ac:dyDescent="0.35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  <c r="AA885" s="47"/>
      <c r="AB885" s="47"/>
      <c r="AC885" s="47"/>
      <c r="AD885" s="47"/>
      <c r="AE885" s="47"/>
      <c r="AF885" s="47"/>
      <c r="AG885" s="47"/>
      <c r="AH885" s="47"/>
      <c r="AI885" s="47"/>
      <c r="AJ885" s="47"/>
    </row>
    <row r="886" spans="1:36" ht="15.75" customHeight="1" x14ac:dyDescent="0.35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  <c r="AA886" s="47"/>
      <c r="AB886" s="47"/>
      <c r="AC886" s="47"/>
      <c r="AD886" s="47"/>
      <c r="AE886" s="47"/>
      <c r="AF886" s="47"/>
      <c r="AG886" s="47"/>
      <c r="AH886" s="47"/>
      <c r="AI886" s="47"/>
      <c r="AJ886" s="47"/>
    </row>
    <row r="887" spans="1:36" ht="15.75" customHeight="1" x14ac:dyDescent="0.35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  <c r="AA887" s="47"/>
      <c r="AB887" s="47"/>
      <c r="AC887" s="47"/>
      <c r="AD887" s="47"/>
      <c r="AE887" s="47"/>
      <c r="AF887" s="47"/>
      <c r="AG887" s="47"/>
      <c r="AH887" s="47"/>
      <c r="AI887" s="47"/>
      <c r="AJ887" s="47"/>
    </row>
    <row r="888" spans="1:36" ht="15.75" customHeight="1" x14ac:dyDescent="0.35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  <c r="AA888" s="47"/>
      <c r="AB888" s="47"/>
      <c r="AC888" s="47"/>
      <c r="AD888" s="47"/>
      <c r="AE888" s="47"/>
      <c r="AF888" s="47"/>
      <c r="AG888" s="47"/>
      <c r="AH888" s="47"/>
      <c r="AI888" s="47"/>
      <c r="AJ888" s="47"/>
    </row>
    <row r="889" spans="1:36" ht="15.75" customHeight="1" x14ac:dyDescent="0.35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  <c r="AA889" s="47"/>
      <c r="AB889" s="47"/>
      <c r="AC889" s="47"/>
      <c r="AD889" s="47"/>
      <c r="AE889" s="47"/>
      <c r="AF889" s="47"/>
      <c r="AG889" s="47"/>
      <c r="AH889" s="47"/>
      <c r="AI889" s="47"/>
      <c r="AJ889" s="47"/>
    </row>
    <row r="890" spans="1:36" ht="15.75" customHeight="1" x14ac:dyDescent="0.35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  <c r="AA890" s="47"/>
      <c r="AB890" s="47"/>
      <c r="AC890" s="47"/>
      <c r="AD890" s="47"/>
      <c r="AE890" s="47"/>
      <c r="AF890" s="47"/>
      <c r="AG890" s="47"/>
      <c r="AH890" s="47"/>
      <c r="AI890" s="47"/>
      <c r="AJ890" s="47"/>
    </row>
    <row r="891" spans="1:36" ht="15.75" customHeight="1" x14ac:dyDescent="0.35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  <c r="AA891" s="47"/>
      <c r="AB891" s="47"/>
      <c r="AC891" s="47"/>
      <c r="AD891" s="47"/>
      <c r="AE891" s="47"/>
      <c r="AF891" s="47"/>
      <c r="AG891" s="47"/>
      <c r="AH891" s="47"/>
      <c r="AI891" s="47"/>
      <c r="AJ891" s="47"/>
    </row>
    <row r="892" spans="1:36" ht="15.75" customHeight="1" x14ac:dyDescent="0.35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  <c r="AA892" s="47"/>
      <c r="AB892" s="47"/>
      <c r="AC892" s="47"/>
      <c r="AD892" s="47"/>
      <c r="AE892" s="47"/>
      <c r="AF892" s="47"/>
      <c r="AG892" s="47"/>
      <c r="AH892" s="47"/>
      <c r="AI892" s="47"/>
      <c r="AJ892" s="47"/>
    </row>
    <row r="893" spans="1:36" ht="15.75" customHeight="1" x14ac:dyDescent="0.35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  <c r="AA893" s="47"/>
      <c r="AB893" s="47"/>
      <c r="AC893" s="47"/>
      <c r="AD893" s="47"/>
      <c r="AE893" s="47"/>
      <c r="AF893" s="47"/>
      <c r="AG893" s="47"/>
      <c r="AH893" s="47"/>
      <c r="AI893" s="47"/>
      <c r="AJ893" s="47"/>
    </row>
    <row r="894" spans="1:36" ht="15.75" customHeight="1" x14ac:dyDescent="0.35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  <c r="AA894" s="47"/>
      <c r="AB894" s="47"/>
      <c r="AC894" s="47"/>
      <c r="AD894" s="47"/>
      <c r="AE894" s="47"/>
      <c r="AF894" s="47"/>
      <c r="AG894" s="47"/>
      <c r="AH894" s="47"/>
      <c r="AI894" s="47"/>
      <c r="AJ894" s="47"/>
    </row>
    <row r="895" spans="1:36" ht="15.75" customHeight="1" x14ac:dyDescent="0.35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  <c r="AA895" s="47"/>
      <c r="AB895" s="47"/>
      <c r="AC895" s="47"/>
      <c r="AD895" s="47"/>
      <c r="AE895" s="47"/>
      <c r="AF895" s="47"/>
      <c r="AG895" s="47"/>
      <c r="AH895" s="47"/>
      <c r="AI895" s="47"/>
      <c r="AJ895" s="47"/>
    </row>
    <row r="896" spans="1:36" ht="15.75" customHeight="1" x14ac:dyDescent="0.35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  <c r="AA896" s="47"/>
      <c r="AB896" s="47"/>
      <c r="AC896" s="47"/>
      <c r="AD896" s="47"/>
      <c r="AE896" s="47"/>
      <c r="AF896" s="47"/>
      <c r="AG896" s="47"/>
      <c r="AH896" s="47"/>
      <c r="AI896" s="47"/>
      <c r="AJ896" s="47"/>
    </row>
    <row r="897" spans="1:36" ht="15.75" customHeight="1" x14ac:dyDescent="0.35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  <c r="AA897" s="47"/>
      <c r="AB897" s="47"/>
      <c r="AC897" s="47"/>
      <c r="AD897" s="47"/>
      <c r="AE897" s="47"/>
      <c r="AF897" s="47"/>
      <c r="AG897" s="47"/>
      <c r="AH897" s="47"/>
      <c r="AI897" s="47"/>
      <c r="AJ897" s="47"/>
    </row>
    <row r="898" spans="1:36" ht="15.75" customHeight="1" x14ac:dyDescent="0.35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  <c r="AA898" s="47"/>
      <c r="AB898" s="47"/>
      <c r="AC898" s="47"/>
      <c r="AD898" s="47"/>
      <c r="AE898" s="47"/>
      <c r="AF898" s="47"/>
      <c r="AG898" s="47"/>
      <c r="AH898" s="47"/>
      <c r="AI898" s="47"/>
      <c r="AJ898" s="47"/>
    </row>
    <row r="899" spans="1:36" ht="15.75" customHeight="1" x14ac:dyDescent="0.35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  <c r="AA899" s="47"/>
      <c r="AB899" s="47"/>
      <c r="AC899" s="47"/>
      <c r="AD899" s="47"/>
      <c r="AE899" s="47"/>
      <c r="AF899" s="47"/>
      <c r="AG899" s="47"/>
      <c r="AH899" s="47"/>
      <c r="AI899" s="47"/>
      <c r="AJ899" s="47"/>
    </row>
    <row r="900" spans="1:36" ht="15.75" customHeight="1" x14ac:dyDescent="0.35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  <c r="AA900" s="47"/>
      <c r="AB900" s="47"/>
      <c r="AC900" s="47"/>
      <c r="AD900" s="47"/>
      <c r="AE900" s="47"/>
      <c r="AF900" s="47"/>
      <c r="AG900" s="47"/>
      <c r="AH900" s="47"/>
      <c r="AI900" s="47"/>
      <c r="AJ900" s="47"/>
    </row>
    <row r="901" spans="1:36" ht="15.75" customHeight="1" x14ac:dyDescent="0.35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  <c r="AA901" s="47"/>
      <c r="AB901" s="47"/>
      <c r="AC901" s="47"/>
      <c r="AD901" s="47"/>
      <c r="AE901" s="47"/>
      <c r="AF901" s="47"/>
      <c r="AG901" s="47"/>
      <c r="AH901" s="47"/>
      <c r="AI901" s="47"/>
      <c r="AJ901" s="47"/>
    </row>
    <row r="902" spans="1:36" ht="15.75" customHeight="1" x14ac:dyDescent="0.35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  <c r="AA902" s="47"/>
      <c r="AB902" s="47"/>
      <c r="AC902" s="47"/>
      <c r="AD902" s="47"/>
      <c r="AE902" s="47"/>
      <c r="AF902" s="47"/>
      <c r="AG902" s="47"/>
      <c r="AH902" s="47"/>
      <c r="AI902" s="47"/>
      <c r="AJ902" s="47"/>
    </row>
    <row r="903" spans="1:36" ht="15.75" customHeight="1" x14ac:dyDescent="0.35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  <c r="AA903" s="47"/>
      <c r="AB903" s="47"/>
      <c r="AC903" s="47"/>
      <c r="AD903" s="47"/>
      <c r="AE903" s="47"/>
      <c r="AF903" s="47"/>
      <c r="AG903" s="47"/>
      <c r="AH903" s="47"/>
      <c r="AI903" s="47"/>
      <c r="AJ903" s="47"/>
    </row>
    <row r="904" spans="1:36" ht="15.75" customHeight="1" x14ac:dyDescent="0.35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  <c r="AA904" s="47"/>
      <c r="AB904" s="47"/>
      <c r="AC904" s="47"/>
      <c r="AD904" s="47"/>
      <c r="AE904" s="47"/>
      <c r="AF904" s="47"/>
      <c r="AG904" s="47"/>
      <c r="AH904" s="47"/>
      <c r="AI904" s="47"/>
      <c r="AJ904" s="47"/>
    </row>
    <row r="905" spans="1:36" ht="15.75" customHeight="1" x14ac:dyDescent="0.35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  <c r="AA905" s="47"/>
      <c r="AB905" s="47"/>
      <c r="AC905" s="47"/>
      <c r="AD905" s="47"/>
      <c r="AE905" s="47"/>
      <c r="AF905" s="47"/>
      <c r="AG905" s="47"/>
      <c r="AH905" s="47"/>
      <c r="AI905" s="47"/>
      <c r="AJ905" s="47"/>
    </row>
    <row r="906" spans="1:36" ht="15.75" customHeight="1" x14ac:dyDescent="0.35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  <c r="AA906" s="47"/>
      <c r="AB906" s="47"/>
      <c r="AC906" s="47"/>
      <c r="AD906" s="47"/>
      <c r="AE906" s="47"/>
      <c r="AF906" s="47"/>
      <c r="AG906" s="47"/>
      <c r="AH906" s="47"/>
      <c r="AI906" s="47"/>
      <c r="AJ906" s="47"/>
    </row>
    <row r="907" spans="1:36" ht="15.75" customHeight="1" x14ac:dyDescent="0.35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  <c r="AA907" s="47"/>
      <c r="AB907" s="47"/>
      <c r="AC907" s="47"/>
      <c r="AD907" s="47"/>
      <c r="AE907" s="47"/>
      <c r="AF907" s="47"/>
      <c r="AG907" s="47"/>
      <c r="AH907" s="47"/>
      <c r="AI907" s="47"/>
      <c r="AJ907" s="47"/>
    </row>
    <row r="908" spans="1:36" ht="15.75" customHeight="1" x14ac:dyDescent="0.35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  <c r="AA908" s="47"/>
      <c r="AB908" s="47"/>
      <c r="AC908" s="47"/>
      <c r="AD908" s="47"/>
      <c r="AE908" s="47"/>
      <c r="AF908" s="47"/>
      <c r="AG908" s="47"/>
      <c r="AH908" s="47"/>
      <c r="AI908" s="47"/>
      <c r="AJ908" s="47"/>
    </row>
    <row r="909" spans="1:36" ht="15.75" customHeight="1" x14ac:dyDescent="0.35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  <c r="AA909" s="47"/>
      <c r="AB909" s="47"/>
      <c r="AC909" s="47"/>
      <c r="AD909" s="47"/>
      <c r="AE909" s="47"/>
      <c r="AF909" s="47"/>
      <c r="AG909" s="47"/>
      <c r="AH909" s="47"/>
      <c r="AI909" s="47"/>
      <c r="AJ909" s="47"/>
    </row>
    <row r="910" spans="1:36" ht="15.75" customHeight="1" x14ac:dyDescent="0.35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  <c r="AA910" s="47"/>
      <c r="AB910" s="47"/>
      <c r="AC910" s="47"/>
      <c r="AD910" s="47"/>
      <c r="AE910" s="47"/>
      <c r="AF910" s="47"/>
      <c r="AG910" s="47"/>
      <c r="AH910" s="47"/>
      <c r="AI910" s="47"/>
      <c r="AJ910" s="47"/>
    </row>
    <row r="911" spans="1:36" ht="15.75" customHeight="1" x14ac:dyDescent="0.35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  <c r="AA911" s="47"/>
      <c r="AB911" s="47"/>
      <c r="AC911" s="47"/>
      <c r="AD911" s="47"/>
      <c r="AE911" s="47"/>
      <c r="AF911" s="47"/>
      <c r="AG911" s="47"/>
      <c r="AH911" s="47"/>
      <c r="AI911" s="47"/>
      <c r="AJ911" s="47"/>
    </row>
    <row r="912" spans="1:36" ht="15.75" customHeight="1" x14ac:dyDescent="0.35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  <c r="AA912" s="47"/>
      <c r="AB912" s="47"/>
      <c r="AC912" s="47"/>
      <c r="AD912" s="47"/>
      <c r="AE912" s="47"/>
      <c r="AF912" s="47"/>
      <c r="AG912" s="47"/>
      <c r="AH912" s="47"/>
      <c r="AI912" s="47"/>
      <c r="AJ912" s="47"/>
    </row>
    <row r="913" spans="1:36" ht="15.75" customHeight="1" x14ac:dyDescent="0.35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  <c r="AA913" s="47"/>
      <c r="AB913" s="47"/>
      <c r="AC913" s="47"/>
      <c r="AD913" s="47"/>
      <c r="AE913" s="47"/>
      <c r="AF913" s="47"/>
      <c r="AG913" s="47"/>
      <c r="AH913" s="47"/>
      <c r="AI913" s="47"/>
      <c r="AJ913" s="47"/>
    </row>
    <row r="914" spans="1:36" ht="15.75" customHeight="1" x14ac:dyDescent="0.35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  <c r="AA914" s="47"/>
      <c r="AB914" s="47"/>
      <c r="AC914" s="47"/>
      <c r="AD914" s="47"/>
      <c r="AE914" s="47"/>
      <c r="AF914" s="47"/>
      <c r="AG914" s="47"/>
      <c r="AH914" s="47"/>
      <c r="AI914" s="47"/>
      <c r="AJ914" s="47"/>
    </row>
    <row r="915" spans="1:36" ht="15.75" customHeight="1" x14ac:dyDescent="0.35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  <c r="AA915" s="47"/>
      <c r="AB915" s="47"/>
      <c r="AC915" s="47"/>
      <c r="AD915" s="47"/>
      <c r="AE915" s="47"/>
      <c r="AF915" s="47"/>
      <c r="AG915" s="47"/>
      <c r="AH915" s="47"/>
      <c r="AI915" s="47"/>
      <c r="AJ915" s="47"/>
    </row>
    <row r="916" spans="1:36" ht="15.75" customHeight="1" x14ac:dyDescent="0.35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  <c r="AA916" s="47"/>
      <c r="AB916" s="47"/>
      <c r="AC916" s="47"/>
      <c r="AD916" s="47"/>
      <c r="AE916" s="47"/>
      <c r="AF916" s="47"/>
      <c r="AG916" s="47"/>
      <c r="AH916" s="47"/>
      <c r="AI916" s="47"/>
      <c r="AJ916" s="47"/>
    </row>
    <row r="917" spans="1:36" ht="15.75" customHeight="1" x14ac:dyDescent="0.35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  <c r="AA917" s="47"/>
      <c r="AB917" s="47"/>
      <c r="AC917" s="47"/>
      <c r="AD917" s="47"/>
      <c r="AE917" s="47"/>
      <c r="AF917" s="47"/>
      <c r="AG917" s="47"/>
      <c r="AH917" s="47"/>
      <c r="AI917" s="47"/>
      <c r="AJ917" s="47"/>
    </row>
    <row r="918" spans="1:36" ht="15.75" customHeight="1" x14ac:dyDescent="0.35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  <c r="AA918" s="47"/>
      <c r="AB918" s="47"/>
      <c r="AC918" s="47"/>
      <c r="AD918" s="47"/>
      <c r="AE918" s="47"/>
      <c r="AF918" s="47"/>
      <c r="AG918" s="47"/>
      <c r="AH918" s="47"/>
      <c r="AI918" s="47"/>
      <c r="AJ918" s="47"/>
    </row>
    <row r="919" spans="1:36" ht="15.75" customHeight="1" x14ac:dyDescent="0.35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  <c r="AA919" s="47"/>
      <c r="AB919" s="47"/>
      <c r="AC919" s="47"/>
      <c r="AD919" s="47"/>
      <c r="AE919" s="47"/>
      <c r="AF919" s="47"/>
      <c r="AG919" s="47"/>
      <c r="AH919" s="47"/>
      <c r="AI919" s="47"/>
      <c r="AJ919" s="47"/>
    </row>
    <row r="920" spans="1:36" ht="15.75" customHeight="1" x14ac:dyDescent="0.35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  <c r="AA920" s="47"/>
      <c r="AB920" s="47"/>
      <c r="AC920" s="47"/>
      <c r="AD920" s="47"/>
      <c r="AE920" s="47"/>
      <c r="AF920" s="47"/>
      <c r="AG920" s="47"/>
      <c r="AH920" s="47"/>
      <c r="AI920" s="47"/>
      <c r="AJ920" s="47"/>
    </row>
    <row r="921" spans="1:36" ht="15.75" customHeight="1" x14ac:dyDescent="0.35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  <c r="AA921" s="47"/>
      <c r="AB921" s="47"/>
      <c r="AC921" s="47"/>
      <c r="AD921" s="47"/>
      <c r="AE921" s="47"/>
      <c r="AF921" s="47"/>
      <c r="AG921" s="47"/>
      <c r="AH921" s="47"/>
      <c r="AI921" s="47"/>
      <c r="AJ921" s="47"/>
    </row>
    <row r="922" spans="1:36" ht="15.75" customHeight="1" x14ac:dyDescent="0.35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  <c r="AA922" s="47"/>
      <c r="AB922" s="47"/>
      <c r="AC922" s="47"/>
      <c r="AD922" s="47"/>
      <c r="AE922" s="47"/>
      <c r="AF922" s="47"/>
      <c r="AG922" s="47"/>
      <c r="AH922" s="47"/>
      <c r="AI922" s="47"/>
      <c r="AJ922" s="47"/>
    </row>
    <row r="923" spans="1:36" ht="15.75" customHeight="1" x14ac:dyDescent="0.35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  <c r="AA923" s="47"/>
      <c r="AB923" s="47"/>
      <c r="AC923" s="47"/>
      <c r="AD923" s="47"/>
      <c r="AE923" s="47"/>
      <c r="AF923" s="47"/>
      <c r="AG923" s="47"/>
      <c r="AH923" s="47"/>
      <c r="AI923" s="47"/>
      <c r="AJ923" s="47"/>
    </row>
    <row r="924" spans="1:36" ht="15.75" customHeight="1" x14ac:dyDescent="0.35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  <c r="AA924" s="47"/>
      <c r="AB924" s="47"/>
      <c r="AC924" s="47"/>
      <c r="AD924" s="47"/>
      <c r="AE924" s="47"/>
      <c r="AF924" s="47"/>
      <c r="AG924" s="47"/>
      <c r="AH924" s="47"/>
      <c r="AI924" s="47"/>
      <c r="AJ924" s="47"/>
    </row>
    <row r="925" spans="1:36" ht="15.75" customHeight="1" x14ac:dyDescent="0.35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  <c r="AA925" s="47"/>
      <c r="AB925" s="47"/>
      <c r="AC925" s="47"/>
      <c r="AD925" s="47"/>
      <c r="AE925" s="47"/>
      <c r="AF925" s="47"/>
      <c r="AG925" s="47"/>
      <c r="AH925" s="47"/>
      <c r="AI925" s="47"/>
      <c r="AJ925" s="47"/>
    </row>
    <row r="926" spans="1:36" ht="15.75" customHeight="1" x14ac:dyDescent="0.35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  <c r="AA926" s="47"/>
      <c r="AB926" s="47"/>
      <c r="AC926" s="47"/>
      <c r="AD926" s="47"/>
      <c r="AE926" s="47"/>
      <c r="AF926" s="47"/>
      <c r="AG926" s="47"/>
      <c r="AH926" s="47"/>
      <c r="AI926" s="47"/>
      <c r="AJ926" s="47"/>
    </row>
    <row r="927" spans="1:36" ht="15.75" customHeight="1" x14ac:dyDescent="0.35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  <c r="AA927" s="47"/>
      <c r="AB927" s="47"/>
      <c r="AC927" s="47"/>
      <c r="AD927" s="47"/>
      <c r="AE927" s="47"/>
      <c r="AF927" s="47"/>
      <c r="AG927" s="47"/>
      <c r="AH927" s="47"/>
      <c r="AI927" s="47"/>
      <c r="AJ927" s="47"/>
    </row>
    <row r="928" spans="1:36" ht="15.75" customHeight="1" x14ac:dyDescent="0.35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  <c r="AA928" s="47"/>
      <c r="AB928" s="47"/>
      <c r="AC928" s="47"/>
      <c r="AD928" s="47"/>
      <c r="AE928" s="47"/>
      <c r="AF928" s="47"/>
      <c r="AG928" s="47"/>
      <c r="AH928" s="47"/>
      <c r="AI928" s="47"/>
      <c r="AJ928" s="47"/>
    </row>
    <row r="929" spans="1:36" ht="15.75" customHeight="1" x14ac:dyDescent="0.35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  <c r="AA929" s="47"/>
      <c r="AB929" s="47"/>
      <c r="AC929" s="47"/>
      <c r="AD929" s="47"/>
      <c r="AE929" s="47"/>
      <c r="AF929" s="47"/>
      <c r="AG929" s="47"/>
      <c r="AH929" s="47"/>
      <c r="AI929" s="47"/>
      <c r="AJ929" s="47"/>
    </row>
    <row r="930" spans="1:36" ht="15.75" customHeight="1" x14ac:dyDescent="0.35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  <c r="AA930" s="47"/>
      <c r="AB930" s="47"/>
      <c r="AC930" s="47"/>
      <c r="AD930" s="47"/>
      <c r="AE930" s="47"/>
      <c r="AF930" s="47"/>
      <c r="AG930" s="47"/>
      <c r="AH930" s="47"/>
      <c r="AI930" s="47"/>
      <c r="AJ930" s="47"/>
    </row>
    <row r="931" spans="1:36" ht="15.75" customHeight="1" x14ac:dyDescent="0.35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  <c r="AA931" s="47"/>
      <c r="AB931" s="47"/>
      <c r="AC931" s="47"/>
      <c r="AD931" s="47"/>
      <c r="AE931" s="47"/>
      <c r="AF931" s="47"/>
      <c r="AG931" s="47"/>
      <c r="AH931" s="47"/>
      <c r="AI931" s="47"/>
      <c r="AJ931" s="47"/>
    </row>
    <row r="932" spans="1:36" ht="15.75" customHeight="1" x14ac:dyDescent="0.35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  <c r="AA932" s="47"/>
      <c r="AB932" s="47"/>
      <c r="AC932" s="47"/>
      <c r="AD932" s="47"/>
      <c r="AE932" s="47"/>
      <c r="AF932" s="47"/>
      <c r="AG932" s="47"/>
      <c r="AH932" s="47"/>
      <c r="AI932" s="47"/>
      <c r="AJ932" s="47"/>
    </row>
    <row r="933" spans="1:36" ht="15.75" customHeight="1" x14ac:dyDescent="0.35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  <c r="AA933" s="47"/>
      <c r="AB933" s="47"/>
      <c r="AC933" s="47"/>
      <c r="AD933" s="47"/>
      <c r="AE933" s="47"/>
      <c r="AF933" s="47"/>
      <c r="AG933" s="47"/>
      <c r="AH933" s="47"/>
      <c r="AI933" s="47"/>
      <c r="AJ933" s="47"/>
    </row>
    <row r="934" spans="1:36" ht="15.75" customHeight="1" x14ac:dyDescent="0.35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  <c r="AA934" s="47"/>
      <c r="AB934" s="47"/>
      <c r="AC934" s="47"/>
      <c r="AD934" s="47"/>
      <c r="AE934" s="47"/>
      <c r="AF934" s="47"/>
      <c r="AG934" s="47"/>
      <c r="AH934" s="47"/>
      <c r="AI934" s="47"/>
      <c r="AJ934" s="47"/>
    </row>
    <row r="935" spans="1:36" ht="15.75" customHeight="1" x14ac:dyDescent="0.35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  <c r="AA935" s="47"/>
      <c r="AB935" s="47"/>
      <c r="AC935" s="47"/>
      <c r="AD935" s="47"/>
      <c r="AE935" s="47"/>
      <c r="AF935" s="47"/>
      <c r="AG935" s="47"/>
      <c r="AH935" s="47"/>
      <c r="AI935" s="47"/>
      <c r="AJ935" s="47"/>
    </row>
    <row r="936" spans="1:36" ht="15.75" customHeight="1" x14ac:dyDescent="0.35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  <c r="AA936" s="47"/>
      <c r="AB936" s="47"/>
      <c r="AC936" s="47"/>
      <c r="AD936" s="47"/>
      <c r="AE936" s="47"/>
      <c r="AF936" s="47"/>
      <c r="AG936" s="47"/>
      <c r="AH936" s="47"/>
      <c r="AI936" s="47"/>
      <c r="AJ936" s="47"/>
    </row>
    <row r="937" spans="1:36" ht="15.75" customHeight="1" x14ac:dyDescent="0.35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  <c r="AA937" s="47"/>
      <c r="AB937" s="47"/>
      <c r="AC937" s="47"/>
      <c r="AD937" s="47"/>
      <c r="AE937" s="47"/>
      <c r="AF937" s="47"/>
      <c r="AG937" s="47"/>
      <c r="AH937" s="47"/>
      <c r="AI937" s="47"/>
      <c r="AJ937" s="47"/>
    </row>
    <row r="938" spans="1:36" ht="15.75" customHeight="1" x14ac:dyDescent="0.35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  <c r="AA938" s="47"/>
      <c r="AB938" s="47"/>
      <c r="AC938" s="47"/>
      <c r="AD938" s="47"/>
      <c r="AE938" s="47"/>
      <c r="AF938" s="47"/>
      <c r="AG938" s="47"/>
      <c r="AH938" s="47"/>
      <c r="AI938" s="47"/>
      <c r="AJ938" s="47"/>
    </row>
    <row r="939" spans="1:36" ht="15.75" customHeight="1" x14ac:dyDescent="0.35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  <c r="AA939" s="47"/>
      <c r="AB939" s="47"/>
      <c r="AC939" s="47"/>
      <c r="AD939" s="47"/>
      <c r="AE939" s="47"/>
      <c r="AF939" s="47"/>
      <c r="AG939" s="47"/>
      <c r="AH939" s="47"/>
      <c r="AI939" s="47"/>
      <c r="AJ939" s="47"/>
    </row>
    <row r="940" spans="1:36" ht="15.75" customHeight="1" x14ac:dyDescent="0.35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  <c r="AA940" s="47"/>
      <c r="AB940" s="47"/>
      <c r="AC940" s="47"/>
      <c r="AD940" s="47"/>
      <c r="AE940" s="47"/>
      <c r="AF940" s="47"/>
      <c r="AG940" s="47"/>
      <c r="AH940" s="47"/>
      <c r="AI940" s="47"/>
      <c r="AJ940" s="47"/>
    </row>
    <row r="941" spans="1:36" ht="15.75" customHeight="1" x14ac:dyDescent="0.35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  <c r="AA941" s="47"/>
      <c r="AB941" s="47"/>
      <c r="AC941" s="47"/>
      <c r="AD941" s="47"/>
      <c r="AE941" s="47"/>
      <c r="AF941" s="47"/>
      <c r="AG941" s="47"/>
      <c r="AH941" s="47"/>
      <c r="AI941" s="47"/>
      <c r="AJ941" s="47"/>
    </row>
    <row r="942" spans="1:36" ht="15.75" customHeight="1" x14ac:dyDescent="0.35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  <c r="AA942" s="47"/>
      <c r="AB942" s="47"/>
      <c r="AC942" s="47"/>
      <c r="AD942" s="47"/>
      <c r="AE942" s="47"/>
      <c r="AF942" s="47"/>
      <c r="AG942" s="47"/>
      <c r="AH942" s="47"/>
      <c r="AI942" s="47"/>
      <c r="AJ942" s="47"/>
    </row>
    <row r="943" spans="1:36" ht="15.75" customHeight="1" x14ac:dyDescent="0.35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  <c r="AA943" s="47"/>
      <c r="AB943" s="47"/>
      <c r="AC943" s="47"/>
      <c r="AD943" s="47"/>
      <c r="AE943" s="47"/>
      <c r="AF943" s="47"/>
      <c r="AG943" s="47"/>
      <c r="AH943" s="47"/>
      <c r="AI943" s="47"/>
      <c r="AJ943" s="47"/>
    </row>
    <row r="944" spans="1:36" ht="15.75" customHeight="1" x14ac:dyDescent="0.35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  <c r="AA944" s="47"/>
      <c r="AB944" s="47"/>
      <c r="AC944" s="47"/>
      <c r="AD944" s="47"/>
      <c r="AE944" s="47"/>
      <c r="AF944" s="47"/>
      <c r="AG944" s="47"/>
      <c r="AH944" s="47"/>
      <c r="AI944" s="47"/>
      <c r="AJ944" s="47"/>
    </row>
    <row r="945" spans="1:36" ht="15.75" customHeight="1" x14ac:dyDescent="0.35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  <c r="AA945" s="47"/>
      <c r="AB945" s="47"/>
      <c r="AC945" s="47"/>
      <c r="AD945" s="47"/>
      <c r="AE945" s="47"/>
      <c r="AF945" s="47"/>
      <c r="AG945" s="47"/>
      <c r="AH945" s="47"/>
      <c r="AI945" s="47"/>
      <c r="AJ945" s="47"/>
    </row>
    <row r="946" spans="1:36" ht="15.75" customHeight="1" x14ac:dyDescent="0.35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  <c r="AA946" s="47"/>
      <c r="AB946" s="47"/>
      <c r="AC946" s="47"/>
      <c r="AD946" s="47"/>
      <c r="AE946" s="47"/>
      <c r="AF946" s="47"/>
      <c r="AG946" s="47"/>
      <c r="AH946" s="47"/>
      <c r="AI946" s="47"/>
      <c r="AJ946" s="47"/>
    </row>
    <row r="947" spans="1:36" ht="15.75" customHeight="1" x14ac:dyDescent="0.35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  <c r="AA947" s="47"/>
      <c r="AB947" s="47"/>
      <c r="AC947" s="47"/>
      <c r="AD947" s="47"/>
      <c r="AE947" s="47"/>
      <c r="AF947" s="47"/>
      <c r="AG947" s="47"/>
      <c r="AH947" s="47"/>
      <c r="AI947" s="47"/>
      <c r="AJ947" s="47"/>
    </row>
    <row r="948" spans="1:36" ht="15.75" customHeight="1" x14ac:dyDescent="0.35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  <c r="AA948" s="47"/>
      <c r="AB948" s="47"/>
      <c r="AC948" s="47"/>
      <c r="AD948" s="47"/>
      <c r="AE948" s="47"/>
      <c r="AF948" s="47"/>
      <c r="AG948" s="47"/>
      <c r="AH948" s="47"/>
      <c r="AI948" s="47"/>
      <c r="AJ948" s="47"/>
    </row>
    <row r="949" spans="1:36" ht="15.75" customHeight="1" x14ac:dyDescent="0.35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  <c r="AA949" s="47"/>
      <c r="AB949" s="47"/>
      <c r="AC949" s="47"/>
      <c r="AD949" s="47"/>
      <c r="AE949" s="47"/>
      <c r="AF949" s="47"/>
      <c r="AG949" s="47"/>
      <c r="AH949" s="47"/>
      <c r="AI949" s="47"/>
      <c r="AJ949" s="47"/>
    </row>
    <row r="950" spans="1:36" ht="15.75" customHeight="1" x14ac:dyDescent="0.35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  <c r="AA950" s="47"/>
      <c r="AB950" s="47"/>
      <c r="AC950" s="47"/>
      <c r="AD950" s="47"/>
      <c r="AE950" s="47"/>
      <c r="AF950" s="47"/>
      <c r="AG950" s="47"/>
      <c r="AH950" s="47"/>
      <c r="AI950" s="47"/>
      <c r="AJ950" s="47"/>
    </row>
    <row r="951" spans="1:36" ht="15.75" customHeight="1" x14ac:dyDescent="0.35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  <c r="AA951" s="47"/>
      <c r="AB951" s="47"/>
      <c r="AC951" s="47"/>
      <c r="AD951" s="47"/>
      <c r="AE951" s="47"/>
      <c r="AF951" s="47"/>
      <c r="AG951" s="47"/>
      <c r="AH951" s="47"/>
      <c r="AI951" s="47"/>
      <c r="AJ951" s="47"/>
    </row>
    <row r="952" spans="1:36" ht="15.75" customHeight="1" x14ac:dyDescent="0.35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  <c r="AA952" s="47"/>
      <c r="AB952" s="47"/>
      <c r="AC952" s="47"/>
      <c r="AD952" s="47"/>
      <c r="AE952" s="47"/>
      <c r="AF952" s="47"/>
      <c r="AG952" s="47"/>
      <c r="AH952" s="47"/>
      <c r="AI952" s="47"/>
      <c r="AJ952" s="47"/>
    </row>
    <row r="953" spans="1:36" ht="15.75" customHeight="1" x14ac:dyDescent="0.35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  <c r="AA953" s="47"/>
      <c r="AB953" s="47"/>
      <c r="AC953" s="47"/>
      <c r="AD953" s="47"/>
      <c r="AE953" s="47"/>
      <c r="AF953" s="47"/>
      <c r="AG953" s="47"/>
      <c r="AH953" s="47"/>
      <c r="AI953" s="47"/>
      <c r="AJ953" s="47"/>
    </row>
    <row r="954" spans="1:36" ht="15.75" customHeight="1" x14ac:dyDescent="0.35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  <c r="AA954" s="47"/>
      <c r="AB954" s="47"/>
      <c r="AC954" s="47"/>
      <c r="AD954" s="47"/>
      <c r="AE954" s="47"/>
      <c r="AF954" s="47"/>
      <c r="AG954" s="47"/>
      <c r="AH954" s="47"/>
      <c r="AI954" s="47"/>
      <c r="AJ954" s="47"/>
    </row>
    <row r="955" spans="1:36" ht="15.75" customHeight="1" x14ac:dyDescent="0.35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  <c r="AA955" s="47"/>
      <c r="AB955" s="47"/>
      <c r="AC955" s="47"/>
      <c r="AD955" s="47"/>
      <c r="AE955" s="47"/>
      <c r="AF955" s="47"/>
      <c r="AG955" s="47"/>
      <c r="AH955" s="47"/>
      <c r="AI955" s="47"/>
      <c r="AJ955" s="47"/>
    </row>
    <row r="956" spans="1:36" ht="15.75" customHeight="1" x14ac:dyDescent="0.35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  <c r="AA956" s="47"/>
      <c r="AB956" s="47"/>
      <c r="AC956" s="47"/>
      <c r="AD956" s="47"/>
      <c r="AE956" s="47"/>
      <c r="AF956" s="47"/>
      <c r="AG956" s="47"/>
      <c r="AH956" s="47"/>
      <c r="AI956" s="47"/>
      <c r="AJ956" s="47"/>
    </row>
    <row r="957" spans="1:36" ht="15.75" customHeight="1" x14ac:dyDescent="0.35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  <c r="AA957" s="47"/>
      <c r="AB957" s="47"/>
      <c r="AC957" s="47"/>
      <c r="AD957" s="47"/>
      <c r="AE957" s="47"/>
      <c r="AF957" s="47"/>
      <c r="AG957" s="47"/>
      <c r="AH957" s="47"/>
      <c r="AI957" s="47"/>
      <c r="AJ957" s="47"/>
    </row>
    <row r="958" spans="1:36" ht="15.75" customHeight="1" x14ac:dyDescent="0.35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  <c r="AA958" s="47"/>
      <c r="AB958" s="47"/>
      <c r="AC958" s="47"/>
      <c r="AD958" s="47"/>
      <c r="AE958" s="47"/>
      <c r="AF958" s="47"/>
      <c r="AG958" s="47"/>
      <c r="AH958" s="47"/>
      <c r="AI958" s="47"/>
      <c r="AJ958" s="47"/>
    </row>
    <row r="959" spans="1:36" ht="15.75" customHeight="1" x14ac:dyDescent="0.35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  <c r="AA959" s="47"/>
      <c r="AB959" s="47"/>
      <c r="AC959" s="47"/>
      <c r="AD959" s="47"/>
      <c r="AE959" s="47"/>
      <c r="AF959" s="47"/>
      <c r="AG959" s="47"/>
      <c r="AH959" s="47"/>
      <c r="AI959" s="47"/>
      <c r="AJ959" s="47"/>
    </row>
    <row r="960" spans="1:36" ht="15.75" customHeight="1" x14ac:dyDescent="0.35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  <c r="AA960" s="47"/>
      <c r="AB960" s="47"/>
      <c r="AC960" s="47"/>
      <c r="AD960" s="47"/>
      <c r="AE960" s="47"/>
      <c r="AF960" s="47"/>
      <c r="AG960" s="47"/>
      <c r="AH960" s="47"/>
      <c r="AI960" s="47"/>
      <c r="AJ960" s="47"/>
    </row>
    <row r="961" spans="1:36" ht="15.75" customHeight="1" x14ac:dyDescent="0.35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  <c r="AA961" s="47"/>
      <c r="AB961" s="47"/>
      <c r="AC961" s="47"/>
      <c r="AD961" s="47"/>
      <c r="AE961" s="47"/>
      <c r="AF961" s="47"/>
      <c r="AG961" s="47"/>
      <c r="AH961" s="47"/>
      <c r="AI961" s="47"/>
      <c r="AJ961" s="47"/>
    </row>
    <row r="962" spans="1:36" ht="15.75" customHeight="1" x14ac:dyDescent="0.35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  <c r="AA962" s="47"/>
      <c r="AB962" s="47"/>
      <c r="AC962" s="47"/>
      <c r="AD962" s="47"/>
      <c r="AE962" s="47"/>
      <c r="AF962" s="47"/>
      <c r="AG962" s="47"/>
      <c r="AH962" s="47"/>
      <c r="AI962" s="47"/>
      <c r="AJ962" s="47"/>
    </row>
    <row r="963" spans="1:36" ht="15.75" customHeight="1" x14ac:dyDescent="0.35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  <c r="AA963" s="47"/>
      <c r="AB963" s="47"/>
      <c r="AC963" s="47"/>
      <c r="AD963" s="47"/>
      <c r="AE963" s="47"/>
      <c r="AF963" s="47"/>
      <c r="AG963" s="47"/>
      <c r="AH963" s="47"/>
      <c r="AI963" s="47"/>
      <c r="AJ963" s="47"/>
    </row>
    <row r="964" spans="1:36" ht="15.75" customHeight="1" x14ac:dyDescent="0.35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  <c r="AA964" s="47"/>
      <c r="AB964" s="47"/>
      <c r="AC964" s="47"/>
      <c r="AD964" s="47"/>
      <c r="AE964" s="47"/>
      <c r="AF964" s="47"/>
      <c r="AG964" s="47"/>
      <c r="AH964" s="47"/>
      <c r="AI964" s="47"/>
      <c r="AJ964" s="47"/>
    </row>
    <row r="965" spans="1:36" ht="15.75" customHeight="1" x14ac:dyDescent="0.35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  <c r="AA965" s="47"/>
      <c r="AB965" s="47"/>
      <c r="AC965" s="47"/>
      <c r="AD965" s="47"/>
      <c r="AE965" s="47"/>
      <c r="AF965" s="47"/>
      <c r="AG965" s="47"/>
      <c r="AH965" s="47"/>
      <c r="AI965" s="47"/>
      <c r="AJ965" s="47"/>
    </row>
    <row r="966" spans="1:36" ht="15.75" customHeight="1" x14ac:dyDescent="0.35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  <c r="AA966" s="47"/>
      <c r="AB966" s="47"/>
      <c r="AC966" s="47"/>
      <c r="AD966" s="47"/>
      <c r="AE966" s="47"/>
      <c r="AF966" s="47"/>
      <c r="AG966" s="47"/>
      <c r="AH966" s="47"/>
      <c r="AI966" s="47"/>
      <c r="AJ966" s="47"/>
    </row>
    <row r="967" spans="1:36" ht="15.75" customHeight="1" x14ac:dyDescent="0.35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  <c r="AA967" s="47"/>
      <c r="AB967" s="47"/>
      <c r="AC967" s="47"/>
      <c r="AD967" s="47"/>
      <c r="AE967" s="47"/>
      <c r="AF967" s="47"/>
      <c r="AG967" s="47"/>
      <c r="AH967" s="47"/>
      <c r="AI967" s="47"/>
      <c r="AJ967" s="47"/>
    </row>
    <row r="968" spans="1:36" ht="15.75" customHeight="1" x14ac:dyDescent="0.35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  <c r="AA968" s="47"/>
      <c r="AB968" s="47"/>
      <c r="AC968" s="47"/>
      <c r="AD968" s="47"/>
      <c r="AE968" s="47"/>
      <c r="AF968" s="47"/>
      <c r="AG968" s="47"/>
      <c r="AH968" s="47"/>
      <c r="AI968" s="47"/>
      <c r="AJ968" s="47"/>
    </row>
    <row r="969" spans="1:36" ht="15.75" customHeight="1" x14ac:dyDescent="0.35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  <c r="AA969" s="47"/>
      <c r="AB969" s="47"/>
      <c r="AC969" s="47"/>
      <c r="AD969" s="47"/>
      <c r="AE969" s="47"/>
      <c r="AF969" s="47"/>
      <c r="AG969" s="47"/>
      <c r="AH969" s="47"/>
      <c r="AI969" s="47"/>
      <c r="AJ969" s="47"/>
    </row>
    <row r="970" spans="1:36" ht="15.75" customHeight="1" x14ac:dyDescent="0.35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  <c r="AA970" s="47"/>
      <c r="AB970" s="47"/>
      <c r="AC970" s="47"/>
      <c r="AD970" s="47"/>
      <c r="AE970" s="47"/>
      <c r="AF970" s="47"/>
      <c r="AG970" s="47"/>
      <c r="AH970" s="47"/>
      <c r="AI970" s="47"/>
      <c r="AJ970" s="47"/>
    </row>
    <row r="971" spans="1:36" ht="15.75" customHeight="1" x14ac:dyDescent="0.35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  <c r="AA971" s="47"/>
      <c r="AB971" s="47"/>
      <c r="AC971" s="47"/>
      <c r="AD971" s="47"/>
      <c r="AE971" s="47"/>
      <c r="AF971" s="47"/>
      <c r="AG971" s="47"/>
      <c r="AH971" s="47"/>
      <c r="AI971" s="47"/>
      <c r="AJ971" s="47"/>
    </row>
    <row r="972" spans="1:36" ht="15.75" customHeight="1" x14ac:dyDescent="0.35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  <c r="AA972" s="47"/>
      <c r="AB972" s="47"/>
      <c r="AC972" s="47"/>
      <c r="AD972" s="47"/>
      <c r="AE972" s="47"/>
      <c r="AF972" s="47"/>
      <c r="AG972" s="47"/>
      <c r="AH972" s="47"/>
      <c r="AI972" s="47"/>
      <c r="AJ972" s="47"/>
    </row>
    <row r="973" spans="1:36" ht="15.75" customHeight="1" x14ac:dyDescent="0.35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  <c r="AA973" s="47"/>
      <c r="AB973" s="47"/>
      <c r="AC973" s="47"/>
      <c r="AD973" s="47"/>
      <c r="AE973" s="47"/>
      <c r="AF973" s="47"/>
      <c r="AG973" s="47"/>
      <c r="AH973" s="47"/>
      <c r="AI973" s="47"/>
      <c r="AJ973" s="47"/>
    </row>
    <row r="974" spans="1:36" ht="15.75" customHeight="1" x14ac:dyDescent="0.35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  <c r="AA974" s="47"/>
      <c r="AB974" s="47"/>
      <c r="AC974" s="47"/>
      <c r="AD974" s="47"/>
      <c r="AE974" s="47"/>
      <c r="AF974" s="47"/>
      <c r="AG974" s="47"/>
      <c r="AH974" s="47"/>
      <c r="AI974" s="47"/>
      <c r="AJ974" s="47"/>
    </row>
    <row r="975" spans="1:36" ht="15.75" customHeight="1" x14ac:dyDescent="0.35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  <c r="AA975" s="47"/>
      <c r="AB975" s="47"/>
      <c r="AC975" s="47"/>
      <c r="AD975" s="47"/>
      <c r="AE975" s="47"/>
      <c r="AF975" s="47"/>
      <c r="AG975" s="47"/>
      <c r="AH975" s="47"/>
      <c r="AI975" s="47"/>
      <c r="AJ975" s="47"/>
    </row>
    <row r="976" spans="1:36" ht="15.75" customHeight="1" x14ac:dyDescent="0.35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  <c r="AA976" s="47"/>
      <c r="AB976" s="47"/>
      <c r="AC976" s="47"/>
      <c r="AD976" s="47"/>
      <c r="AE976" s="47"/>
      <c r="AF976" s="47"/>
      <c r="AG976" s="47"/>
      <c r="AH976" s="47"/>
      <c r="AI976" s="47"/>
      <c r="AJ976" s="47"/>
    </row>
    <row r="977" spans="1:36" ht="15.75" customHeight="1" x14ac:dyDescent="0.35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  <c r="AA977" s="47"/>
      <c r="AB977" s="47"/>
      <c r="AC977" s="47"/>
      <c r="AD977" s="47"/>
      <c r="AE977" s="47"/>
      <c r="AF977" s="47"/>
      <c r="AG977" s="47"/>
      <c r="AH977" s="47"/>
      <c r="AI977" s="47"/>
      <c r="AJ977" s="47"/>
    </row>
    <row r="978" spans="1:36" ht="15.75" customHeight="1" x14ac:dyDescent="0.35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  <c r="AA978" s="47"/>
      <c r="AB978" s="47"/>
      <c r="AC978" s="47"/>
      <c r="AD978" s="47"/>
      <c r="AE978" s="47"/>
      <c r="AF978" s="47"/>
      <c r="AG978" s="47"/>
      <c r="AH978" s="47"/>
      <c r="AI978" s="47"/>
      <c r="AJ978" s="47"/>
    </row>
    <row r="979" spans="1:36" ht="15.75" customHeight="1" x14ac:dyDescent="0.35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  <c r="AA979" s="47"/>
      <c r="AB979" s="47"/>
      <c r="AC979" s="47"/>
      <c r="AD979" s="47"/>
      <c r="AE979" s="47"/>
      <c r="AF979" s="47"/>
      <c r="AG979" s="47"/>
      <c r="AH979" s="47"/>
      <c r="AI979" s="47"/>
      <c r="AJ979" s="47"/>
    </row>
    <row r="980" spans="1:36" ht="15.75" customHeight="1" x14ac:dyDescent="0.35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  <c r="AA980" s="47"/>
      <c r="AB980" s="47"/>
      <c r="AC980" s="47"/>
      <c r="AD980" s="47"/>
      <c r="AE980" s="47"/>
      <c r="AF980" s="47"/>
      <c r="AG980" s="47"/>
      <c r="AH980" s="47"/>
      <c r="AI980" s="47"/>
      <c r="AJ980" s="47"/>
    </row>
    <row r="981" spans="1:36" ht="15.75" customHeight="1" x14ac:dyDescent="0.35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  <c r="AA981" s="47"/>
      <c r="AB981" s="47"/>
      <c r="AC981" s="47"/>
      <c r="AD981" s="47"/>
      <c r="AE981" s="47"/>
      <c r="AF981" s="47"/>
      <c r="AG981" s="47"/>
      <c r="AH981" s="47"/>
      <c r="AI981" s="47"/>
      <c r="AJ981" s="47"/>
    </row>
    <row r="982" spans="1:36" ht="15.75" customHeight="1" x14ac:dyDescent="0.35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  <c r="AA982" s="47"/>
      <c r="AB982" s="47"/>
      <c r="AC982" s="47"/>
      <c r="AD982" s="47"/>
      <c r="AE982" s="47"/>
      <c r="AF982" s="47"/>
      <c r="AG982" s="47"/>
      <c r="AH982" s="47"/>
      <c r="AI982" s="47"/>
      <c r="AJ982" s="47"/>
    </row>
    <row r="983" spans="1:36" ht="15.75" customHeight="1" x14ac:dyDescent="0.35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  <c r="AA983" s="47"/>
      <c r="AB983" s="47"/>
      <c r="AC983" s="47"/>
      <c r="AD983" s="47"/>
      <c r="AE983" s="47"/>
      <c r="AF983" s="47"/>
      <c r="AG983" s="47"/>
      <c r="AH983" s="47"/>
      <c r="AI983" s="47"/>
      <c r="AJ983" s="47"/>
    </row>
    <row r="984" spans="1:36" ht="15.75" customHeight="1" x14ac:dyDescent="0.35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  <c r="AA984" s="47"/>
      <c r="AB984" s="47"/>
      <c r="AC984" s="47"/>
      <c r="AD984" s="47"/>
      <c r="AE984" s="47"/>
      <c r="AF984" s="47"/>
      <c r="AG984" s="47"/>
      <c r="AH984" s="47"/>
      <c r="AI984" s="47"/>
      <c r="AJ984" s="47"/>
    </row>
    <row r="985" spans="1:36" ht="15.75" customHeight="1" x14ac:dyDescent="0.35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  <c r="AA985" s="47"/>
      <c r="AB985" s="47"/>
      <c r="AC985" s="47"/>
      <c r="AD985" s="47"/>
      <c r="AE985" s="47"/>
      <c r="AF985" s="47"/>
      <c r="AG985" s="47"/>
      <c r="AH985" s="47"/>
      <c r="AI985" s="47"/>
      <c r="AJ985" s="47"/>
    </row>
    <row r="986" spans="1:36" ht="15.75" customHeight="1" x14ac:dyDescent="0.35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  <c r="AA986" s="47"/>
      <c r="AB986" s="47"/>
      <c r="AC986" s="47"/>
      <c r="AD986" s="47"/>
      <c r="AE986" s="47"/>
      <c r="AF986" s="47"/>
      <c r="AG986" s="47"/>
      <c r="AH986" s="47"/>
      <c r="AI986" s="47"/>
      <c r="AJ986" s="47"/>
    </row>
    <row r="987" spans="1:36" ht="15.75" customHeight="1" x14ac:dyDescent="0.35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  <c r="AA987" s="47"/>
      <c r="AB987" s="47"/>
      <c r="AC987" s="47"/>
      <c r="AD987" s="47"/>
      <c r="AE987" s="47"/>
      <c r="AF987" s="47"/>
      <c r="AG987" s="47"/>
      <c r="AH987" s="47"/>
      <c r="AI987" s="47"/>
      <c r="AJ987" s="47"/>
    </row>
    <row r="988" spans="1:36" ht="15.75" customHeight="1" x14ac:dyDescent="0.35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  <c r="AA988" s="47"/>
      <c r="AB988" s="47"/>
      <c r="AC988" s="47"/>
      <c r="AD988" s="47"/>
      <c r="AE988" s="47"/>
      <c r="AF988" s="47"/>
      <c r="AG988" s="47"/>
      <c r="AH988" s="47"/>
      <c r="AI988" s="47"/>
      <c r="AJ988" s="47"/>
    </row>
    <row r="989" spans="1:36" ht="15.75" customHeight="1" x14ac:dyDescent="0.35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  <c r="AA989" s="47"/>
      <c r="AB989" s="47"/>
      <c r="AC989" s="47"/>
      <c r="AD989" s="47"/>
      <c r="AE989" s="47"/>
      <c r="AF989" s="47"/>
      <c r="AG989" s="47"/>
      <c r="AH989" s="47"/>
      <c r="AI989" s="47"/>
      <c r="AJ989" s="47"/>
    </row>
    <row r="990" spans="1:36" ht="15.75" customHeight="1" x14ac:dyDescent="0.35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  <c r="AA990" s="47"/>
      <c r="AB990" s="47"/>
      <c r="AC990" s="47"/>
      <c r="AD990" s="47"/>
      <c r="AE990" s="47"/>
      <c r="AF990" s="47"/>
      <c r="AG990" s="47"/>
      <c r="AH990" s="47"/>
      <c r="AI990" s="47"/>
      <c r="AJ990" s="47"/>
    </row>
    <row r="991" spans="1:36" ht="15.75" customHeight="1" x14ac:dyDescent="0.35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  <c r="AA991" s="47"/>
      <c r="AB991" s="47"/>
      <c r="AC991" s="47"/>
      <c r="AD991" s="47"/>
      <c r="AE991" s="47"/>
      <c r="AF991" s="47"/>
      <c r="AG991" s="47"/>
      <c r="AH991" s="47"/>
      <c r="AI991" s="47"/>
      <c r="AJ991" s="47"/>
    </row>
    <row r="992" spans="1:36" ht="15.75" customHeight="1" x14ac:dyDescent="0.35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  <c r="AA992" s="47"/>
      <c r="AB992" s="47"/>
      <c r="AC992" s="47"/>
      <c r="AD992" s="47"/>
      <c r="AE992" s="47"/>
      <c r="AF992" s="47"/>
      <c r="AG992" s="47"/>
      <c r="AH992" s="47"/>
      <c r="AI992" s="47"/>
      <c r="AJ992" s="47"/>
    </row>
    <row r="993" spans="1:36" ht="15.75" customHeight="1" x14ac:dyDescent="0.35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  <c r="AA993" s="47"/>
      <c r="AB993" s="47"/>
      <c r="AC993" s="47"/>
      <c r="AD993" s="47"/>
      <c r="AE993" s="47"/>
      <c r="AF993" s="47"/>
      <c r="AG993" s="47"/>
      <c r="AH993" s="47"/>
      <c r="AI993" s="47"/>
      <c r="AJ993" s="47"/>
    </row>
    <row r="994" spans="1:36" ht="15.75" customHeight="1" x14ac:dyDescent="0.35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  <c r="AA994" s="47"/>
      <c r="AB994" s="47"/>
      <c r="AC994" s="47"/>
      <c r="AD994" s="47"/>
      <c r="AE994" s="47"/>
      <c r="AF994" s="47"/>
      <c r="AG994" s="47"/>
      <c r="AH994" s="47"/>
      <c r="AI994" s="47"/>
      <c r="AJ994" s="47"/>
    </row>
    <row r="995" spans="1:36" ht="15.75" customHeight="1" x14ac:dyDescent="0.35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  <c r="AA995" s="47"/>
      <c r="AB995" s="47"/>
      <c r="AC995" s="47"/>
      <c r="AD995" s="47"/>
      <c r="AE995" s="47"/>
      <c r="AF995" s="47"/>
      <c r="AG995" s="47"/>
      <c r="AH995" s="47"/>
      <c r="AI995" s="47"/>
      <c r="AJ995" s="47"/>
    </row>
    <row r="996" spans="1:36" ht="15.75" customHeight="1" x14ac:dyDescent="0.35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  <c r="AA996" s="47"/>
      <c r="AB996" s="47"/>
      <c r="AC996" s="47"/>
      <c r="AD996" s="47"/>
      <c r="AE996" s="47"/>
      <c r="AF996" s="47"/>
      <c r="AG996" s="47"/>
      <c r="AH996" s="47"/>
      <c r="AI996" s="47"/>
      <c r="AJ996" s="47"/>
    </row>
    <row r="997" spans="1:36" ht="15.75" customHeight="1" x14ac:dyDescent="0.35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  <c r="AA997" s="47"/>
      <c r="AB997" s="47"/>
      <c r="AC997" s="47"/>
      <c r="AD997" s="47"/>
      <c r="AE997" s="47"/>
      <c r="AF997" s="47"/>
      <c r="AG997" s="47"/>
      <c r="AH997" s="47"/>
      <c r="AI997" s="47"/>
      <c r="AJ997" s="47"/>
    </row>
    <row r="998" spans="1:36" ht="15.75" customHeight="1" x14ac:dyDescent="0.35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  <c r="AA998" s="47"/>
      <c r="AB998" s="47"/>
      <c r="AC998" s="47"/>
      <c r="AD998" s="47"/>
      <c r="AE998" s="47"/>
      <c r="AF998" s="47"/>
      <c r="AG998" s="47"/>
      <c r="AH998" s="47"/>
      <c r="AI998" s="47"/>
      <c r="AJ998" s="47"/>
    </row>
    <row r="999" spans="1:36" ht="15.75" customHeight="1" x14ac:dyDescent="0.35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  <c r="AA999" s="47"/>
      <c r="AB999" s="47"/>
      <c r="AC999" s="47"/>
      <c r="AD999" s="47"/>
      <c r="AE999" s="47"/>
      <c r="AF999" s="47"/>
      <c r="AG999" s="47"/>
      <c r="AH999" s="47"/>
      <c r="AI999" s="47"/>
      <c r="AJ999" s="47"/>
    </row>
    <row r="1000" spans="1:36" ht="15.75" customHeight="1" x14ac:dyDescent="0.35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  <c r="AA1000" s="47"/>
      <c r="AB1000" s="47"/>
      <c r="AC1000" s="47"/>
      <c r="AD1000" s="47"/>
      <c r="AE1000" s="47"/>
      <c r="AF1000" s="47"/>
      <c r="AG1000" s="47"/>
      <c r="AH1000" s="47"/>
      <c r="AI1000" s="47"/>
      <c r="AJ1000" s="47"/>
    </row>
  </sheetData>
  <pageMargins left="0.7" right="0.7" top="0.75" bottom="0.75" header="0" footer="0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C707B-DDE4-4377-BD8F-CE41F500B4A0}">
  <dimension ref="A1:A2"/>
  <sheetViews>
    <sheetView workbookViewId="0">
      <selection activeCell="A2" sqref="A2"/>
    </sheetView>
  </sheetViews>
  <sheetFormatPr defaultRowHeight="14.5" x14ac:dyDescent="0.35"/>
  <cols>
    <col min="1" max="16384" width="8.7265625" style="4"/>
  </cols>
  <sheetData>
    <row r="1" spans="1:1" x14ac:dyDescent="0.35">
      <c r="A1" s="4" t="s">
        <v>895</v>
      </c>
    </row>
    <row r="2" spans="1:1" x14ac:dyDescent="0.35">
      <c r="A2" s="133" t="s">
        <v>887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85"/>
  <sheetViews>
    <sheetView workbookViewId="0">
      <selection activeCell="B1" sqref="B1:C1048576"/>
    </sheetView>
  </sheetViews>
  <sheetFormatPr defaultRowHeight="14.5" x14ac:dyDescent="0.35"/>
  <cols>
    <col min="1" max="1" width="39.81640625" customWidth="1"/>
  </cols>
  <sheetData>
    <row r="1" spans="1:35" s="4" customFormat="1" x14ac:dyDescent="0.35">
      <c r="A1" s="1" t="s">
        <v>0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</row>
    <row r="2" spans="1:35" x14ac:dyDescent="0.35">
      <c r="A2" s="4" t="s">
        <v>3</v>
      </c>
      <c r="B2" s="4">
        <f>'Cement start year'!D5</f>
        <v>3982955012014.2222</v>
      </c>
      <c r="C2" s="4">
        <f>'Cement to 2050'!E4</f>
        <v>3966996406294.5474</v>
      </c>
      <c r="D2" s="4">
        <f>'Cement to 2050'!F4</f>
        <v>3951004796258.5825</v>
      </c>
      <c r="E2" s="4">
        <f>'Cement to 2050'!G4</f>
        <v>3910186001170.2212</v>
      </c>
      <c r="F2" s="4">
        <f>'Cement to 2050'!H4</f>
        <v>3876170680729.7773</v>
      </c>
      <c r="G2" s="4">
        <f>'Cement to 2050'!I4</f>
        <v>3838967417594.3394</v>
      </c>
      <c r="H2" s="4">
        <f>'Cement to 2050'!J4</f>
        <v>3805134829946.0503</v>
      </c>
      <c r="I2" s="4">
        <f>'Cement to 2050'!K4</f>
        <v>3768184557678.3521</v>
      </c>
      <c r="J2" s="4">
        <f>'Cement to 2050'!L4</f>
        <v>3742535612795.2651</v>
      </c>
      <c r="K2" s="4">
        <f>'Cement to 2050'!M4</f>
        <v>3723530347695.4502</v>
      </c>
      <c r="L2" s="4">
        <f>'Cement to 2050'!N4</f>
        <v>3704501272474.2891</v>
      </c>
      <c r="M2" s="4">
        <f>'Cement to 2050'!O4</f>
        <v>3685448387131.7734</v>
      </c>
      <c r="N2" s="4">
        <f>'Cement to 2050'!P4</f>
        <v>3666371691667.9028</v>
      </c>
      <c r="O2" s="4">
        <f>'Cement to 2050'!Q4</f>
        <v>3647271186082.6777</v>
      </c>
      <c r="P2" s="4">
        <f>'Cement start year'!R5</f>
        <v>0</v>
      </c>
      <c r="Q2" s="4">
        <f>'Cement start year'!S5</f>
        <v>0</v>
      </c>
      <c r="R2" s="4">
        <f>'Cement start year'!T5</f>
        <v>0</v>
      </c>
      <c r="S2" s="4">
        <f>'Cement start year'!U5</f>
        <v>0</v>
      </c>
      <c r="T2" s="4">
        <f>'Cement start year'!V5</f>
        <v>0</v>
      </c>
      <c r="U2" s="4">
        <f>'Cement start year'!W5</f>
        <v>0</v>
      </c>
      <c r="V2" s="4">
        <f>'Cement start year'!X5</f>
        <v>0</v>
      </c>
      <c r="W2" s="4">
        <f>'Cement start year'!Y5</f>
        <v>0</v>
      </c>
      <c r="X2" s="4">
        <f>'Cement start year'!Z5</f>
        <v>0</v>
      </c>
      <c r="Y2" s="4">
        <f>'Cement start year'!AA5</f>
        <v>0</v>
      </c>
      <c r="Z2" s="4">
        <f>'Cement start year'!AB5</f>
        <v>0</v>
      </c>
      <c r="AA2" s="4">
        <f>'Cement start year'!AC5</f>
        <v>0</v>
      </c>
      <c r="AB2" s="4">
        <f>'Cement start year'!AD5</f>
        <v>0</v>
      </c>
      <c r="AC2" s="4">
        <f>'Cement start year'!AE5</f>
        <v>0</v>
      </c>
      <c r="AD2" s="4">
        <f>'Cement start year'!AF5</f>
        <v>0</v>
      </c>
      <c r="AE2" s="4">
        <f>'Cement start year'!AG5</f>
        <v>0</v>
      </c>
      <c r="AF2" s="4">
        <f>'Cement start year'!AH5</f>
        <v>0</v>
      </c>
      <c r="AG2" s="4">
        <f>'Cement start year'!AI5</f>
        <v>0</v>
      </c>
      <c r="AH2" s="4">
        <f>'Cement start year'!AJ5</f>
        <v>0</v>
      </c>
      <c r="AI2" s="4">
        <f>'Cement start year'!AK5</f>
        <v>0</v>
      </c>
    </row>
    <row r="3" spans="1:35" x14ac:dyDescent="0.35">
      <c r="A3" s="4" t="s">
        <v>4</v>
      </c>
      <c r="B3" s="4">
        <f>About!$D$69*('Pathways-EPS electricity'!D20+'Pathways-EPS electricity'!D22)</f>
        <v>45402113246351.313</v>
      </c>
      <c r="C3" s="4">
        <f>About!$D$69*('Pathways-EPS electricity'!E20+'Pathways-EPS electricity'!E22)</f>
        <v>45364268176533.477</v>
      </c>
      <c r="D3" s="4">
        <f>About!$D$69*('Pathways-EPS electricity'!F20+'Pathways-EPS electricity'!F22)</f>
        <v>45324647751996.008</v>
      </c>
      <c r="E3" s="4">
        <f>About!$D$69*('Pathways-EPS electricity'!G20+'Pathways-EPS electricity'!G22)</f>
        <v>45286664162052.672</v>
      </c>
      <c r="F3" s="4">
        <f>About!$D$69*('Pathways-EPS electricity'!H20+'Pathways-EPS electricity'!H22)</f>
        <v>45266676340521.445</v>
      </c>
      <c r="G3" s="4">
        <f>About!$D$69*('Pathways-EPS electricity'!I20+'Pathways-EPS electricity'!I22)</f>
        <v>45247373037568.242</v>
      </c>
      <c r="H3" s="4">
        <f>About!$D$69*('Pathways-EPS electricity'!J20+'Pathways-EPS electricity'!J22)</f>
        <v>45228084689340.531</v>
      </c>
      <c r="I3" s="4">
        <f>About!$D$69*('Pathways-EPS electricity'!K20+'Pathways-EPS electricity'!K22)</f>
        <v>45209559241599.57</v>
      </c>
      <c r="J3" s="4">
        <f>About!$D$69*('Pathways-EPS electricity'!L20+'Pathways-EPS electricity'!L22)</f>
        <v>45390369411274.438</v>
      </c>
      <c r="K3" s="4">
        <f>About!$D$69*('Pathways-EPS electricity'!M20+'Pathways-EPS electricity'!M22)</f>
        <v>45571179580949.266</v>
      </c>
      <c r="L3" s="4">
        <f>About!$D$69*('Pathways-EPS electricity'!N20+'Pathways-EPS electricity'!N22)</f>
        <v>45751989750624.164</v>
      </c>
      <c r="M3" s="4">
        <f>About!$D$69*('Pathways-EPS electricity'!O20+'Pathways-EPS electricity'!O22)</f>
        <v>45932799920298.992</v>
      </c>
      <c r="N3" s="4">
        <f>About!$D$69*('Pathways-EPS electricity'!P20+'Pathways-EPS electricity'!P22)</f>
        <v>46113610089973.859</v>
      </c>
      <c r="O3" s="4">
        <f>About!$D$69*('Pathways-EPS electricity'!Q20+'Pathways-EPS electricity'!Q22)</f>
        <v>46294420259648.719</v>
      </c>
      <c r="P3" s="4">
        <f>About!$D$69*('Pathways-EPS electricity'!R20+'Pathways-EPS electricity'!R22)</f>
        <v>46475230429323.547</v>
      </c>
      <c r="Q3" s="4">
        <f>About!$D$69*('Pathways-EPS electricity'!S20+'Pathways-EPS electricity'!S22)</f>
        <v>46656040598998.414</v>
      </c>
      <c r="R3" s="4">
        <f>About!$D$69*('Pathways-EPS electricity'!T20+'Pathways-EPS electricity'!T22)</f>
        <v>46836850768673.273</v>
      </c>
      <c r="S3" s="4">
        <f>About!$D$69*('Pathways-EPS electricity'!U20+'Pathways-EPS electricity'!U22)</f>
        <v>47017660938348.141</v>
      </c>
      <c r="T3" s="4">
        <f>About!$D$69*('Pathways-EPS electricity'!V20+'Pathways-EPS electricity'!V22)</f>
        <v>47198471108022.969</v>
      </c>
      <c r="U3" s="4">
        <f>About!$D$69*('Pathways-EPS electricity'!W20+'Pathways-EPS electricity'!W22)</f>
        <v>47379281277697.828</v>
      </c>
      <c r="V3" s="4">
        <f>About!$D$69*('Pathways-EPS electricity'!X20+'Pathways-EPS electricity'!X22)</f>
        <v>47560091447372.695</v>
      </c>
      <c r="W3" s="4">
        <f>About!$D$69*('Pathways-EPS electricity'!Y20+'Pathways-EPS electricity'!Y22)</f>
        <v>47740901617047.523</v>
      </c>
      <c r="X3" s="4">
        <f>About!$D$69*('Pathways-EPS electricity'!Z20+'Pathways-EPS electricity'!Z22)</f>
        <v>47921711786722.422</v>
      </c>
      <c r="Y3" s="4">
        <f>About!$D$69*('Pathways-EPS electricity'!AA20+'Pathways-EPS electricity'!AA22)</f>
        <v>48102521956397.25</v>
      </c>
      <c r="Z3" s="4">
        <f>About!$D$69*('Pathways-EPS electricity'!AB20+'Pathways-EPS electricity'!AB22)</f>
        <v>48283332126072.117</v>
      </c>
      <c r="AA3" s="4">
        <f>About!$D$69*('Pathways-EPS electricity'!AC20+'Pathways-EPS electricity'!AC22)</f>
        <v>48464142295746.984</v>
      </c>
      <c r="AB3" s="4">
        <f>About!$D$69*('Pathways-EPS electricity'!AD20+'Pathways-EPS electricity'!AD22)</f>
        <v>48644952465421.813</v>
      </c>
      <c r="AC3" s="4">
        <f>About!$D$69*('Pathways-EPS electricity'!AE20+'Pathways-EPS electricity'!AE22)</f>
        <v>48825762635096.672</v>
      </c>
      <c r="AD3" s="4">
        <f>About!$D$69*('Pathways-EPS electricity'!AF20+'Pathways-EPS electricity'!AF22)</f>
        <v>49006572804771.508</v>
      </c>
      <c r="AE3" s="4">
        <f>About!$D$69*('Pathways-EPS electricity'!AG20+'Pathways-EPS electricity'!AG22)</f>
        <v>49187382974446.398</v>
      </c>
      <c r="AF3" s="4">
        <f>About!$D$69*('Pathways-EPS electricity'!AH20+'Pathways-EPS electricity'!AH22)</f>
        <v>49368193144121.227</v>
      </c>
      <c r="AG3" s="4">
        <f>About!$D$69*('Pathways-EPS electricity'!AI20+'Pathways-EPS electricity'!AI22)</f>
        <v>49549003313796.063</v>
      </c>
      <c r="AH3" s="4">
        <f>About!$D$69*('Pathways-EPS electricity'!AJ20+'Pathways-EPS electricity'!AJ22)</f>
        <v>49729813483470.953</v>
      </c>
      <c r="AI3" s="4">
        <f>About!$D$69*('Pathways-EPS electricity'!AK20+'Pathways-EPS electricity'!AK22)</f>
        <v>49910623653145.789</v>
      </c>
    </row>
    <row r="4" spans="1:35" x14ac:dyDescent="0.35">
      <c r="A4" s="4" t="s">
        <v>5</v>
      </c>
      <c r="B4" s="4">
        <f>About!$D$69*'Pathways-EPS electricity'!D13</f>
        <v>2392510231865.0605</v>
      </c>
      <c r="C4" s="4">
        <f>About!$D$69*'Pathways-EPS electricity'!E13</f>
        <v>2373307212241.9717</v>
      </c>
      <c r="D4" s="4">
        <f>About!$D$69*'Pathways-EPS electricity'!F13</f>
        <v>2354684023426.3701</v>
      </c>
      <c r="E4" s="4">
        <f>About!$D$69*'Pathways-EPS electricity'!G13</f>
        <v>2337391070801.7261</v>
      </c>
      <c r="F4" s="4">
        <f>About!$D$69*'Pathways-EPS electricity'!H13</f>
        <v>2321917850798.9526</v>
      </c>
      <c r="G4" s="4">
        <f>About!$D$69*'Pathways-EPS electricity'!I13</f>
        <v>2306496013652.5815</v>
      </c>
      <c r="H4" s="4">
        <f>About!$D$69*'Pathways-EPS electricity'!J13</f>
        <v>2290626946618.457</v>
      </c>
      <c r="I4" s="4">
        <f>About!$D$69*'Pathways-EPS electricity'!K13</f>
        <v>2274564099847.4019</v>
      </c>
      <c r="J4" s="4">
        <f>About!$D$69*'Pathways-EPS electricity'!L13</f>
        <v>2270005491270.9595</v>
      </c>
      <c r="K4" s="4">
        <f>About!$D$69*'Pathways-EPS electricity'!M13</f>
        <v>2262413271356.7397</v>
      </c>
      <c r="L4" s="4">
        <f>About!$D$69*'Pathways-EPS electricity'!N13</f>
        <v>2254821051442.5161</v>
      </c>
      <c r="M4" s="4">
        <f>About!$D$69*'Pathways-EPS electricity'!O13</f>
        <v>2247228831528.293</v>
      </c>
      <c r="N4" s="4">
        <f>About!$D$69*'Pathways-EPS electricity'!P13</f>
        <v>2239636611614.0732</v>
      </c>
      <c r="O4" s="4">
        <f>About!$D$69*'Pathways-EPS electricity'!Q13</f>
        <v>2232044391699.8496</v>
      </c>
      <c r="P4" s="4">
        <f>About!$D$69*'Pathways-EPS electricity'!R13</f>
        <v>2224452171785.6265</v>
      </c>
      <c r="Q4" s="4">
        <f>About!$D$69*'Pathways-EPS electricity'!S13</f>
        <v>2216859951871.4067</v>
      </c>
      <c r="R4" s="4">
        <f>About!$D$69*'Pathways-EPS electricity'!T13</f>
        <v>2209267731957.1836</v>
      </c>
      <c r="S4" s="4">
        <f>About!$D$69*'Pathways-EPS electricity'!U13</f>
        <v>2201675512042.9639</v>
      </c>
      <c r="T4" s="4">
        <f>About!$D$69*'Pathways-EPS electricity'!V13</f>
        <v>2194083292128.7405</v>
      </c>
      <c r="U4" s="4">
        <f>About!$D$69*'Pathways-EPS electricity'!W13</f>
        <v>2186491072214.5173</v>
      </c>
      <c r="V4" s="4">
        <f>About!$D$69*'Pathways-EPS electricity'!X13</f>
        <v>2178898852300.2974</v>
      </c>
      <c r="W4" s="4">
        <f>About!$D$69*'Pathways-EPS electricity'!Y13</f>
        <v>2171306632386.074</v>
      </c>
      <c r="X4" s="4">
        <f>About!$D$69*'Pathways-EPS electricity'!Z13</f>
        <v>2163714412471.8506</v>
      </c>
      <c r="Y4" s="4">
        <f>About!$D$69*'Pathways-EPS electricity'!AA13</f>
        <v>2156122192557.6309</v>
      </c>
      <c r="Z4" s="4">
        <f>About!$D$69*'Pathways-EPS electricity'!AB13</f>
        <v>2148529972643.408</v>
      </c>
      <c r="AA4" s="4">
        <f>About!$D$69*'Pathways-EPS electricity'!AC13</f>
        <v>2140937752729.188</v>
      </c>
      <c r="AB4" s="4">
        <f>About!$D$69*'Pathways-EPS electricity'!AD13</f>
        <v>2133345532814.9648</v>
      </c>
      <c r="AC4" s="4">
        <f>About!$D$69*'Pathways-EPS electricity'!AE13</f>
        <v>2125753312900.7415</v>
      </c>
      <c r="AD4" s="4">
        <f>About!$D$69*'Pathways-EPS electricity'!AF13</f>
        <v>2118161092986.5215</v>
      </c>
      <c r="AE4" s="4">
        <f>About!$D$69*'Pathways-EPS electricity'!AG13</f>
        <v>2110568873072.2983</v>
      </c>
      <c r="AF4" s="4">
        <f>About!$D$69*'Pathways-EPS electricity'!AH13</f>
        <v>2102976653158.075</v>
      </c>
      <c r="AG4" s="4">
        <f>About!$D$69*'Pathways-EPS electricity'!AI13</f>
        <v>2095384433243.855</v>
      </c>
      <c r="AH4" s="4">
        <f>About!$D$69*'Pathways-EPS electricity'!AJ13</f>
        <v>2087792213329.6321</v>
      </c>
      <c r="AI4" s="4">
        <f>About!$D$69*'Pathways-EPS electricity'!AK13</f>
        <v>2080199993415.4087</v>
      </c>
    </row>
    <row r="5" spans="1:35" x14ac:dyDescent="0.35">
      <c r="A5" s="4" t="s">
        <v>6</v>
      </c>
      <c r="B5" s="4">
        <f>About!$D$69*'Pathways-EPS electricity'!D10</f>
        <v>9797792789792.6191</v>
      </c>
      <c r="C5" s="4">
        <f>About!$D$69*'Pathways-EPS electricity'!E10</f>
        <v>9715273277507.2246</v>
      </c>
      <c r="D5" s="4">
        <f>About!$D$69*'Pathways-EPS electricity'!F10</f>
        <v>9660455889099.2109</v>
      </c>
      <c r="E5" s="4">
        <f>About!$D$69*'Pathways-EPS electricity'!G10</f>
        <v>9560544003841.9238</v>
      </c>
      <c r="F5" s="4">
        <f>About!$D$69*'Pathways-EPS electricity'!H10</f>
        <v>9470702448352.0195</v>
      </c>
      <c r="G5" s="4">
        <f>About!$D$69*'Pathways-EPS electricity'!I10</f>
        <v>9378550075211.0566</v>
      </c>
      <c r="H5" s="4">
        <f>About!$D$69*'Pathways-EPS electricity'!J10</f>
        <v>9281801934502.6777</v>
      </c>
      <c r="I5" s="4">
        <f>About!$D$69*'Pathways-EPS electricity'!K10</f>
        <v>9185333475780.9453</v>
      </c>
      <c r="J5" s="4">
        <f>About!$D$69*'Pathways-EPS electricity'!L10</f>
        <v>9199937278722.332</v>
      </c>
      <c r="K5" s="4">
        <f>About!$D$69*'Pathways-EPS electricity'!M10</f>
        <v>9175057281222.2344</v>
      </c>
      <c r="L5" s="4">
        <f>About!$D$69*'Pathways-EPS electricity'!N10</f>
        <v>9149871052931.3105</v>
      </c>
      <c r="M5" s="4">
        <f>About!$D$69*'Pathways-EPS electricity'!O10</f>
        <v>9124378593849.5898</v>
      </c>
      <c r="N5" s="4">
        <f>About!$D$69*'Pathways-EPS electricity'!P10</f>
        <v>9098579903977.0762</v>
      </c>
      <c r="O5" s="4">
        <f>About!$D$69*'Pathways-EPS electricity'!Q10</f>
        <v>9072474983313.6992</v>
      </c>
      <c r="P5" s="4">
        <f>About!$D$69*'Pathways-EPS electricity'!R10</f>
        <v>9098861869788.6992</v>
      </c>
      <c r="Q5" s="4">
        <f>About!$D$69*'Pathways-EPS electricity'!S10</f>
        <v>9125248756263.6973</v>
      </c>
      <c r="R5" s="4">
        <f>About!$D$69*'Pathways-EPS electricity'!T10</f>
        <v>9151635642738.6641</v>
      </c>
      <c r="S5" s="4">
        <f>About!$D$69*'Pathways-EPS electricity'!U10</f>
        <v>9178022529213.6621</v>
      </c>
      <c r="T5" s="4">
        <f>About!$D$69*'Pathways-EPS electricity'!V10</f>
        <v>9204409415688.625</v>
      </c>
      <c r="U5" s="4">
        <f>About!$D$69*'Pathways-EPS electricity'!W10</f>
        <v>9230796302163.625</v>
      </c>
      <c r="V5" s="4">
        <f>About!$D$69*'Pathways-EPS electricity'!X10</f>
        <v>9257183188638.625</v>
      </c>
      <c r="W5" s="4">
        <f>About!$D$69*'Pathways-EPS electricity'!Y10</f>
        <v>9283570075113.5898</v>
      </c>
      <c r="X5" s="4">
        <f>About!$D$69*'Pathways-EPS electricity'!Z10</f>
        <v>9309956961588.5879</v>
      </c>
      <c r="Y5" s="4">
        <f>About!$D$69*'Pathways-EPS electricity'!AA10</f>
        <v>9336343848063.5527</v>
      </c>
      <c r="Z5" s="4">
        <f>About!$D$69*'Pathways-EPS electricity'!AB10</f>
        <v>9362730734538.5508</v>
      </c>
      <c r="AA5" s="4">
        <f>About!$D$69*'Pathways-EPS electricity'!AC10</f>
        <v>9389117621013.5508</v>
      </c>
      <c r="AB5" s="4">
        <f>About!$D$69*'Pathways-EPS electricity'!AD10</f>
        <v>9415504507488.5156</v>
      </c>
      <c r="AC5" s="4">
        <f>About!$D$69*'Pathways-EPS electricity'!AE10</f>
        <v>9441891393963.5137</v>
      </c>
      <c r="AD5" s="4">
        <f>About!$D$69*'Pathways-EPS electricity'!AF10</f>
        <v>9468278280438.4805</v>
      </c>
      <c r="AE5" s="4">
        <f>About!$D$69*'Pathways-EPS electricity'!AG10</f>
        <v>9494665166913.4785</v>
      </c>
      <c r="AF5" s="4">
        <f>About!$D$69*'Pathways-EPS electricity'!AH10</f>
        <v>9521052053388.4785</v>
      </c>
      <c r="AG5" s="4">
        <f>About!$D$69*'Pathways-EPS electricity'!AI10</f>
        <v>9547438939863.4414</v>
      </c>
      <c r="AH5" s="4">
        <f>About!$D$69*'Pathways-EPS electricity'!AJ10</f>
        <v>9573825826338.4414</v>
      </c>
      <c r="AI5" s="4">
        <f>About!$D$69*'Pathways-EPS electricity'!AK10</f>
        <v>9600212712813.4063</v>
      </c>
    </row>
    <row r="6" spans="1:35" x14ac:dyDescent="0.35">
      <c r="A6" s="4" t="s">
        <v>7</v>
      </c>
      <c r="B6" s="4">
        <f>About!$D$69*'Pathways-EPS electricity'!D16</f>
        <v>1320856975976.2959</v>
      </c>
      <c r="C6" s="4">
        <f>About!$D$69*'Pathways-EPS electricity'!E16</f>
        <v>1290732197151.1411</v>
      </c>
      <c r="D6" s="4">
        <f>About!$D$69*'Pathways-EPS electricity'!F16</f>
        <v>1261842866564.8223</v>
      </c>
      <c r="E6" s="4">
        <f>About!$D$69*'Pathways-EPS electricity'!G16</f>
        <v>1236172472460.2957</v>
      </c>
      <c r="F6" s="4">
        <f>About!$D$69*'Pathways-EPS electricity'!H16</f>
        <v>1206717264543.4216</v>
      </c>
      <c r="G6" s="4">
        <f>About!$D$69*'Pathways-EPS electricity'!I16</f>
        <v>1180708620462.2634</v>
      </c>
      <c r="H6" s="4">
        <f>About!$D$69*'Pathways-EPS electricity'!J16</f>
        <v>1155145460445.9995</v>
      </c>
      <c r="I6" s="4">
        <f>About!$D$69*'Pathways-EPS electricity'!K16</f>
        <v>1131003527840.7266</v>
      </c>
      <c r="J6" s="4">
        <f>About!$D$69*'Pathways-EPS electricity'!L16</f>
        <v>1114984101384.3069</v>
      </c>
      <c r="K6" s="4">
        <f>About!$D$69*'Pathways-EPS electricity'!M16</f>
        <v>1096034439703.0585</v>
      </c>
      <c r="L6" s="4">
        <f>About!$D$69*'Pathways-EPS electricity'!N16</f>
        <v>1077084778021.807</v>
      </c>
      <c r="M6" s="4">
        <f>About!$D$69*'Pathways-EPS electricity'!O16</f>
        <v>1058135116340.5552</v>
      </c>
      <c r="N6" s="4">
        <f>About!$D$69*'Pathways-EPS electricity'!P16</f>
        <v>1039185454659.3071</v>
      </c>
      <c r="O6" s="4">
        <f>About!$D$69*'Pathways-EPS electricity'!Q16</f>
        <v>1020235792978.0553</v>
      </c>
      <c r="P6" s="4">
        <f>About!$D$69*'Pathways-EPS electricity'!R16</f>
        <v>1001286131296.8037</v>
      </c>
      <c r="Q6" s="4">
        <f>About!$D$69*'Pathways-EPS electricity'!S16</f>
        <v>982336469615.55554</v>
      </c>
      <c r="R6" s="4">
        <f>About!$D$69*'Pathways-EPS electricity'!T16</f>
        <v>963386807934.30396</v>
      </c>
      <c r="S6" s="4">
        <f>About!$D$69*'Pathways-EPS electricity'!U16</f>
        <v>944437146253.05237</v>
      </c>
      <c r="T6" s="4">
        <f>About!$D$69*'Pathways-EPS electricity'!V16</f>
        <v>925487484571.80408</v>
      </c>
      <c r="U6" s="4">
        <f>About!$D$69*'Pathways-EPS electricity'!W16</f>
        <v>906537822890.55249</v>
      </c>
      <c r="V6" s="4">
        <f>About!$D$69*'Pathways-EPS electricity'!X16</f>
        <v>887588161209.3009</v>
      </c>
      <c r="W6" s="4">
        <f>About!$D$69*'Pathways-EPS electricity'!Y16</f>
        <v>868638499528.05261</v>
      </c>
      <c r="X6" s="4">
        <f>About!$D$69*'Pathways-EPS electricity'!Z16</f>
        <v>849688837846.80103</v>
      </c>
      <c r="Y6" s="4">
        <f>About!$D$69*'Pathways-EPS electricity'!AA16</f>
        <v>830739176165.54944</v>
      </c>
      <c r="Z6" s="4">
        <f>About!$D$69*'Pathways-EPS electricity'!AB16</f>
        <v>811789514484.30115</v>
      </c>
      <c r="AA6" s="4">
        <f>About!$D$69*'Pathways-EPS electricity'!AC16</f>
        <v>792839852803.04956</v>
      </c>
      <c r="AB6" s="4">
        <f>About!$D$69*'Pathways-EPS electricity'!AD16</f>
        <v>773890191121.79785</v>
      </c>
      <c r="AC6" s="4">
        <f>About!$D$69*'Pathways-EPS electricity'!AE16</f>
        <v>754940529440.54968</v>
      </c>
      <c r="AD6" s="4">
        <f>About!$D$69*'Pathways-EPS electricity'!AF16</f>
        <v>735990867759.2981</v>
      </c>
      <c r="AE6" s="4">
        <f>About!$D$69*'Pathways-EPS electricity'!AG16</f>
        <v>717041206078.04651</v>
      </c>
      <c r="AF6" s="4">
        <f>About!$D$69*'Pathways-EPS electricity'!AH16</f>
        <v>698091544396.79834</v>
      </c>
      <c r="AG6" s="4">
        <f>About!$D$69*'Pathways-EPS electricity'!AI16</f>
        <v>679141882715.54663</v>
      </c>
      <c r="AH6" s="4">
        <f>About!$D$69*'Pathways-EPS electricity'!AJ16</f>
        <v>660192221034.29492</v>
      </c>
      <c r="AI6" s="4">
        <f>About!$D$69*'Pathways-EPS electricity'!AK16</f>
        <v>641242559353.04675</v>
      </c>
    </row>
    <row r="7" spans="1:35" x14ac:dyDescent="0.35">
      <c r="A7" s="4" t="s">
        <v>8</v>
      </c>
      <c r="B7" s="7">
        <f>About!$D$69*'Pathways-EPS electricity'!D25</f>
        <v>7944736034454.5703</v>
      </c>
      <c r="C7" s="7">
        <f>About!$D$69*'Pathways-EPS electricity'!E25</f>
        <v>8013812984289.6006</v>
      </c>
      <c r="D7" s="7">
        <f>About!$D$69*'Pathways-EPS electricity'!F25</f>
        <v>8082490581597.3672</v>
      </c>
      <c r="E7" s="7">
        <f>About!$D$69*'Pathways-EPS electricity'!G25</f>
        <v>8151476623545.5381</v>
      </c>
      <c r="F7" s="7">
        <f>About!$D$69*'Pathways-EPS electricity'!H25</f>
        <v>8221017946118.2988</v>
      </c>
      <c r="G7" s="7">
        <f>About!$D$69*'Pathways-EPS electricity'!I25</f>
        <v>8291253821001.04</v>
      </c>
      <c r="H7" s="7">
        <f>About!$D$69*'Pathways-EPS electricity'!J25</f>
        <v>8360314716463.1133</v>
      </c>
      <c r="I7" s="7">
        <f>About!$D$69*'Pathways-EPS electricity'!K25</f>
        <v>8432799608317.2266</v>
      </c>
      <c r="J7" s="7">
        <f>About!$D$69*'Pathways-EPS electricity'!L25</f>
        <v>8503459720005.3086</v>
      </c>
      <c r="K7" s="7">
        <f>About!$D$69*'Pathways-EPS electricity'!M25</f>
        <v>8573599067970.6543</v>
      </c>
      <c r="L7" s="7">
        <f>About!$D$69*'Pathways-EPS electricity'!N25</f>
        <v>8644410893483.165</v>
      </c>
      <c r="M7" s="7">
        <f>About!$D$69*'Pathways-EPS electricity'!O25</f>
        <v>8714401939178.3359</v>
      </c>
      <c r="N7" s="7">
        <f>About!$D$69*'Pathways-EPS electricity'!P25</f>
        <v>8781045046073.3457</v>
      </c>
      <c r="O7" s="7">
        <f>About!$D$69*'Pathways-EPS electricity'!Q25</f>
        <v>8847083304467.2637</v>
      </c>
      <c r="P7" s="7">
        <f>About!$D$69*'Pathways-EPS electricity'!R25</f>
        <v>8911397122526.125</v>
      </c>
      <c r="Q7" s="7">
        <f>About!$D$69*'Pathways-EPS electricity'!S25</f>
        <v>8978408075241.4727</v>
      </c>
      <c r="R7" s="7">
        <f>About!$D$69*'Pathways-EPS electricity'!T25</f>
        <v>9049750698459.8164</v>
      </c>
      <c r="S7" s="7">
        <f>About!$D$69*'Pathways-EPS electricity'!U25</f>
        <v>9115924816984.8691</v>
      </c>
      <c r="T7" s="7">
        <f>About!$D$69*'Pathways-EPS electricity'!V25</f>
        <v>9180621933198.0371</v>
      </c>
      <c r="U7" s="7">
        <f>About!$D$69*'Pathways-EPS electricity'!W25</f>
        <v>9241854917086.7773</v>
      </c>
      <c r="V7" s="7">
        <f>About!$D$69*'Pathways-EPS electricity'!X25</f>
        <v>9302471011694.7129</v>
      </c>
      <c r="W7" s="7">
        <f>About!$D$69*'Pathways-EPS electricity'!Y25</f>
        <v>9363220758957.5</v>
      </c>
      <c r="X7" s="7">
        <f>About!$D$69*'Pathways-EPS electricity'!Z25</f>
        <v>9422168001496.7324</v>
      </c>
      <c r="Y7" s="7">
        <f>About!$D$69*'Pathways-EPS electricity'!AA25</f>
        <v>9478750635579.3125</v>
      </c>
      <c r="Z7" s="7">
        <f>About!$D$69*'Pathways-EPS electricity'!AB25</f>
        <v>9534290738818.1133</v>
      </c>
      <c r="AA7" s="7">
        <f>About!$D$69*'Pathways-EPS electricity'!AC25</f>
        <v>9589544873538.6445</v>
      </c>
      <c r="AB7" s="7">
        <f>About!$D$69*'Pathways-EPS electricity'!AD25</f>
        <v>9643354315372.8633</v>
      </c>
      <c r="AC7" s="7">
        <f>About!$D$69*'Pathways-EPS electricity'!AE25</f>
        <v>9696169389482.1641</v>
      </c>
      <c r="AD7" s="7">
        <f>About!$D$69*'Pathways-EPS electricity'!AF25</f>
        <v>9747832963691.2461</v>
      </c>
      <c r="AE7" s="7">
        <f>About!$D$69*'Pathways-EPS electricity'!AG25</f>
        <v>9798151984165.3262</v>
      </c>
      <c r="AF7" s="7">
        <f>About!$D$69*'Pathways-EPS electricity'!AH25</f>
        <v>9847427871756.6348</v>
      </c>
      <c r="AG7" s="7">
        <f>About!$D$69*'Pathways-EPS electricity'!AI25</f>
        <v>9895929938571.5</v>
      </c>
      <c r="AH7" s="7">
        <f>About!$D$69*'Pathways-EPS electricity'!AJ25</f>
        <v>9943617245958.8828</v>
      </c>
      <c r="AI7" s="7">
        <f>About!$D$69*'Pathways-EPS electricity'!AK25</f>
        <v>9989705537799.9219</v>
      </c>
    </row>
    <row r="8" spans="1:35" x14ac:dyDescent="0.35">
      <c r="A8" s="4" t="s">
        <v>10</v>
      </c>
      <c r="B8" s="7">
        <f>About!$D$69*('Pathways-EPS electricity'!D2+'Pathways-EPS electricity'!D4)</f>
        <v>78454864965222.047</v>
      </c>
      <c r="C8" s="7">
        <f>About!$D$69*('Pathways-EPS electricity'!E2+'Pathways-EPS electricity'!E4)</f>
        <v>79272482020679.859</v>
      </c>
      <c r="D8" s="7">
        <f>About!$D$69*('Pathways-EPS electricity'!F2+'Pathways-EPS electricity'!F4)</f>
        <v>80031651478805.547</v>
      </c>
      <c r="E8" s="7">
        <f>About!$D$69*('Pathways-EPS electricity'!G2+'Pathways-EPS electricity'!G4)</f>
        <v>80335029798424.906</v>
      </c>
      <c r="F8" s="7">
        <f>About!$D$69*('Pathways-EPS electricity'!H2+'Pathways-EPS electricity'!H4)</f>
        <v>80573734477037.938</v>
      </c>
      <c r="G8" s="7">
        <f>About!$D$69*('Pathways-EPS electricity'!I2+'Pathways-EPS electricity'!I4)</f>
        <v>80741297666305.25</v>
      </c>
      <c r="H8" s="7">
        <f>About!$D$69*('Pathways-EPS electricity'!J2+'Pathways-EPS electricity'!J4)</f>
        <v>80836662116760.922</v>
      </c>
      <c r="I8" s="7">
        <f>About!$D$69*('Pathways-EPS electricity'!K2+'Pathways-EPS electricity'!K4)</f>
        <v>80858445342732.172</v>
      </c>
      <c r="J8" s="7">
        <f>About!$D$69*('Pathways-EPS electricity'!L2+'Pathways-EPS electricity'!L4)</f>
        <v>81185156018167.656</v>
      </c>
      <c r="K8" s="7">
        <f>About!$D$69*('Pathways-EPS electricity'!M2+'Pathways-EPS electricity'!M4)</f>
        <v>81477436201569.078</v>
      </c>
      <c r="L8" s="7">
        <f>About!$D$69*('Pathways-EPS electricity'!N2+'Pathways-EPS electricity'!N4)</f>
        <v>81762439241232.688</v>
      </c>
      <c r="M8" s="7">
        <f>About!$D$69*('Pathways-EPS electricity'!O2+'Pathways-EPS electricity'!O4)</f>
        <v>82040165137157.766</v>
      </c>
      <c r="N8" s="7">
        <f>About!$D$69*('Pathways-EPS electricity'!P2+'Pathways-EPS electricity'!P4)</f>
        <v>82310613889344.984</v>
      </c>
      <c r="O8" s="7">
        <f>About!$D$69*('Pathways-EPS electricity'!Q2+'Pathways-EPS electricity'!Q4)</f>
        <v>82573785497793.719</v>
      </c>
      <c r="P8" s="7">
        <f>About!$D$69*('Pathways-EPS electricity'!R2+'Pathways-EPS electricity'!R4)</f>
        <v>82829679962504.594</v>
      </c>
      <c r="Q8" s="7">
        <f>About!$D$69*('Pathways-EPS electricity'!S2+'Pathways-EPS electricity'!S4)</f>
        <v>83078297283476.969</v>
      </c>
      <c r="R8" s="7">
        <f>About!$D$69*('Pathways-EPS electricity'!T2+'Pathways-EPS electricity'!T4)</f>
        <v>83319637460711.156</v>
      </c>
      <c r="S8" s="7">
        <f>About!$D$69*('Pathways-EPS electricity'!U2+'Pathways-EPS electricity'!U4)</f>
        <v>83553700494207.156</v>
      </c>
      <c r="T8" s="7">
        <f>About!$D$69*('Pathways-EPS electricity'!V2+'Pathways-EPS electricity'!V4)</f>
        <v>83780486383965.313</v>
      </c>
      <c r="U8" s="7">
        <f>About!$D$69*('Pathways-EPS electricity'!W2+'Pathways-EPS electricity'!W4)</f>
        <v>84303934765687.328</v>
      </c>
      <c r="V8" s="7">
        <f>About!$D$69*('Pathways-EPS electricity'!X2+'Pathways-EPS electricity'!X4)</f>
        <v>84825048792265.469</v>
      </c>
      <c r="W8" s="7">
        <f>About!$D$69*('Pathways-EPS electricity'!Y2+'Pathways-EPS electricity'!Y4)</f>
        <v>85343828463698.719</v>
      </c>
      <c r="X8" s="7">
        <f>About!$D$69*('Pathways-EPS electricity'!Z2+'Pathways-EPS electricity'!Z4)</f>
        <v>85860273779987.766</v>
      </c>
      <c r="Y8" s="7">
        <f>About!$D$69*('Pathways-EPS electricity'!AA2+'Pathways-EPS electricity'!AA4)</f>
        <v>86374384741132.297</v>
      </c>
      <c r="Z8" s="7">
        <f>About!$D$69*('Pathways-EPS electricity'!AB2+'Pathways-EPS electricity'!AB4)</f>
        <v>86886161347132.625</v>
      </c>
      <c r="AA8" s="7">
        <f>About!$D$69*('Pathways-EPS electricity'!AC2+'Pathways-EPS electricity'!AC4)</f>
        <v>87395603597988.391</v>
      </c>
      <c r="AB8" s="7">
        <f>About!$D$69*('Pathways-EPS electricity'!AD2+'Pathways-EPS electricity'!AD4)</f>
        <v>87902711493699.641</v>
      </c>
      <c r="AC8" s="7">
        <f>About!$D$69*('Pathways-EPS electricity'!AE2+'Pathways-EPS electricity'!AE4)</f>
        <v>88407485034266.672</v>
      </c>
      <c r="AD8" s="7">
        <f>About!$D$69*('Pathways-EPS electricity'!AF2+'Pathways-EPS electricity'!AF4)</f>
        <v>88909924219689.156</v>
      </c>
      <c r="AE8" s="7">
        <f>About!$D$69*('Pathways-EPS electricity'!AG2+'Pathways-EPS electricity'!AG4)</f>
        <v>89410029049967.109</v>
      </c>
      <c r="AF8" s="7">
        <f>About!$D$69*('Pathways-EPS electricity'!AH2+'Pathways-EPS electricity'!AH4)</f>
        <v>89907799525100.516</v>
      </c>
      <c r="AG8" s="7">
        <f>About!$D$69*('Pathways-EPS electricity'!AI2+'Pathways-EPS electricity'!AI4)</f>
        <v>90403235645089.719</v>
      </c>
      <c r="AH8" s="7">
        <f>About!$D$69*('Pathways-EPS electricity'!AJ2+'Pathways-EPS electricity'!AJ4)</f>
        <v>90896337409934.391</v>
      </c>
      <c r="AI8" s="7">
        <f>About!$D$69*('Pathways-EPS electricity'!AK2+'Pathways-EPS electricity'!AK4)</f>
        <v>91387104819634.859</v>
      </c>
    </row>
    <row r="9" spans="1:35" x14ac:dyDescent="0.35">
      <c r="A9" s="4" t="s">
        <v>9</v>
      </c>
      <c r="B9" s="7">
        <f>About!$D$69*('Pathways-EPS electricity'!D30+'Pathways-EPS electricity'!D33+'Pathways-EPS electricity'!D36+'Pathways-EPS electricity'!D39+'Pathways-EPS electricity'!D42+'Pathways-EPS electricity'!D45+'Pathways-EPS electricity'!D48+'Pathways-EPS electricity'!D50+'Pathways-EPS electricity'!D53+'Pathways-EPS electricity'!D56+'Pathways-EPS electricity'!D58+'Pathways-EPS electricity'!D60+'Pathways-EPS electricity'!D63+'Pathways-EPS electricity'!D66+'Pathways-EPS electricity'!D69+'Pathways-EPS electricity'!D72+'Pathways-EPS electricity'!D75+'Pathways-EPS electricity'!D78+'Pathways-EPS electricity'!D81+'Pathways-EPS electricity'!D84+'Pathways-EPS electricity'!D87+'Pathways-EPS electricity'!D90+'Pathways-EPS electricity'!D93)</f>
        <v>144535078162648.41</v>
      </c>
      <c r="C9" s="7">
        <f>About!$D$69*('Pathways-EPS electricity'!E30+'Pathways-EPS electricity'!E33+'Pathways-EPS electricity'!E36+'Pathways-EPS electricity'!E39+'Pathways-EPS electricity'!E42+'Pathways-EPS electricity'!E45+'Pathways-EPS electricity'!E48+'Pathways-EPS electricity'!E50+'Pathways-EPS electricity'!E53+'Pathways-EPS electricity'!E56+'Pathways-EPS electricity'!E58+'Pathways-EPS electricity'!E60+'Pathways-EPS electricity'!E63+'Pathways-EPS electricity'!E66+'Pathways-EPS electricity'!E69+'Pathways-EPS electricity'!E72+'Pathways-EPS electricity'!E75+'Pathways-EPS electricity'!E78+'Pathways-EPS electricity'!E81+'Pathways-EPS electricity'!E84+'Pathways-EPS electricity'!E87+'Pathways-EPS electricity'!E90+'Pathways-EPS electricity'!E93)</f>
        <v>144955237427536.81</v>
      </c>
      <c r="D9" s="7">
        <f>About!$D$69*('Pathways-EPS electricity'!F30+'Pathways-EPS electricity'!F33+'Pathways-EPS electricity'!F36+'Pathways-EPS electricity'!F39+'Pathways-EPS electricity'!F42+'Pathways-EPS electricity'!F45+'Pathways-EPS electricity'!F48+'Pathways-EPS electricity'!F50+'Pathways-EPS electricity'!F53+'Pathways-EPS electricity'!F56+'Pathways-EPS electricity'!F58+'Pathways-EPS electricity'!F60+'Pathways-EPS electricity'!F63+'Pathways-EPS electricity'!F66+'Pathways-EPS electricity'!F69+'Pathways-EPS electricity'!F72+'Pathways-EPS electricity'!F75+'Pathways-EPS electricity'!F78+'Pathways-EPS electricity'!F81+'Pathways-EPS electricity'!F84+'Pathways-EPS electricity'!F87+'Pathways-EPS electricity'!F90+'Pathways-EPS electricity'!F93)</f>
        <v>145460671729226.81</v>
      </c>
      <c r="E9" s="7">
        <f>About!$D$69*('Pathways-EPS electricity'!G30+'Pathways-EPS electricity'!G33+'Pathways-EPS electricity'!G36+'Pathways-EPS electricity'!G39+'Pathways-EPS electricity'!G42+'Pathways-EPS electricity'!G45+'Pathways-EPS electricity'!G48+'Pathways-EPS electricity'!G50+'Pathways-EPS electricity'!G53+'Pathways-EPS electricity'!G56+'Pathways-EPS electricity'!G58+'Pathways-EPS electricity'!G60+'Pathways-EPS electricity'!G63+'Pathways-EPS electricity'!G66+'Pathways-EPS electricity'!G69+'Pathways-EPS electricity'!G72+'Pathways-EPS electricity'!G75+'Pathways-EPS electricity'!G78+'Pathways-EPS electricity'!G81+'Pathways-EPS electricity'!G84+'Pathways-EPS electricity'!G87+'Pathways-EPS electricity'!G90+'Pathways-EPS electricity'!G93)</f>
        <v>146006782011063.28</v>
      </c>
      <c r="F9" s="7">
        <f>About!$D$69*('Pathways-EPS electricity'!H30+'Pathways-EPS electricity'!H33+'Pathways-EPS electricity'!H36+'Pathways-EPS electricity'!H39+'Pathways-EPS electricity'!H42+'Pathways-EPS electricity'!H45+'Pathways-EPS electricity'!H48+'Pathways-EPS electricity'!H50+'Pathways-EPS electricity'!H53+'Pathways-EPS electricity'!H56+'Pathways-EPS electricity'!H58+'Pathways-EPS electricity'!H60+'Pathways-EPS electricity'!H63+'Pathways-EPS electricity'!H66+'Pathways-EPS electricity'!H69+'Pathways-EPS electricity'!H72+'Pathways-EPS electricity'!H75+'Pathways-EPS electricity'!H78+'Pathways-EPS electricity'!H81+'Pathways-EPS electricity'!H84+'Pathways-EPS electricity'!H87+'Pathways-EPS electricity'!H90+'Pathways-EPS electricity'!H93)</f>
        <v>146833956109099.38</v>
      </c>
      <c r="G9" s="7">
        <f>About!$D$69*('Pathways-EPS electricity'!I30+'Pathways-EPS electricity'!I33+'Pathways-EPS electricity'!I36+'Pathways-EPS electricity'!I39+'Pathways-EPS electricity'!I42+'Pathways-EPS electricity'!I45+'Pathways-EPS electricity'!I48+'Pathways-EPS electricity'!I50+'Pathways-EPS electricity'!I53+'Pathways-EPS electricity'!I56+'Pathways-EPS electricity'!I58+'Pathways-EPS electricity'!I60+'Pathways-EPS electricity'!I63+'Pathways-EPS electricity'!I66+'Pathways-EPS electricity'!I69+'Pathways-EPS electricity'!I72+'Pathways-EPS electricity'!I75+'Pathways-EPS electricity'!I78+'Pathways-EPS electricity'!I81+'Pathways-EPS electricity'!I84+'Pathways-EPS electricity'!I87+'Pathways-EPS electricity'!I90+'Pathways-EPS electricity'!I93)</f>
        <v>147817469675940.13</v>
      </c>
      <c r="H9" s="7">
        <f>About!$D$69*('Pathways-EPS electricity'!J30+'Pathways-EPS electricity'!J33+'Pathways-EPS electricity'!J36+'Pathways-EPS electricity'!J39+'Pathways-EPS electricity'!J42+'Pathways-EPS electricity'!J45+'Pathways-EPS electricity'!J48+'Pathways-EPS electricity'!J50+'Pathways-EPS electricity'!J53+'Pathways-EPS electricity'!J56+'Pathways-EPS electricity'!J58+'Pathways-EPS electricity'!J60+'Pathways-EPS electricity'!J63+'Pathways-EPS electricity'!J66+'Pathways-EPS electricity'!J69+'Pathways-EPS electricity'!J72+'Pathways-EPS electricity'!J75+'Pathways-EPS electricity'!J78+'Pathways-EPS electricity'!J81+'Pathways-EPS electricity'!J84+'Pathways-EPS electricity'!J87+'Pathways-EPS electricity'!J90+'Pathways-EPS electricity'!J93)</f>
        <v>148748384743777.06</v>
      </c>
      <c r="I9" s="7">
        <f>About!$D$69*('Pathways-EPS electricity'!K30+'Pathways-EPS electricity'!K33+'Pathways-EPS electricity'!K36+'Pathways-EPS electricity'!K39+'Pathways-EPS electricity'!K42+'Pathways-EPS electricity'!K45+'Pathways-EPS electricity'!K48+'Pathways-EPS electricity'!K50+'Pathways-EPS electricity'!K53+'Pathways-EPS electricity'!K56+'Pathways-EPS electricity'!K58+'Pathways-EPS electricity'!K60+'Pathways-EPS electricity'!K63+'Pathways-EPS electricity'!K66+'Pathways-EPS electricity'!K69+'Pathways-EPS electricity'!K72+'Pathways-EPS electricity'!K75+'Pathways-EPS electricity'!K78+'Pathways-EPS electricity'!K81+'Pathways-EPS electricity'!K84+'Pathways-EPS electricity'!K87+'Pathways-EPS electricity'!K90+'Pathways-EPS electricity'!K93)</f>
        <v>149698866352759.25</v>
      </c>
      <c r="J9" s="7">
        <f>About!$D$69*('Pathways-EPS electricity'!L30+'Pathways-EPS electricity'!L33+'Pathways-EPS electricity'!L36+'Pathways-EPS electricity'!L39+'Pathways-EPS electricity'!L42+'Pathways-EPS electricity'!L45+'Pathways-EPS electricity'!L48+'Pathways-EPS electricity'!L50+'Pathways-EPS electricity'!L53+'Pathways-EPS electricity'!L56+'Pathways-EPS electricity'!L58+'Pathways-EPS electricity'!L60+'Pathways-EPS electricity'!L63+'Pathways-EPS electricity'!L66+'Pathways-EPS electricity'!L69+'Pathways-EPS electricity'!L72+'Pathways-EPS electricity'!L75+'Pathways-EPS electricity'!L78+'Pathways-EPS electricity'!L81+'Pathways-EPS electricity'!L84+'Pathways-EPS electricity'!L87+'Pathways-EPS electricity'!L90+'Pathways-EPS electricity'!L93)</f>
        <v>151563880886756.31</v>
      </c>
      <c r="K9" s="7">
        <f>About!$D$69*('Pathways-EPS electricity'!M30+'Pathways-EPS electricity'!M33+'Pathways-EPS electricity'!M36+'Pathways-EPS electricity'!M39+'Pathways-EPS electricity'!M42+'Pathways-EPS electricity'!M45+'Pathways-EPS electricity'!M48+'Pathways-EPS electricity'!M50+'Pathways-EPS electricity'!M53+'Pathways-EPS electricity'!M56+'Pathways-EPS electricity'!M58+'Pathways-EPS electricity'!M60+'Pathways-EPS electricity'!M63+'Pathways-EPS electricity'!M66+'Pathways-EPS electricity'!M69+'Pathways-EPS electricity'!M72+'Pathways-EPS electricity'!M75+'Pathways-EPS electricity'!M78+'Pathways-EPS electricity'!M81+'Pathways-EPS electricity'!M84+'Pathways-EPS electricity'!M87+'Pathways-EPS electricity'!M90+'Pathways-EPS electricity'!M93)</f>
        <v>153168998724458.94</v>
      </c>
      <c r="L9" s="7">
        <f>About!$D$69*('Pathways-EPS electricity'!N30+'Pathways-EPS electricity'!N33+'Pathways-EPS electricity'!N36+'Pathways-EPS electricity'!N39+'Pathways-EPS electricity'!N42+'Pathways-EPS electricity'!N45+'Pathways-EPS electricity'!N48+'Pathways-EPS electricity'!N50+'Pathways-EPS electricity'!N53+'Pathways-EPS electricity'!N56+'Pathways-EPS electricity'!N58+'Pathways-EPS electricity'!N60+'Pathways-EPS electricity'!N63+'Pathways-EPS electricity'!N66+'Pathways-EPS electricity'!N69+'Pathways-EPS electricity'!N72+'Pathways-EPS electricity'!N75+'Pathways-EPS electricity'!N78+'Pathways-EPS electricity'!N81+'Pathways-EPS electricity'!N84+'Pathways-EPS electricity'!N87+'Pathways-EPS electricity'!N90+'Pathways-EPS electricity'!N93)</f>
        <v>154812260920717.25</v>
      </c>
      <c r="M9" s="7">
        <f>About!$D$69*('Pathways-EPS electricity'!O30+'Pathways-EPS electricity'!O33+'Pathways-EPS electricity'!O36+'Pathways-EPS electricity'!O39+'Pathways-EPS electricity'!O42+'Pathways-EPS electricity'!O45+'Pathways-EPS electricity'!O48+'Pathways-EPS electricity'!O50+'Pathways-EPS electricity'!O53+'Pathways-EPS electricity'!O56+'Pathways-EPS electricity'!O58+'Pathways-EPS electricity'!O60+'Pathways-EPS electricity'!O63+'Pathways-EPS electricity'!O66+'Pathways-EPS electricity'!O69+'Pathways-EPS electricity'!O72+'Pathways-EPS electricity'!O75+'Pathways-EPS electricity'!O78+'Pathways-EPS electricity'!O81+'Pathways-EPS electricity'!O84+'Pathways-EPS electricity'!O87+'Pathways-EPS electricity'!O90+'Pathways-EPS electricity'!O93)</f>
        <v>156493755423274.66</v>
      </c>
      <c r="N9" s="7">
        <f>About!$D$69*('Pathways-EPS electricity'!P30+'Pathways-EPS electricity'!P33+'Pathways-EPS electricity'!P36+'Pathways-EPS electricity'!P39+'Pathways-EPS electricity'!P42+'Pathways-EPS electricity'!P45+'Pathways-EPS electricity'!P48+'Pathways-EPS electricity'!P50+'Pathways-EPS electricity'!P53+'Pathways-EPS electricity'!P56+'Pathways-EPS electricity'!P58+'Pathways-EPS electricity'!P60+'Pathways-EPS electricity'!P63+'Pathways-EPS electricity'!P66+'Pathways-EPS electricity'!P69+'Pathways-EPS electricity'!P72+'Pathways-EPS electricity'!P75+'Pathways-EPS electricity'!P78+'Pathways-EPS electricity'!P81+'Pathways-EPS electricity'!P84+'Pathways-EPS electricity'!P87+'Pathways-EPS electricity'!P90+'Pathways-EPS electricity'!P93)</f>
        <v>158213618767874.84</v>
      </c>
      <c r="O9" s="7">
        <f>About!$D$69*('Pathways-EPS electricity'!Q30+'Pathways-EPS electricity'!Q33+'Pathways-EPS electricity'!Q36+'Pathways-EPS electricity'!Q39+'Pathways-EPS electricity'!Q42+'Pathways-EPS electricity'!Q45+'Pathways-EPS electricity'!Q48+'Pathways-EPS electricity'!Q50+'Pathways-EPS electricity'!Q53+'Pathways-EPS electricity'!Q56+'Pathways-EPS electricity'!Q58+'Pathways-EPS electricity'!Q60+'Pathways-EPS electricity'!Q63+'Pathways-EPS electricity'!Q66+'Pathways-EPS electricity'!Q69+'Pathways-EPS electricity'!Q72+'Pathways-EPS electricity'!Q75+'Pathways-EPS electricity'!Q78+'Pathways-EPS electricity'!Q81+'Pathways-EPS electricity'!Q84+'Pathways-EPS electricity'!Q87+'Pathways-EPS electricity'!Q90+'Pathways-EPS electricity'!Q93)</f>
        <v>159972042453329.16</v>
      </c>
      <c r="P9" s="7">
        <f>About!$D$69*('Pathways-EPS electricity'!R30+'Pathways-EPS electricity'!R33+'Pathways-EPS electricity'!R36+'Pathways-EPS electricity'!R39+'Pathways-EPS electricity'!R42+'Pathways-EPS electricity'!R45+'Pathways-EPS electricity'!R48+'Pathways-EPS electricity'!R50+'Pathways-EPS electricity'!R53+'Pathways-EPS electricity'!R56+'Pathways-EPS electricity'!R58+'Pathways-EPS electricity'!R60+'Pathways-EPS electricity'!R63+'Pathways-EPS electricity'!R66+'Pathways-EPS electricity'!R69+'Pathways-EPS electricity'!R72+'Pathways-EPS electricity'!R75+'Pathways-EPS electricity'!R78+'Pathways-EPS electricity'!R81+'Pathways-EPS electricity'!R84+'Pathways-EPS electricity'!R87+'Pathways-EPS electricity'!R90+'Pathways-EPS electricity'!R93)</f>
        <v>161445209428101.75</v>
      </c>
      <c r="Q9" s="7">
        <f>About!$D$69*('Pathways-EPS electricity'!S30+'Pathways-EPS electricity'!S33+'Pathways-EPS electricity'!S36+'Pathways-EPS electricity'!S39+'Pathways-EPS electricity'!S42+'Pathways-EPS electricity'!S45+'Pathways-EPS electricity'!S48+'Pathways-EPS electricity'!S50+'Pathways-EPS electricity'!S53+'Pathways-EPS electricity'!S56+'Pathways-EPS electricity'!S58+'Pathways-EPS electricity'!S60+'Pathways-EPS electricity'!S63+'Pathways-EPS electricity'!S66+'Pathways-EPS electricity'!S69+'Pathways-EPS electricity'!S72+'Pathways-EPS electricity'!S75+'Pathways-EPS electricity'!S78+'Pathways-EPS electricity'!S81+'Pathways-EPS electricity'!S84+'Pathways-EPS electricity'!S87+'Pathways-EPS electricity'!S90+'Pathways-EPS electricity'!S93)</f>
        <v>162915594800511.38</v>
      </c>
      <c r="R9" s="7">
        <f>About!$D$69*('Pathways-EPS electricity'!T30+'Pathways-EPS electricity'!T33+'Pathways-EPS electricity'!T36+'Pathways-EPS electricity'!T39+'Pathways-EPS electricity'!T42+'Pathways-EPS electricity'!T45+'Pathways-EPS electricity'!T48+'Pathways-EPS electricity'!T50+'Pathways-EPS electricity'!T53+'Pathways-EPS electricity'!T56+'Pathways-EPS electricity'!T58+'Pathways-EPS electricity'!T60+'Pathways-EPS electricity'!T63+'Pathways-EPS electricity'!T66+'Pathways-EPS electricity'!T69+'Pathways-EPS electricity'!T72+'Pathways-EPS electricity'!T75+'Pathways-EPS electricity'!T78+'Pathways-EPS electricity'!T81+'Pathways-EPS electricity'!T84+'Pathways-EPS electricity'!T87+'Pathways-EPS electricity'!T90+'Pathways-EPS electricity'!T93)</f>
        <v>164383198417491.84</v>
      </c>
      <c r="S9" s="7">
        <f>About!$D$69*('Pathways-EPS electricity'!U30+'Pathways-EPS electricity'!U33+'Pathways-EPS electricity'!U36+'Pathways-EPS electricity'!U39+'Pathways-EPS electricity'!U42+'Pathways-EPS electricity'!U45+'Pathways-EPS electricity'!U48+'Pathways-EPS electricity'!U50+'Pathways-EPS electricity'!U53+'Pathways-EPS electricity'!U56+'Pathways-EPS electricity'!U58+'Pathways-EPS electricity'!U60+'Pathways-EPS electricity'!U63+'Pathways-EPS electricity'!U66+'Pathways-EPS electricity'!U69+'Pathways-EPS electricity'!U72+'Pathways-EPS electricity'!U75+'Pathways-EPS electricity'!U78+'Pathways-EPS electricity'!U81+'Pathways-EPS electricity'!U84+'Pathways-EPS electricity'!U87+'Pathways-EPS electricity'!U90+'Pathways-EPS electricity'!U93)</f>
        <v>165848020127607.94</v>
      </c>
      <c r="T9" s="7">
        <f>About!$D$69*('Pathways-EPS electricity'!V30+'Pathways-EPS electricity'!V33+'Pathways-EPS electricity'!V36+'Pathways-EPS electricity'!V39+'Pathways-EPS electricity'!V42+'Pathways-EPS electricity'!V45+'Pathways-EPS electricity'!V48+'Pathways-EPS electricity'!V50+'Pathways-EPS electricity'!V53+'Pathways-EPS electricity'!V56+'Pathways-EPS electricity'!V58+'Pathways-EPS electricity'!V60+'Pathways-EPS electricity'!V63+'Pathways-EPS electricity'!V66+'Pathways-EPS electricity'!V69+'Pathways-EPS electricity'!V72+'Pathways-EPS electricity'!V75+'Pathways-EPS electricity'!V78+'Pathways-EPS electricity'!V81+'Pathways-EPS electricity'!V84+'Pathways-EPS electricity'!V87+'Pathways-EPS electricity'!V90+'Pathways-EPS electricity'!V93)</f>
        <v>167310059781020</v>
      </c>
      <c r="U9" s="7">
        <f>About!$D$69*('Pathways-EPS electricity'!W30+'Pathways-EPS electricity'!W33+'Pathways-EPS electricity'!W36+'Pathways-EPS electricity'!W39+'Pathways-EPS electricity'!W42+'Pathways-EPS electricity'!W45+'Pathways-EPS electricity'!W48+'Pathways-EPS electricity'!W50+'Pathways-EPS electricity'!W53+'Pathways-EPS electricity'!W56+'Pathways-EPS electricity'!W58+'Pathways-EPS electricity'!W60+'Pathways-EPS electricity'!W63+'Pathways-EPS electricity'!W66+'Pathways-EPS electricity'!W69+'Pathways-EPS electricity'!W72+'Pathways-EPS electricity'!W75+'Pathways-EPS electricity'!W78+'Pathways-EPS electricity'!W81+'Pathways-EPS electricity'!W84+'Pathways-EPS electricity'!W87+'Pathways-EPS electricity'!W90+'Pathways-EPS electricity'!W93)</f>
        <v>168769317229377.91</v>
      </c>
      <c r="V9" s="7">
        <f>About!$D$69*('Pathways-EPS electricity'!X30+'Pathways-EPS electricity'!X33+'Pathways-EPS electricity'!X36+'Pathways-EPS electricity'!X39+'Pathways-EPS electricity'!X42+'Pathways-EPS electricity'!X45+'Pathways-EPS electricity'!X48+'Pathways-EPS electricity'!X50+'Pathways-EPS electricity'!X53+'Pathways-EPS electricity'!X56+'Pathways-EPS electricity'!X58+'Pathways-EPS electricity'!X60+'Pathways-EPS electricity'!X63+'Pathways-EPS electricity'!X66+'Pathways-EPS electricity'!X69+'Pathways-EPS electricity'!X72+'Pathways-EPS electricity'!X75+'Pathways-EPS electricity'!X78+'Pathways-EPS electricity'!X81+'Pathways-EPS electricity'!X84+'Pathways-EPS electricity'!X87+'Pathways-EPS electricity'!X90+'Pathways-EPS electricity'!X93)</f>
        <v>170225792325890.66</v>
      </c>
      <c r="W9" s="7">
        <f>About!$D$69*('Pathways-EPS electricity'!Y30+'Pathways-EPS electricity'!Y33+'Pathways-EPS electricity'!Y36+'Pathways-EPS electricity'!Y39+'Pathways-EPS electricity'!Y42+'Pathways-EPS electricity'!Y45+'Pathways-EPS electricity'!Y48+'Pathways-EPS electricity'!Y50+'Pathways-EPS electricity'!Y53+'Pathways-EPS electricity'!Y56+'Pathways-EPS electricity'!Y58+'Pathways-EPS electricity'!Y60+'Pathways-EPS electricity'!Y63+'Pathways-EPS electricity'!Y66+'Pathways-EPS electricity'!Y69+'Pathways-EPS electricity'!Y72+'Pathways-EPS electricity'!Y75+'Pathways-EPS electricity'!Y78+'Pathways-EPS electricity'!Y81+'Pathways-EPS electricity'!Y84+'Pathways-EPS electricity'!Y87+'Pathways-EPS electricity'!Y90+'Pathways-EPS electricity'!Y93)</f>
        <v>171679484925221.91</v>
      </c>
      <c r="X9" s="7">
        <f>About!$D$69*('Pathways-EPS electricity'!Z30+'Pathways-EPS electricity'!Z33+'Pathways-EPS electricity'!Z36+'Pathways-EPS electricity'!Z39+'Pathways-EPS electricity'!Z42+'Pathways-EPS electricity'!Z45+'Pathways-EPS electricity'!Z48+'Pathways-EPS electricity'!Z50+'Pathways-EPS electricity'!Z53+'Pathways-EPS electricity'!Z56+'Pathways-EPS electricity'!Z58+'Pathways-EPS electricity'!Z60+'Pathways-EPS electricity'!Z63+'Pathways-EPS electricity'!Z66+'Pathways-EPS electricity'!Z69+'Pathways-EPS electricity'!Z72+'Pathways-EPS electricity'!Z75+'Pathways-EPS electricity'!Z78+'Pathways-EPS electricity'!Z81+'Pathways-EPS electricity'!Z84+'Pathways-EPS electricity'!Z87+'Pathways-EPS electricity'!Z90+'Pathways-EPS electricity'!Z93)</f>
        <v>173130394883428.59</v>
      </c>
      <c r="Y9" s="7">
        <f>About!$D$69*('Pathways-EPS electricity'!AA30+'Pathways-EPS electricity'!AA33+'Pathways-EPS electricity'!AA36+'Pathways-EPS electricity'!AA39+'Pathways-EPS electricity'!AA42+'Pathways-EPS electricity'!AA45+'Pathways-EPS electricity'!AA48+'Pathways-EPS electricity'!AA50+'Pathways-EPS electricity'!AA53+'Pathways-EPS electricity'!AA56+'Pathways-EPS electricity'!AA58+'Pathways-EPS electricity'!AA60+'Pathways-EPS electricity'!AA63+'Pathways-EPS electricity'!AA66+'Pathways-EPS electricity'!AA69+'Pathways-EPS electricity'!AA72+'Pathways-EPS electricity'!AA75+'Pathways-EPS electricity'!AA78+'Pathways-EPS electricity'!AA81+'Pathways-EPS electricity'!AA84+'Pathways-EPS electricity'!AA87+'Pathways-EPS electricity'!AA90+'Pathways-EPS electricity'!AA93)</f>
        <v>174578522058118.41</v>
      </c>
      <c r="Z9" s="7">
        <f>About!$D$69*('Pathways-EPS electricity'!AB30+'Pathways-EPS electricity'!AB33+'Pathways-EPS electricity'!AB36+'Pathways-EPS electricity'!AB39+'Pathways-EPS electricity'!AB42+'Pathways-EPS electricity'!AB45+'Pathways-EPS electricity'!AB48+'Pathways-EPS electricity'!AB50+'Pathways-EPS electricity'!AB53+'Pathways-EPS electricity'!AB56+'Pathways-EPS electricity'!AB58+'Pathways-EPS electricity'!AB60+'Pathways-EPS electricity'!AB63+'Pathways-EPS electricity'!AB66+'Pathways-EPS electricity'!AB69+'Pathways-EPS electricity'!AB72+'Pathways-EPS electricity'!AB75+'Pathways-EPS electricity'!AB78+'Pathways-EPS electricity'!AB81+'Pathways-EPS electricity'!AB84+'Pathways-EPS electricity'!AB87+'Pathways-EPS electricity'!AB90+'Pathways-EPS electricity'!AB93)</f>
        <v>176028737303542.06</v>
      </c>
      <c r="AA9" s="7">
        <f>About!$D$69*('Pathways-EPS electricity'!AC30+'Pathways-EPS electricity'!AC33+'Pathways-EPS electricity'!AC36+'Pathways-EPS electricity'!AC39+'Pathways-EPS electricity'!AC42+'Pathways-EPS electricity'!AC45+'Pathways-EPS electricity'!AC48+'Pathways-EPS electricity'!AC50+'Pathways-EPS electricity'!AC53+'Pathways-EPS electricity'!AC56+'Pathways-EPS electricity'!AC58+'Pathways-EPS electricity'!AC60+'Pathways-EPS electricity'!AC63+'Pathways-EPS electricity'!AC66+'Pathways-EPS electricity'!AC69+'Pathways-EPS electricity'!AC72+'Pathways-EPS electricity'!AC75+'Pathways-EPS electricity'!AC78+'Pathways-EPS electricity'!AC81+'Pathways-EPS electricity'!AC84+'Pathways-EPS electricity'!AC87+'Pathways-EPS electricity'!AC90+'Pathways-EPS electricity'!AC93)</f>
        <v>177476128546018.03</v>
      </c>
      <c r="AB9" s="7">
        <f>About!$D$69*('Pathways-EPS electricity'!AD30+'Pathways-EPS electricity'!AD33+'Pathways-EPS electricity'!AD36+'Pathways-EPS electricity'!AD39+'Pathways-EPS electricity'!AD42+'Pathways-EPS electricity'!AD45+'Pathways-EPS electricity'!AD48+'Pathways-EPS electricity'!AD50+'Pathways-EPS electricity'!AD53+'Pathways-EPS electricity'!AD56+'Pathways-EPS electricity'!AD58+'Pathways-EPS electricity'!AD60+'Pathways-EPS electricity'!AD63+'Pathways-EPS electricity'!AD66+'Pathways-EPS electricity'!AD69+'Pathways-EPS electricity'!AD72+'Pathways-EPS electricity'!AD75+'Pathways-EPS electricity'!AD78+'Pathways-EPS electricity'!AD81+'Pathways-EPS electricity'!AD84+'Pathways-EPS electricity'!AD87+'Pathways-EPS electricity'!AD90+'Pathways-EPS electricity'!AD93)</f>
        <v>178920695705452</v>
      </c>
      <c r="AC9" s="7">
        <f>About!$D$69*('Pathways-EPS electricity'!AE30+'Pathways-EPS electricity'!AE33+'Pathways-EPS electricity'!AE36+'Pathways-EPS electricity'!AE39+'Pathways-EPS electricity'!AE42+'Pathways-EPS electricity'!AE45+'Pathways-EPS electricity'!AE48+'Pathways-EPS electricity'!AE50+'Pathways-EPS electricity'!AE53+'Pathways-EPS electricity'!AE56+'Pathways-EPS electricity'!AE58+'Pathways-EPS electricity'!AE60+'Pathways-EPS electricity'!AE63+'Pathways-EPS electricity'!AE66+'Pathways-EPS electricity'!AE69+'Pathways-EPS electricity'!AE72+'Pathways-EPS electricity'!AE75+'Pathways-EPS electricity'!AE78+'Pathways-EPS electricity'!AE81+'Pathways-EPS electricity'!AE84+'Pathways-EPS electricity'!AE87+'Pathways-EPS electricity'!AE90+'Pathways-EPS electricity'!AE93)</f>
        <v>180362438702489.41</v>
      </c>
      <c r="AD9" s="7">
        <f>About!$D$69*('Pathways-EPS electricity'!AF30+'Pathways-EPS electricity'!AF33+'Pathways-EPS electricity'!AF36+'Pathways-EPS electricity'!AF39+'Pathways-EPS electricity'!AF42+'Pathways-EPS electricity'!AF45+'Pathways-EPS electricity'!AF48+'Pathways-EPS electricity'!AF50+'Pathways-EPS electricity'!AF53+'Pathways-EPS electricity'!AF56+'Pathways-EPS electricity'!AF58+'Pathways-EPS electricity'!AF60+'Pathways-EPS electricity'!AF63+'Pathways-EPS electricity'!AF66+'Pathways-EPS electricity'!AF69+'Pathways-EPS electricity'!AF72+'Pathways-EPS electricity'!AF75+'Pathways-EPS electricity'!AF78+'Pathways-EPS electricity'!AF81+'Pathways-EPS electricity'!AF84+'Pathways-EPS electricity'!AF87+'Pathways-EPS electricity'!AF90+'Pathways-EPS electricity'!AF93)</f>
        <v>181801357458571.22</v>
      </c>
      <c r="AE9" s="7">
        <f>About!$D$69*('Pathways-EPS electricity'!AG30+'Pathways-EPS electricity'!AG33+'Pathways-EPS electricity'!AG36+'Pathways-EPS electricity'!AG39+'Pathways-EPS electricity'!AG42+'Pathways-EPS electricity'!AG45+'Pathways-EPS electricity'!AG48+'Pathways-EPS electricity'!AG50+'Pathways-EPS electricity'!AG53+'Pathways-EPS electricity'!AG56+'Pathways-EPS electricity'!AG58+'Pathways-EPS electricity'!AG60+'Pathways-EPS electricity'!AG63+'Pathways-EPS electricity'!AG66+'Pathways-EPS electricity'!AG69+'Pathways-EPS electricity'!AG72+'Pathways-EPS electricity'!AG75+'Pathways-EPS electricity'!AG78+'Pathways-EPS electricity'!AG81+'Pathways-EPS electricity'!AG84+'Pathways-EPS electricity'!AG87+'Pathways-EPS electricity'!AG90+'Pathways-EPS electricity'!AG93)</f>
        <v>183237451895935.41</v>
      </c>
      <c r="AF9" s="7">
        <f>About!$D$69*('Pathways-EPS electricity'!AH30+'Pathways-EPS electricity'!AH33+'Pathways-EPS electricity'!AH36+'Pathways-EPS electricity'!AH39+'Pathways-EPS electricity'!AH42+'Pathways-EPS electricity'!AH45+'Pathways-EPS electricity'!AH48+'Pathways-EPS electricity'!AH50+'Pathways-EPS electricity'!AH53+'Pathways-EPS electricity'!AH56+'Pathways-EPS electricity'!AH58+'Pathways-EPS electricity'!AH60+'Pathways-EPS electricity'!AH63+'Pathways-EPS electricity'!AH66+'Pathways-EPS electricity'!AH69+'Pathways-EPS electricity'!AH72+'Pathways-EPS electricity'!AH75+'Pathways-EPS electricity'!AH78+'Pathways-EPS electricity'!AH81+'Pathways-EPS electricity'!AH84+'Pathways-EPS electricity'!AH87+'Pathways-EPS electricity'!AH90+'Pathways-EPS electricity'!AH93)</f>
        <v>184670721937796.16</v>
      </c>
      <c r="AG9" s="7">
        <f>About!$D$69*('Pathways-EPS electricity'!AI30+'Pathways-EPS electricity'!AI33+'Pathways-EPS electricity'!AI36+'Pathways-EPS electricity'!AI39+'Pathways-EPS electricity'!AI42+'Pathways-EPS electricity'!AI45+'Pathways-EPS electricity'!AI48+'Pathways-EPS electricity'!AI50+'Pathways-EPS electricity'!AI53+'Pathways-EPS electricity'!AI56+'Pathways-EPS electricity'!AI58+'Pathways-EPS electricity'!AI60+'Pathways-EPS electricity'!AI63+'Pathways-EPS electricity'!AI66+'Pathways-EPS electricity'!AI69+'Pathways-EPS electricity'!AI72+'Pathways-EPS electricity'!AI75+'Pathways-EPS electricity'!AI78+'Pathways-EPS electricity'!AI81+'Pathways-EPS electricity'!AI84+'Pathways-EPS electricity'!AI87+'Pathways-EPS electricity'!AI90+'Pathways-EPS electricity'!AI93)</f>
        <v>186101167507787.13</v>
      </c>
      <c r="AH9" s="7">
        <f>About!$D$69*('Pathways-EPS electricity'!AJ30+'Pathways-EPS electricity'!AJ33+'Pathways-EPS electricity'!AJ36+'Pathways-EPS electricity'!AJ39+'Pathways-EPS electricity'!AJ42+'Pathways-EPS electricity'!AJ45+'Pathways-EPS electricity'!AJ48+'Pathways-EPS electricity'!AJ50+'Pathways-EPS electricity'!AJ53+'Pathways-EPS electricity'!AJ56+'Pathways-EPS electricity'!AJ58+'Pathways-EPS electricity'!AJ60+'Pathways-EPS electricity'!AJ63+'Pathways-EPS electricity'!AJ66+'Pathways-EPS electricity'!AJ69+'Pathways-EPS electricity'!AJ72+'Pathways-EPS electricity'!AJ75+'Pathways-EPS electricity'!AJ78+'Pathways-EPS electricity'!AJ81+'Pathways-EPS electricity'!AJ84+'Pathways-EPS electricity'!AJ87+'Pathways-EPS electricity'!AJ90+'Pathways-EPS electricity'!AJ93)</f>
        <v>187528788530634.53</v>
      </c>
      <c r="AI9" s="7">
        <f>About!$D$69*('Pathways-EPS electricity'!AK30+'Pathways-EPS electricity'!AK33+'Pathways-EPS electricity'!AK36+'Pathways-EPS electricity'!AK39+'Pathways-EPS electricity'!AK42+'Pathways-EPS electricity'!AK45+'Pathways-EPS electricity'!AK48+'Pathways-EPS electricity'!AK50+'Pathways-EPS electricity'!AK53+'Pathways-EPS electricity'!AK56+'Pathways-EPS electricity'!AK58+'Pathways-EPS electricity'!AK60+'Pathways-EPS electricity'!AK63+'Pathways-EPS electricity'!AK66+'Pathways-EPS electricity'!AK69+'Pathways-EPS electricity'!AK72+'Pathways-EPS electricity'!AK75+'Pathways-EPS electricity'!AK78+'Pathways-EPS electricity'!AK81+'Pathways-EPS electricity'!AK84+'Pathways-EPS electricity'!AK87+'Pathways-EPS electricity'!AK90+'Pathways-EPS electricity'!AK93)</f>
        <v>188953584931700.31</v>
      </c>
    </row>
    <row r="11" spans="1:35" s="4" customFormat="1" x14ac:dyDescent="0.35"/>
    <row r="12" spans="1:35" s="4" customFormat="1" x14ac:dyDescent="0.35"/>
    <row r="13" spans="1:35" s="4" customFormat="1" x14ac:dyDescent="0.35"/>
    <row r="14" spans="1:35" s="4" customFormat="1" x14ac:dyDescent="0.35"/>
    <row r="15" spans="1:35" s="4" customFormat="1" x14ac:dyDescent="0.35"/>
    <row r="16" spans="1:35" s="4" customFormat="1" x14ac:dyDescent="0.35"/>
    <row r="17" s="4" customFormat="1" x14ac:dyDescent="0.35"/>
    <row r="22" s="4" customFormat="1" x14ac:dyDescent="0.35"/>
    <row r="23" s="4" customFormat="1" x14ac:dyDescent="0.35"/>
    <row r="26" s="4" customFormat="1" x14ac:dyDescent="0.35"/>
    <row r="29" s="4" customFormat="1" x14ac:dyDescent="0.35"/>
    <row r="30" s="4" customFormat="1" x14ac:dyDescent="0.35"/>
    <row r="34" s="4" customFormat="1" x14ac:dyDescent="0.35"/>
    <row r="49" s="4" customFormat="1" x14ac:dyDescent="0.35"/>
    <row r="57" s="4" customFormat="1" x14ac:dyDescent="0.35"/>
    <row r="58" s="4" customFormat="1" x14ac:dyDescent="0.35"/>
    <row r="64" s="4" customFormat="1" x14ac:dyDescent="0.35"/>
    <row r="65" ht="16" customHeight="1" x14ac:dyDescent="0.35"/>
    <row r="66" ht="16" customHeight="1" x14ac:dyDescent="0.35"/>
    <row r="73" ht="13.5" customHeight="1" x14ac:dyDescent="0.35"/>
    <row r="74" ht="13.5" customHeight="1" x14ac:dyDescent="0.35"/>
    <row r="75" ht="13.5" customHeight="1" x14ac:dyDescent="0.35"/>
    <row r="83" ht="13.5" customHeight="1" x14ac:dyDescent="0.35"/>
    <row r="84" ht="13.5" customHeight="1" x14ac:dyDescent="0.35"/>
    <row r="85" s="4" customFormat="1" ht="13.5" customHeight="1" x14ac:dyDescent="0.3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13"/>
  <sheetViews>
    <sheetView workbookViewId="0">
      <selection activeCell="B1" sqref="B1:C1048576"/>
    </sheetView>
  </sheetViews>
  <sheetFormatPr defaultColWidth="9.08984375" defaultRowHeight="14.5" x14ac:dyDescent="0.35"/>
  <cols>
    <col min="1" max="1" width="39.81640625" style="4" customWidth="1"/>
    <col min="2" max="2" width="9.08984375" style="4"/>
    <col min="3" max="3" width="11.81640625" style="4" bestFit="1" customWidth="1"/>
    <col min="4" max="4" width="12.36328125" style="4" bestFit="1" customWidth="1"/>
    <col min="5" max="15" width="9.08984375" style="4"/>
    <col min="16" max="16" width="11.6328125" style="4" bestFit="1" customWidth="1"/>
    <col min="17" max="16384" width="9.08984375" style="4"/>
  </cols>
  <sheetData>
    <row r="1" spans="1:35" x14ac:dyDescent="0.35">
      <c r="A1" s="1" t="s">
        <v>0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</row>
    <row r="2" spans="1:35" x14ac:dyDescent="0.35">
      <c r="A2" s="4" t="s">
        <v>3</v>
      </c>
      <c r="B2" s="4">
        <f>'Cement start year'!D3*'Non-energy fuel inputs'!$C$17</f>
        <v>31809121150594.258</v>
      </c>
      <c r="C2" s="4">
        <f>'Cement to 2050'!E2*'Non-energy fuel inputs'!$C$17</f>
        <v>32156209127869.621</v>
      </c>
      <c r="D2" s="4">
        <f>'Cement to 2050'!F2*'Non-energy fuel inputs'!$C$17</f>
        <v>32311155336916.211</v>
      </c>
      <c r="E2" s="4">
        <f>'Cement to 2050'!G2*'Non-energy fuel inputs'!$C$17</f>
        <v>32288879454995.996</v>
      </c>
      <c r="F2" s="4">
        <f>'Cement to 2050'!H2*'Non-energy fuel inputs'!$C$17</f>
        <v>32335883798571.711</v>
      </c>
      <c r="G2" s="4">
        <f>'Cement to 2050'!I2*'Non-energy fuel inputs'!$C$17</f>
        <v>32325251924900.539</v>
      </c>
      <c r="H2" s="4">
        <f>'Cement to 2050'!J2*'Non-energy fuel inputs'!$C$17</f>
        <v>32312615629844.414</v>
      </c>
      <c r="I2" s="4">
        <f>'Cement to 2050'!K2*'Non-energy fuel inputs'!$C$17</f>
        <v>32251416096953.164</v>
      </c>
      <c r="J2" s="4">
        <f>'Cement to 2050'!L2*'Non-energy fuel inputs'!$C$17</f>
        <v>32168806444741.469</v>
      </c>
      <c r="K2" s="4">
        <f>'Cement to 2050'!M2*'Non-energy fuel inputs'!$C$17</f>
        <v>32145378066454.188</v>
      </c>
      <c r="L2" s="4">
        <f>'Cement to 2050'!N2*'Non-energy fuel inputs'!$C$17</f>
        <v>32120157915022.543</v>
      </c>
      <c r="M2" s="4">
        <f>'Cement to 2050'!O2*'Non-energy fuel inputs'!$C$17</f>
        <v>32093145990446.367</v>
      </c>
      <c r="N2" s="4">
        <f>'Cement to 2050'!P2*'Non-energy fuel inputs'!$C$17</f>
        <v>32064342292725.664</v>
      </c>
      <c r="O2" s="4">
        <f>'Cement to 2050'!Q2*'Non-energy fuel inputs'!$C$17</f>
        <v>32033746821860.441</v>
      </c>
      <c r="P2" s="4">
        <f>'Cement to 2050'!R2*'Non-energy fuel inputs'!$C$17</f>
        <v>32188137941145.637</v>
      </c>
      <c r="Q2" s="4">
        <f>'Cement to 2050'!S2*'Non-energy fuel inputs'!$C$17</f>
        <v>32342529060430.684</v>
      </c>
      <c r="R2" s="4">
        <f>'Cement to 2050'!T2*'Non-energy fuel inputs'!$C$17</f>
        <v>32496920179715.879</v>
      </c>
      <c r="S2" s="4">
        <f>'Cement to 2050'!U2*'Non-energy fuel inputs'!$C$17</f>
        <v>32651311299001.066</v>
      </c>
      <c r="T2" s="4">
        <f>'Cement to 2050'!V2*'Non-energy fuel inputs'!$C$17</f>
        <v>32805702418286.113</v>
      </c>
      <c r="U2" s="4">
        <f>'Cement to 2050'!W2*'Non-energy fuel inputs'!$C$17</f>
        <v>32960093537571.301</v>
      </c>
      <c r="V2" s="4">
        <f>'Cement to 2050'!X2*'Non-energy fuel inputs'!$C$17</f>
        <v>33114484656856.348</v>
      </c>
      <c r="W2" s="4">
        <f>'Cement to 2050'!Y2*'Non-energy fuel inputs'!$C$17</f>
        <v>33268875776141.543</v>
      </c>
      <c r="X2" s="4">
        <f>'Cement to 2050'!Z2*'Non-energy fuel inputs'!$C$17</f>
        <v>33423266895426.73</v>
      </c>
      <c r="Y2" s="4">
        <f>'Cement to 2050'!AA2*'Non-energy fuel inputs'!$C$17</f>
        <v>33577658014711.785</v>
      </c>
      <c r="Z2" s="4">
        <f>'Cement to 2050'!AB2*'Non-energy fuel inputs'!$C$17</f>
        <v>33732049133996.973</v>
      </c>
      <c r="AA2" s="4">
        <f>'Cement to 2050'!AC2*'Non-energy fuel inputs'!$C$17</f>
        <v>33886440253282.023</v>
      </c>
      <c r="AB2" s="4">
        <f>'Cement to 2050'!AD2*'Non-energy fuel inputs'!$C$17</f>
        <v>34040831372567.215</v>
      </c>
      <c r="AC2" s="4">
        <f>'Cement to 2050'!AE2*'Non-energy fuel inputs'!$C$17</f>
        <v>34195222491852.406</v>
      </c>
      <c r="AD2" s="4">
        <f>'Cement to 2050'!AF2*'Non-energy fuel inputs'!$C$17</f>
        <v>34349613611137.449</v>
      </c>
      <c r="AE2" s="4">
        <f>'Cement to 2050'!AG2*'Non-energy fuel inputs'!$C$17</f>
        <v>34504004730422.641</v>
      </c>
      <c r="AF2" s="4">
        <f>'Cement to 2050'!AH2*'Non-energy fuel inputs'!$C$17</f>
        <v>34658395849707.691</v>
      </c>
      <c r="AG2" s="4">
        <f>'Cement to 2050'!AI2*'Non-energy fuel inputs'!$C$17</f>
        <v>34812786968992.887</v>
      </c>
      <c r="AH2" s="4">
        <f>'Cement to 2050'!AJ2*'Non-energy fuel inputs'!$C$17</f>
        <v>34967178088278.074</v>
      </c>
      <c r="AI2" s="4">
        <f>'Cement to 2050'!AK2*'Non-energy fuel inputs'!$C$17</f>
        <v>35121569207563.121</v>
      </c>
    </row>
    <row r="3" spans="1:35" x14ac:dyDescent="0.35">
      <c r="A3" s="4" t="s">
        <v>4</v>
      </c>
      <c r="B3" s="7">
        <f>1000000*'Pet Coke-Pathways'!D40</f>
        <v>53837281118881.102</v>
      </c>
      <c r="C3" s="7">
        <f>1000000*'Pet Coke-Pathways'!E40</f>
        <v>52974716433566.398</v>
      </c>
      <c r="D3" s="7">
        <f>1000000*'Pet Coke-Pathways'!F40</f>
        <v>52112151748251.695</v>
      </c>
      <c r="E3" s="7">
        <f>1000000*'Pet Coke-Pathways'!G40</f>
        <v>51249587062937</v>
      </c>
      <c r="F3" s="7">
        <f>1000000*'Pet Coke-Pathways'!H40</f>
        <v>50387022377622.297</v>
      </c>
      <c r="G3" s="7">
        <f>1000000*'Pet Coke-Pathways'!I40</f>
        <v>49524457692307.602</v>
      </c>
      <c r="H3" s="7">
        <f>1000000*'Pet Coke-Pathways'!J40</f>
        <v>48661893006993</v>
      </c>
      <c r="I3" s="7">
        <f>1000000*'Pet Coke-Pathways'!K40</f>
        <v>47799328321678.305</v>
      </c>
      <c r="J3" s="7">
        <f>1000000*'Pet Coke-Pathways'!L40</f>
        <v>46936763636363.602</v>
      </c>
      <c r="K3" s="7">
        <f>1000000*'Pet Coke-Pathways'!M40</f>
        <v>46074198951048.906</v>
      </c>
      <c r="L3" s="7">
        <f>1000000*'Pet Coke-Pathways'!N40</f>
        <v>45211634265734.203</v>
      </c>
      <c r="M3" s="7">
        <f>1000000*'Pet Coke-Pathways'!O40</f>
        <v>44349069580419.5</v>
      </c>
      <c r="N3" s="7">
        <f>1000000*'Pet Coke-Pathways'!P40</f>
        <v>43486504895104.805</v>
      </c>
      <c r="O3" s="7">
        <f>1000000*'Pet Coke-Pathways'!Q40</f>
        <v>42623940209790.203</v>
      </c>
      <c r="P3" s="7">
        <f>1000000*'Pet Coke-Pathways'!R40</f>
        <v>41761375524475.5</v>
      </c>
      <c r="Q3" s="7">
        <f>1000000*'Pet Coke-Pathways'!S40</f>
        <v>40898810839160.797</v>
      </c>
      <c r="R3" s="7">
        <f>1000000*'Pet Coke-Pathways'!T40</f>
        <v>40036246153846.102</v>
      </c>
      <c r="S3" s="7">
        <f>1000000*'Pet Coke-Pathways'!U40</f>
        <v>39173681468531.398</v>
      </c>
      <c r="T3" s="7">
        <f>1000000*'Pet Coke-Pathways'!V40</f>
        <v>38311116783216.703</v>
      </c>
      <c r="U3" s="7">
        <f>1000000*'Pet Coke-Pathways'!W40</f>
        <v>37448552097902</v>
      </c>
      <c r="V3" s="7">
        <f>1000000*'Pet Coke-Pathways'!X40</f>
        <v>36585987412587.398</v>
      </c>
      <c r="W3" s="7">
        <f>1000000*'Pet Coke-Pathways'!Y40</f>
        <v>35723422727272.695</v>
      </c>
      <c r="X3" s="7">
        <f>1000000*'Pet Coke-Pathways'!Z40</f>
        <v>34860858041957.996</v>
      </c>
      <c r="Y3" s="7">
        <f>1000000*'Pet Coke-Pathways'!AA40</f>
        <v>33998293356643.297</v>
      </c>
      <c r="Z3" s="7">
        <f>1000000*'Pet Coke-Pathways'!AB40</f>
        <v>33135728671328.602</v>
      </c>
      <c r="AA3" s="7">
        <f>1000000*'Pet Coke-Pathways'!AC40</f>
        <v>32273163986013.902</v>
      </c>
      <c r="AB3" s="7">
        <f>1000000*'Pet Coke-Pathways'!AD40</f>
        <v>31410599300699.199</v>
      </c>
      <c r="AC3" s="7">
        <f>1000000*'Pet Coke-Pathways'!AE40</f>
        <v>30548034615384.5</v>
      </c>
      <c r="AD3" s="7">
        <f>1000000*'Pet Coke-Pathways'!AF40</f>
        <v>29685469930069.902</v>
      </c>
      <c r="AE3" s="7">
        <f>1000000*'Pet Coke-Pathways'!AG40</f>
        <v>28822905244755.199</v>
      </c>
      <c r="AF3" s="7">
        <f>1000000*'Pet Coke-Pathways'!AH40</f>
        <v>27960340559440.5</v>
      </c>
      <c r="AG3" s="7">
        <f>1000000*'Pet Coke-Pathways'!AI40</f>
        <v>27097775874125.801</v>
      </c>
      <c r="AH3" s="7">
        <f>1000000*'Pet Coke-Pathways'!AJ40</f>
        <v>26235211188811.102</v>
      </c>
      <c r="AI3" s="7">
        <f>1000000*'Pet Coke-Pathways'!AK40</f>
        <v>25372646503496.402</v>
      </c>
    </row>
    <row r="4" spans="1:35" x14ac:dyDescent="0.35">
      <c r="A4" s="4" t="s">
        <v>5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</row>
    <row r="5" spans="1:35" x14ac:dyDescent="0.35">
      <c r="A5" s="4" t="s">
        <v>6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</row>
    <row r="6" spans="1:35" x14ac:dyDescent="0.35">
      <c r="A6" s="4" t="s">
        <v>7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</row>
    <row r="7" spans="1:35" x14ac:dyDescent="0.35">
      <c r="A7" s="4" t="s">
        <v>8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</row>
    <row r="8" spans="1:35" x14ac:dyDescent="0.35">
      <c r="A8" s="4" t="s">
        <v>10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</row>
    <row r="9" spans="1:35" x14ac:dyDescent="0.35">
      <c r="A9" s="4" t="s">
        <v>9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</row>
    <row r="13" spans="1:35" x14ac:dyDescent="0.35"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070E5-5AB9-4C62-AC27-85E9BB68A16B}">
  <sheetPr>
    <tabColor rgb="FF1F497D"/>
  </sheetPr>
  <dimension ref="A1:AI1000"/>
  <sheetViews>
    <sheetView workbookViewId="0">
      <selection activeCell="D3" sqref="D3"/>
    </sheetView>
  </sheetViews>
  <sheetFormatPr defaultColWidth="13.81640625" defaultRowHeight="15" customHeight="1" x14ac:dyDescent="0.3"/>
  <cols>
    <col min="1" max="1" width="38.08984375" style="45" customWidth="1"/>
    <col min="2" max="2" width="11.453125" style="45" customWidth="1"/>
    <col min="3" max="35" width="8.7265625" style="45" customWidth="1"/>
    <col min="36" max="16384" width="13.81640625" style="45"/>
  </cols>
  <sheetData>
    <row r="1" spans="1:35" ht="14.5" x14ac:dyDescent="0.35">
      <c r="A1" s="44" t="s">
        <v>297</v>
      </c>
      <c r="B1" s="44">
        <v>2017</v>
      </c>
      <c r="C1" s="44">
        <v>2018</v>
      </c>
      <c r="D1" s="44">
        <v>2019</v>
      </c>
      <c r="E1" s="44">
        <v>2020</v>
      </c>
      <c r="F1" s="44">
        <v>2021</v>
      </c>
      <c r="G1" s="44">
        <v>2022</v>
      </c>
      <c r="H1" s="44">
        <v>2023</v>
      </c>
      <c r="I1" s="44">
        <v>2024</v>
      </c>
      <c r="J1" s="44">
        <v>2025</v>
      </c>
      <c r="K1" s="44">
        <v>2026</v>
      </c>
      <c r="L1" s="44">
        <v>2027</v>
      </c>
      <c r="M1" s="44">
        <v>2028</v>
      </c>
      <c r="N1" s="44">
        <v>2029</v>
      </c>
      <c r="O1" s="44">
        <v>2030</v>
      </c>
      <c r="P1" s="44">
        <v>2031</v>
      </c>
      <c r="Q1" s="44">
        <v>2032</v>
      </c>
      <c r="R1" s="44">
        <v>2033</v>
      </c>
      <c r="S1" s="44">
        <v>2034</v>
      </c>
      <c r="T1" s="44">
        <v>2035</v>
      </c>
      <c r="U1" s="44">
        <v>2036</v>
      </c>
      <c r="V1" s="44">
        <v>2037</v>
      </c>
      <c r="W1" s="44">
        <v>2038</v>
      </c>
      <c r="X1" s="44">
        <v>2039</v>
      </c>
      <c r="Y1" s="44">
        <v>2040</v>
      </c>
      <c r="Z1" s="44">
        <v>2041</v>
      </c>
      <c r="AA1" s="44">
        <v>2042</v>
      </c>
      <c r="AB1" s="44">
        <v>2043</v>
      </c>
      <c r="AC1" s="44">
        <v>2044</v>
      </c>
      <c r="AD1" s="44">
        <v>2045</v>
      </c>
      <c r="AE1" s="44">
        <v>2046</v>
      </c>
      <c r="AF1" s="44">
        <v>2047</v>
      </c>
      <c r="AG1" s="44">
        <v>2048</v>
      </c>
      <c r="AH1" s="44">
        <v>2049</v>
      </c>
      <c r="AI1" s="44">
        <v>2050</v>
      </c>
    </row>
    <row r="2" spans="1:35" ht="14.5" x14ac:dyDescent="0.35">
      <c r="A2" s="48" t="s">
        <v>298</v>
      </c>
      <c r="B2" s="48"/>
      <c r="C2" s="48"/>
      <c r="D2" s="47">
        <v>0</v>
      </c>
      <c r="E2" s="47">
        <v>0</v>
      </c>
      <c r="F2" s="47">
        <v>0</v>
      </c>
      <c r="G2" s="47">
        <v>0</v>
      </c>
      <c r="H2" s="47">
        <v>0</v>
      </c>
      <c r="I2" s="47">
        <v>0</v>
      </c>
      <c r="J2" s="47">
        <v>0</v>
      </c>
      <c r="K2" s="47">
        <v>0</v>
      </c>
      <c r="L2" s="47">
        <v>0</v>
      </c>
      <c r="M2" s="47">
        <v>0</v>
      </c>
      <c r="N2" s="47">
        <v>0</v>
      </c>
      <c r="O2" s="47">
        <v>0</v>
      </c>
      <c r="P2" s="47">
        <v>0</v>
      </c>
      <c r="Q2" s="47">
        <v>0</v>
      </c>
      <c r="R2" s="47">
        <v>0</v>
      </c>
      <c r="S2" s="47">
        <v>0</v>
      </c>
      <c r="T2" s="47">
        <v>0</v>
      </c>
      <c r="U2" s="47">
        <v>0</v>
      </c>
      <c r="V2" s="47">
        <v>0</v>
      </c>
      <c r="W2" s="47">
        <v>0</v>
      </c>
      <c r="X2" s="47">
        <v>0</v>
      </c>
      <c r="Y2" s="47">
        <v>0</v>
      </c>
      <c r="Z2" s="47">
        <v>0</v>
      </c>
      <c r="AA2" s="47">
        <v>0</v>
      </c>
      <c r="AB2" s="47">
        <v>0</v>
      </c>
      <c r="AC2" s="47">
        <v>0</v>
      </c>
      <c r="AD2" s="47">
        <v>0</v>
      </c>
      <c r="AE2" s="47">
        <v>0</v>
      </c>
      <c r="AF2" s="47">
        <v>0</v>
      </c>
      <c r="AG2" s="47">
        <v>0</v>
      </c>
      <c r="AH2" s="47">
        <v>0</v>
      </c>
      <c r="AI2" s="47">
        <v>0</v>
      </c>
    </row>
    <row r="3" spans="1:35" ht="14.5" x14ac:dyDescent="0.35">
      <c r="A3" s="47" t="s">
        <v>51</v>
      </c>
      <c r="B3" s="47"/>
      <c r="C3" s="47"/>
      <c r="D3" s="7">
        <f>About!$D$74*'Refinery Gas-Pathways'!F41</f>
        <v>244435616318495</v>
      </c>
      <c r="E3" s="7">
        <f>About!$D$74*'Refinery Gas-Pathways'!G41</f>
        <v>245326688355015</v>
      </c>
      <c r="F3" s="7">
        <f>About!$D$74*'Refinery Gas-Pathways'!H41</f>
        <v>246217760391536</v>
      </c>
      <c r="G3" s="7">
        <f>About!$D$74*'Refinery Gas-Pathways'!I41</f>
        <v>247108832428057</v>
      </c>
      <c r="H3" s="7">
        <f>About!$D$74*'Refinery Gas-Pathways'!J41</f>
        <v>247999904464577</v>
      </c>
      <c r="I3" s="7">
        <f>About!$D$74*'Refinery Gas-Pathways'!K41</f>
        <v>248890976501098</v>
      </c>
      <c r="J3" s="7">
        <f>About!$D$74*'Refinery Gas-Pathways'!L41</f>
        <v>249782048537619</v>
      </c>
      <c r="K3" s="7">
        <f>About!$D$74*'Refinery Gas-Pathways'!M41</f>
        <v>250673120574139</v>
      </c>
      <c r="L3" s="7">
        <f>About!$D$74*'Refinery Gas-Pathways'!N41</f>
        <v>251564192610660</v>
      </c>
      <c r="M3" s="7">
        <f>About!$D$74*'Refinery Gas-Pathways'!O41</f>
        <v>252455264647181</v>
      </c>
      <c r="N3" s="7">
        <f>About!$D$74*'Refinery Gas-Pathways'!P41</f>
        <v>253346336683701</v>
      </c>
      <c r="O3" s="7">
        <f>About!$D$74*'Refinery Gas-Pathways'!Q41</f>
        <v>254237408720222</v>
      </c>
      <c r="P3" s="7">
        <f>About!$D$74*'Refinery Gas-Pathways'!R41</f>
        <v>255128480756743</v>
      </c>
      <c r="Q3" s="7">
        <f>About!$D$74*'Refinery Gas-Pathways'!S41</f>
        <v>256019552793263</v>
      </c>
      <c r="R3" s="7">
        <f>About!$D$74*'Refinery Gas-Pathways'!T41</f>
        <v>256910624829784</v>
      </c>
      <c r="S3" s="7">
        <f>About!$D$74*'Refinery Gas-Pathways'!U41</f>
        <v>257801696866305</v>
      </c>
      <c r="T3" s="7">
        <f>About!$D$74*'Refinery Gas-Pathways'!V41</f>
        <v>258692768902825</v>
      </c>
      <c r="U3" s="7">
        <f>About!$D$74*'Refinery Gas-Pathways'!W41</f>
        <v>259583840939346</v>
      </c>
      <c r="V3" s="7">
        <f>About!$D$74*'Refinery Gas-Pathways'!X41</f>
        <v>260474912975867</v>
      </c>
      <c r="W3" s="7">
        <f>About!$D$74*'Refinery Gas-Pathways'!Y41</f>
        <v>261365985012387</v>
      </c>
      <c r="X3" s="7">
        <f>About!$D$74*'Refinery Gas-Pathways'!Z41</f>
        <v>262257057048908</v>
      </c>
      <c r="Y3" s="7">
        <f>About!$D$74*'Refinery Gas-Pathways'!AA41</f>
        <v>263148129085429</v>
      </c>
      <c r="Z3" s="7">
        <f>About!$D$74*'Refinery Gas-Pathways'!AB41</f>
        <v>264039201121949</v>
      </c>
      <c r="AA3" s="7">
        <f>About!$D$74*'Refinery Gas-Pathways'!AC41</f>
        <v>264930273158470</v>
      </c>
      <c r="AB3" s="7">
        <f>About!$D$74*'Refinery Gas-Pathways'!AD41</f>
        <v>265821345194991</v>
      </c>
      <c r="AC3" s="7">
        <f>About!$D$74*'Refinery Gas-Pathways'!AE41</f>
        <v>266712417231511</v>
      </c>
      <c r="AD3" s="7">
        <f>About!$D$74*'Refinery Gas-Pathways'!AF41</f>
        <v>267603489268032</v>
      </c>
      <c r="AE3" s="7">
        <f>About!$D$74*'Refinery Gas-Pathways'!AG41</f>
        <v>268494561304552.03</v>
      </c>
      <c r="AF3" s="7">
        <f>About!$D$74*'Refinery Gas-Pathways'!AH41</f>
        <v>269385633341072.97</v>
      </c>
      <c r="AG3" s="7">
        <f>About!$D$74*'Refinery Gas-Pathways'!AI41</f>
        <v>270276705377594</v>
      </c>
      <c r="AH3" s="7">
        <f>About!$D$74*'Refinery Gas-Pathways'!AJ41</f>
        <v>271167777414114</v>
      </c>
      <c r="AI3" s="7">
        <f>About!$D$74*'Refinery Gas-Pathways'!AK41</f>
        <v>272058849450635.03</v>
      </c>
    </row>
    <row r="4" spans="1:35" ht="14.5" x14ac:dyDescent="0.35">
      <c r="A4" s="48" t="s">
        <v>299</v>
      </c>
      <c r="B4" s="48"/>
      <c r="C4" s="48"/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0</v>
      </c>
      <c r="AD4" s="47">
        <v>0</v>
      </c>
      <c r="AE4" s="47">
        <v>0</v>
      </c>
      <c r="AF4" s="47">
        <v>0</v>
      </c>
      <c r="AG4" s="47">
        <v>0</v>
      </c>
      <c r="AH4" s="47">
        <v>0</v>
      </c>
      <c r="AI4" s="47">
        <v>0</v>
      </c>
    </row>
    <row r="5" spans="1:35" ht="14.5" x14ac:dyDescent="0.35">
      <c r="A5" s="48" t="s">
        <v>34</v>
      </c>
      <c r="B5" s="48"/>
      <c r="C5" s="48"/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0</v>
      </c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47">
        <v>0</v>
      </c>
      <c r="AD5" s="47">
        <v>0</v>
      </c>
      <c r="AE5" s="47">
        <v>0</v>
      </c>
      <c r="AF5" s="47">
        <v>0</v>
      </c>
      <c r="AG5" s="47">
        <v>0</v>
      </c>
      <c r="AH5" s="47">
        <v>0</v>
      </c>
      <c r="AI5" s="47">
        <v>0</v>
      </c>
    </row>
    <row r="6" spans="1:35" ht="14.5" x14ac:dyDescent="0.35">
      <c r="A6" s="47" t="s">
        <v>300</v>
      </c>
      <c r="B6" s="47"/>
      <c r="C6" s="47"/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0</v>
      </c>
      <c r="AC6" s="47">
        <v>0</v>
      </c>
      <c r="AD6" s="47">
        <v>0</v>
      </c>
      <c r="AE6" s="47">
        <v>0</v>
      </c>
      <c r="AF6" s="47">
        <v>0</v>
      </c>
      <c r="AG6" s="47">
        <v>0</v>
      </c>
      <c r="AH6" s="47">
        <v>0</v>
      </c>
      <c r="AI6" s="47">
        <v>0</v>
      </c>
    </row>
    <row r="7" spans="1:35" ht="14.5" x14ac:dyDescent="0.35">
      <c r="A7" s="48" t="s">
        <v>301</v>
      </c>
      <c r="B7" s="48"/>
      <c r="C7" s="48"/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0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0</v>
      </c>
      <c r="AH7" s="47">
        <v>0</v>
      </c>
      <c r="AI7" s="47">
        <v>0</v>
      </c>
    </row>
    <row r="8" spans="1:35" ht="14.5" x14ac:dyDescent="0.35">
      <c r="A8" s="48" t="s">
        <v>21</v>
      </c>
      <c r="B8" s="49"/>
      <c r="C8" s="49"/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0</v>
      </c>
      <c r="AB8" s="47">
        <v>0</v>
      </c>
      <c r="AC8" s="47">
        <v>0</v>
      </c>
      <c r="AD8" s="47">
        <v>0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</row>
    <row r="9" spans="1:35" ht="14.5" x14ac:dyDescent="0.35">
      <c r="A9" s="47" t="s">
        <v>24</v>
      </c>
      <c r="B9" s="47"/>
      <c r="C9" s="47"/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0</v>
      </c>
      <c r="AI9" s="47">
        <v>0</v>
      </c>
    </row>
    <row r="10" spans="1:35" ht="14.5" x14ac:dyDescent="0.35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</row>
    <row r="11" spans="1:35" ht="14.5" x14ac:dyDescent="0.35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</row>
    <row r="12" spans="1:35" ht="14.5" x14ac:dyDescent="0.35">
      <c r="A12" s="7"/>
      <c r="B12" s="7"/>
      <c r="C12" s="7"/>
      <c r="D12" s="7"/>
    </row>
    <row r="13" spans="1:35" ht="14.5" x14ac:dyDescent="0.35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</row>
    <row r="14" spans="1:35" ht="14.5" x14ac:dyDescent="0.35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</row>
    <row r="15" spans="1:35" ht="14.5" x14ac:dyDescent="0.35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</row>
    <row r="16" spans="1:35" ht="14.5" x14ac:dyDescent="0.35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</row>
    <row r="17" spans="1:35" ht="14.5" x14ac:dyDescent="0.35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</row>
    <row r="18" spans="1:35" ht="14.5" x14ac:dyDescent="0.35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</row>
    <row r="19" spans="1:35" ht="14.5" x14ac:dyDescent="0.35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</row>
    <row r="20" spans="1:35" ht="14.5" x14ac:dyDescent="0.35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</row>
    <row r="21" spans="1:35" ht="15.75" customHeight="1" x14ac:dyDescent="0.35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</row>
    <row r="22" spans="1:35" ht="15.75" customHeight="1" x14ac:dyDescent="0.35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</row>
    <row r="23" spans="1:35" ht="15.75" customHeight="1" x14ac:dyDescent="0.35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</row>
    <row r="24" spans="1:35" ht="15.75" customHeight="1" x14ac:dyDescent="0.35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</row>
    <row r="25" spans="1:35" ht="15.75" customHeight="1" x14ac:dyDescent="0.35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</row>
    <row r="26" spans="1:35" ht="15.75" customHeight="1" x14ac:dyDescent="0.35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</row>
    <row r="27" spans="1:35" ht="15.75" customHeight="1" x14ac:dyDescent="0.35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</row>
    <row r="28" spans="1:35" ht="15.75" customHeight="1" x14ac:dyDescent="0.35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</row>
    <row r="29" spans="1:35" ht="15.75" customHeight="1" x14ac:dyDescent="0.35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</row>
    <row r="30" spans="1:35" ht="15.75" customHeight="1" x14ac:dyDescent="0.35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</row>
    <row r="31" spans="1:35" ht="15.75" customHeight="1" x14ac:dyDescent="0.35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</row>
    <row r="32" spans="1:35" ht="15.75" customHeight="1" x14ac:dyDescent="0.35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</row>
    <row r="33" spans="1:35" ht="15.75" customHeight="1" x14ac:dyDescent="0.35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</row>
    <row r="34" spans="1:35" ht="15.75" customHeight="1" x14ac:dyDescent="0.35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</row>
    <row r="35" spans="1:35" ht="15.75" customHeight="1" x14ac:dyDescent="0.35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</row>
    <row r="36" spans="1:35" ht="15.75" customHeight="1" x14ac:dyDescent="0.35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</row>
    <row r="37" spans="1:35" ht="15.75" customHeight="1" x14ac:dyDescent="0.35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</row>
    <row r="38" spans="1:35" ht="15.75" customHeight="1" x14ac:dyDescent="0.35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</row>
    <row r="39" spans="1:35" ht="15.75" customHeight="1" x14ac:dyDescent="0.35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</row>
    <row r="40" spans="1:35" ht="15.75" customHeight="1" x14ac:dyDescent="0.35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</row>
    <row r="41" spans="1:35" ht="15.75" customHeight="1" x14ac:dyDescent="0.35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</row>
    <row r="42" spans="1:35" ht="15.75" customHeight="1" x14ac:dyDescent="0.35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</row>
    <row r="43" spans="1:35" ht="15.75" customHeight="1" x14ac:dyDescent="0.35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</row>
    <row r="44" spans="1:35" ht="15.75" customHeight="1" x14ac:dyDescent="0.35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</row>
    <row r="45" spans="1:35" ht="15.75" customHeight="1" x14ac:dyDescent="0.35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</row>
    <row r="46" spans="1:35" ht="15.75" customHeight="1" x14ac:dyDescent="0.35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</row>
    <row r="47" spans="1:35" ht="15.75" customHeight="1" x14ac:dyDescent="0.35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</row>
    <row r="48" spans="1:35" ht="15.75" customHeight="1" x14ac:dyDescent="0.35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</row>
    <row r="49" spans="1:35" ht="15.75" customHeight="1" x14ac:dyDescent="0.35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</row>
    <row r="50" spans="1:35" ht="15.75" customHeight="1" x14ac:dyDescent="0.35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</row>
    <row r="51" spans="1:35" ht="15.75" customHeight="1" x14ac:dyDescent="0.35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</row>
    <row r="52" spans="1:35" ht="15.75" customHeight="1" x14ac:dyDescent="0.35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</row>
    <row r="53" spans="1:35" ht="15.75" customHeight="1" x14ac:dyDescent="0.35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</row>
    <row r="54" spans="1:35" ht="15.75" customHeight="1" x14ac:dyDescent="0.35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</row>
    <row r="55" spans="1:35" ht="15.75" customHeight="1" x14ac:dyDescent="0.35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</row>
    <row r="56" spans="1:35" ht="15.75" customHeight="1" x14ac:dyDescent="0.35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</row>
    <row r="57" spans="1:35" ht="15.75" customHeight="1" x14ac:dyDescent="0.35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</row>
    <row r="58" spans="1:35" ht="15.75" customHeight="1" x14ac:dyDescent="0.35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</row>
    <row r="59" spans="1:35" ht="15.75" customHeight="1" x14ac:dyDescent="0.35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</row>
    <row r="60" spans="1:35" ht="15.75" customHeight="1" x14ac:dyDescent="0.35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</row>
    <row r="61" spans="1:35" ht="15.75" customHeight="1" x14ac:dyDescent="0.35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47"/>
    </row>
    <row r="62" spans="1:35" ht="15.75" customHeight="1" x14ac:dyDescent="0.35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47"/>
    </row>
    <row r="63" spans="1:35" ht="15.75" customHeight="1" x14ac:dyDescent="0.35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</row>
    <row r="64" spans="1:35" ht="15.75" customHeight="1" x14ac:dyDescent="0.35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47"/>
      <c r="AH64" s="47"/>
      <c r="AI64" s="47"/>
    </row>
    <row r="65" spans="1:35" ht="15.75" customHeight="1" x14ac:dyDescent="0.35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  <c r="AG65" s="47"/>
      <c r="AH65" s="47"/>
      <c r="AI65" s="47"/>
    </row>
    <row r="66" spans="1:35" ht="15.75" customHeight="1" x14ac:dyDescent="0.35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H66" s="47"/>
      <c r="AI66" s="47"/>
    </row>
    <row r="67" spans="1:35" ht="15.75" customHeight="1" x14ac:dyDescent="0.35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7"/>
      <c r="AG67" s="47"/>
      <c r="AH67" s="47"/>
      <c r="AI67" s="47"/>
    </row>
    <row r="68" spans="1:35" ht="15.75" customHeight="1" x14ac:dyDescent="0.35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  <c r="AG68" s="47"/>
      <c r="AH68" s="47"/>
      <c r="AI68" s="47"/>
    </row>
    <row r="69" spans="1:35" ht="15.75" customHeight="1" x14ac:dyDescent="0.35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</row>
    <row r="70" spans="1:35" ht="15.75" customHeight="1" x14ac:dyDescent="0.35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</row>
    <row r="71" spans="1:35" ht="15.75" customHeight="1" x14ac:dyDescent="0.35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</row>
    <row r="72" spans="1:35" ht="15.75" customHeight="1" x14ac:dyDescent="0.35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47"/>
      <c r="AH72" s="47"/>
      <c r="AI72" s="47"/>
    </row>
    <row r="73" spans="1:35" ht="15.75" customHeight="1" x14ac:dyDescent="0.35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47"/>
      <c r="AG73" s="47"/>
      <c r="AH73" s="47"/>
      <c r="AI73" s="47"/>
    </row>
    <row r="74" spans="1:35" ht="15.75" customHeight="1" x14ac:dyDescent="0.35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7"/>
      <c r="AF74" s="47"/>
      <c r="AG74" s="47"/>
      <c r="AH74" s="47"/>
      <c r="AI74" s="47"/>
    </row>
    <row r="75" spans="1:35" ht="15.75" customHeight="1" x14ac:dyDescent="0.35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  <c r="AI75" s="47"/>
    </row>
    <row r="76" spans="1:35" ht="15.75" customHeight="1" x14ac:dyDescent="0.35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  <c r="AI76" s="47"/>
    </row>
    <row r="77" spans="1:35" ht="15.75" customHeight="1" x14ac:dyDescent="0.35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  <c r="AG77" s="47"/>
      <c r="AH77" s="47"/>
      <c r="AI77" s="47"/>
    </row>
    <row r="78" spans="1:35" ht="15.75" customHeight="1" x14ac:dyDescent="0.35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7"/>
      <c r="AF78" s="47"/>
      <c r="AG78" s="47"/>
      <c r="AH78" s="47"/>
      <c r="AI78" s="47"/>
    </row>
    <row r="79" spans="1:35" ht="15.75" customHeight="1" x14ac:dyDescent="0.35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7"/>
      <c r="AG79" s="47"/>
      <c r="AH79" s="47"/>
      <c r="AI79" s="47"/>
    </row>
    <row r="80" spans="1:35" ht="15.75" customHeight="1" x14ac:dyDescent="0.35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</row>
    <row r="81" spans="1:35" ht="15.75" customHeight="1" x14ac:dyDescent="0.35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</row>
    <row r="82" spans="1:35" ht="15.75" customHeight="1" x14ac:dyDescent="0.35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7"/>
      <c r="AF82" s="47"/>
      <c r="AG82" s="47"/>
      <c r="AH82" s="47"/>
      <c r="AI82" s="47"/>
    </row>
    <row r="83" spans="1:35" ht="15.75" customHeight="1" x14ac:dyDescent="0.35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47"/>
      <c r="AG83" s="47"/>
      <c r="AH83" s="47"/>
      <c r="AI83" s="47"/>
    </row>
    <row r="84" spans="1:35" ht="15.75" customHeight="1" x14ac:dyDescent="0.35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  <c r="AE84" s="47"/>
      <c r="AF84" s="47"/>
      <c r="AG84" s="47"/>
      <c r="AH84" s="47"/>
      <c r="AI84" s="47"/>
    </row>
    <row r="85" spans="1:35" ht="15.75" customHeight="1" x14ac:dyDescent="0.35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I85" s="47"/>
    </row>
    <row r="86" spans="1:35" ht="15.75" customHeight="1" x14ac:dyDescent="0.35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7"/>
      <c r="AE86" s="47"/>
      <c r="AF86" s="47"/>
      <c r="AG86" s="47"/>
      <c r="AH86" s="47"/>
      <c r="AI86" s="47"/>
    </row>
    <row r="87" spans="1:35" ht="15.75" customHeight="1" x14ac:dyDescent="0.35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  <c r="AG87" s="47"/>
      <c r="AH87" s="47"/>
      <c r="AI87" s="47"/>
    </row>
    <row r="88" spans="1:35" ht="15.75" customHeight="1" x14ac:dyDescent="0.35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</row>
    <row r="89" spans="1:35" ht="15.75" customHeight="1" x14ac:dyDescent="0.35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</row>
    <row r="90" spans="1:35" ht="15.75" customHeight="1" x14ac:dyDescent="0.35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</row>
    <row r="91" spans="1:35" ht="15.75" customHeight="1" x14ac:dyDescent="0.35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</row>
    <row r="92" spans="1:35" ht="15.75" customHeight="1" x14ac:dyDescent="0.35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</row>
    <row r="93" spans="1:35" ht="15.75" customHeight="1" x14ac:dyDescent="0.35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  <c r="AD93" s="47"/>
      <c r="AE93" s="47"/>
      <c r="AF93" s="47"/>
      <c r="AG93" s="47"/>
      <c r="AH93" s="47"/>
      <c r="AI93" s="47"/>
    </row>
    <row r="94" spans="1:35" ht="15.75" customHeight="1" x14ac:dyDescent="0.35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  <c r="AD94" s="47"/>
      <c r="AE94" s="47"/>
      <c r="AF94" s="47"/>
      <c r="AG94" s="47"/>
      <c r="AH94" s="47"/>
      <c r="AI94" s="47"/>
    </row>
    <row r="95" spans="1:35" ht="15.75" customHeight="1" x14ac:dyDescent="0.35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47"/>
      <c r="AH95" s="47"/>
      <c r="AI95" s="47"/>
    </row>
    <row r="96" spans="1:35" ht="15.75" customHeight="1" x14ac:dyDescent="0.35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  <c r="AD96" s="47"/>
      <c r="AE96" s="47"/>
      <c r="AF96" s="47"/>
      <c r="AG96" s="47"/>
      <c r="AH96" s="47"/>
      <c r="AI96" s="47"/>
    </row>
    <row r="97" spans="1:35" ht="15.75" customHeight="1" x14ac:dyDescent="0.35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  <c r="AE97" s="47"/>
      <c r="AF97" s="47"/>
      <c r="AG97" s="47"/>
      <c r="AH97" s="47"/>
      <c r="AI97" s="47"/>
    </row>
    <row r="98" spans="1:35" ht="15.75" customHeight="1" x14ac:dyDescent="0.35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47"/>
      <c r="AF98" s="47"/>
      <c r="AG98" s="47"/>
      <c r="AH98" s="47"/>
      <c r="AI98" s="47"/>
    </row>
    <row r="99" spans="1:35" ht="15.75" customHeight="1" x14ac:dyDescent="0.35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47"/>
      <c r="AF99" s="47"/>
      <c r="AG99" s="47"/>
      <c r="AH99" s="47"/>
      <c r="AI99" s="47"/>
    </row>
    <row r="100" spans="1:35" ht="15.75" customHeight="1" x14ac:dyDescent="0.35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  <c r="AH100" s="47"/>
      <c r="AI100" s="47"/>
    </row>
    <row r="101" spans="1:35" ht="15.75" customHeight="1" x14ac:dyDescent="0.35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47"/>
      <c r="AG101" s="47"/>
      <c r="AH101" s="47"/>
      <c r="AI101" s="47"/>
    </row>
    <row r="102" spans="1:35" ht="15.75" customHeight="1" x14ac:dyDescent="0.35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47"/>
      <c r="AG102" s="47"/>
      <c r="AH102" s="47"/>
      <c r="AI102" s="47"/>
    </row>
    <row r="103" spans="1:35" ht="15.75" customHeight="1" x14ac:dyDescent="0.35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</row>
    <row r="104" spans="1:35" ht="15.75" customHeight="1" x14ac:dyDescent="0.35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</row>
    <row r="105" spans="1:35" ht="15.75" customHeight="1" x14ac:dyDescent="0.35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  <c r="AE105" s="47"/>
      <c r="AF105" s="47"/>
      <c r="AG105" s="47"/>
      <c r="AH105" s="47"/>
      <c r="AI105" s="47"/>
    </row>
    <row r="106" spans="1:35" ht="15.75" customHeight="1" x14ac:dyDescent="0.35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</row>
    <row r="107" spans="1:35" ht="15.75" customHeight="1" x14ac:dyDescent="0.35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  <c r="AI107" s="47"/>
    </row>
    <row r="108" spans="1:35" ht="15.75" customHeight="1" x14ac:dyDescent="0.35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47"/>
      <c r="AG108" s="47"/>
      <c r="AH108" s="47"/>
      <c r="AI108" s="47"/>
    </row>
    <row r="109" spans="1:35" ht="15.75" customHeight="1" x14ac:dyDescent="0.35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47"/>
    </row>
    <row r="110" spans="1:35" ht="15.75" customHeight="1" x14ac:dyDescent="0.35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</row>
    <row r="111" spans="1:35" ht="15.75" customHeight="1" x14ac:dyDescent="0.35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</row>
    <row r="112" spans="1:35" ht="15.75" customHeight="1" x14ac:dyDescent="0.35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</row>
    <row r="113" spans="1:35" ht="15.75" customHeight="1" x14ac:dyDescent="0.35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</row>
    <row r="114" spans="1:35" ht="15.75" customHeight="1" x14ac:dyDescent="0.35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</row>
    <row r="115" spans="1:35" ht="15.75" customHeight="1" x14ac:dyDescent="0.35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</row>
    <row r="116" spans="1:35" ht="15.75" customHeight="1" x14ac:dyDescent="0.35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</row>
    <row r="117" spans="1:35" ht="15.75" customHeight="1" x14ac:dyDescent="0.35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</row>
    <row r="118" spans="1:35" ht="15.75" customHeight="1" x14ac:dyDescent="0.35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</row>
    <row r="119" spans="1:35" ht="15.75" customHeight="1" x14ac:dyDescent="0.35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</row>
    <row r="120" spans="1:35" ht="15.75" customHeight="1" x14ac:dyDescent="0.35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</row>
    <row r="121" spans="1:35" ht="15.75" customHeight="1" x14ac:dyDescent="0.35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</row>
    <row r="122" spans="1:35" ht="15.75" customHeight="1" x14ac:dyDescent="0.35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</row>
    <row r="123" spans="1:35" ht="15.75" customHeight="1" x14ac:dyDescent="0.35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</row>
    <row r="124" spans="1:35" ht="15.75" customHeight="1" x14ac:dyDescent="0.35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</row>
    <row r="125" spans="1:35" ht="15.75" customHeight="1" x14ac:dyDescent="0.35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</row>
    <row r="126" spans="1:35" ht="15.75" customHeight="1" x14ac:dyDescent="0.35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</row>
    <row r="127" spans="1:35" ht="15.75" customHeight="1" x14ac:dyDescent="0.35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</row>
    <row r="128" spans="1:35" ht="15.75" customHeight="1" x14ac:dyDescent="0.35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47"/>
      <c r="AF128" s="47"/>
      <c r="AG128" s="47"/>
      <c r="AH128" s="47"/>
      <c r="AI128" s="47"/>
    </row>
    <row r="129" spans="1:35" ht="15.75" customHeight="1" x14ac:dyDescent="0.35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</row>
    <row r="130" spans="1:35" ht="15.75" customHeight="1" x14ac:dyDescent="0.35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</row>
    <row r="131" spans="1:35" ht="15.75" customHeight="1" x14ac:dyDescent="0.35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</row>
    <row r="132" spans="1:35" ht="15.75" customHeight="1" x14ac:dyDescent="0.35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</row>
    <row r="133" spans="1:35" ht="15.75" customHeight="1" x14ac:dyDescent="0.35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</row>
    <row r="134" spans="1:35" ht="15.75" customHeight="1" x14ac:dyDescent="0.35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</row>
    <row r="135" spans="1:35" ht="15.75" customHeight="1" x14ac:dyDescent="0.35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</row>
    <row r="136" spans="1:35" ht="15.75" customHeight="1" x14ac:dyDescent="0.35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</row>
    <row r="137" spans="1:35" ht="15.75" customHeight="1" x14ac:dyDescent="0.35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</row>
    <row r="138" spans="1:35" ht="15.75" customHeight="1" x14ac:dyDescent="0.35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</row>
    <row r="139" spans="1:35" ht="15.75" customHeight="1" x14ac:dyDescent="0.35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</row>
    <row r="140" spans="1:35" ht="15.75" customHeight="1" x14ac:dyDescent="0.35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</row>
    <row r="141" spans="1:35" ht="15.75" customHeight="1" x14ac:dyDescent="0.35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</row>
    <row r="142" spans="1:35" ht="15.75" customHeight="1" x14ac:dyDescent="0.35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</row>
    <row r="143" spans="1:35" ht="15.75" customHeight="1" x14ac:dyDescent="0.35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</row>
    <row r="144" spans="1:35" ht="15.75" customHeight="1" x14ac:dyDescent="0.35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</row>
    <row r="145" spans="1:35" ht="15.75" customHeight="1" x14ac:dyDescent="0.35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</row>
    <row r="146" spans="1:35" ht="15.75" customHeight="1" x14ac:dyDescent="0.35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</row>
    <row r="147" spans="1:35" ht="15.75" customHeight="1" x14ac:dyDescent="0.35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</row>
    <row r="148" spans="1:35" ht="15.75" customHeight="1" x14ac:dyDescent="0.35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</row>
    <row r="149" spans="1:35" ht="15.75" customHeight="1" x14ac:dyDescent="0.35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</row>
    <row r="150" spans="1:35" ht="15.75" customHeight="1" x14ac:dyDescent="0.35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</row>
    <row r="151" spans="1:35" ht="15.75" customHeight="1" x14ac:dyDescent="0.35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</row>
    <row r="152" spans="1:35" ht="15.75" customHeight="1" x14ac:dyDescent="0.35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</row>
    <row r="153" spans="1:35" ht="15.75" customHeight="1" x14ac:dyDescent="0.35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</row>
    <row r="154" spans="1:35" ht="15.75" customHeight="1" x14ac:dyDescent="0.35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</row>
    <row r="155" spans="1:35" ht="15.75" customHeight="1" x14ac:dyDescent="0.35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</row>
    <row r="156" spans="1:35" ht="15.75" customHeight="1" x14ac:dyDescent="0.35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</row>
    <row r="157" spans="1:35" ht="15.75" customHeight="1" x14ac:dyDescent="0.35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</row>
    <row r="158" spans="1:35" ht="15.75" customHeight="1" x14ac:dyDescent="0.35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</row>
    <row r="159" spans="1:35" ht="15.75" customHeight="1" x14ac:dyDescent="0.35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</row>
    <row r="160" spans="1:35" ht="15.75" customHeight="1" x14ac:dyDescent="0.35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</row>
    <row r="161" spans="1:35" ht="15.75" customHeight="1" x14ac:dyDescent="0.35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</row>
    <row r="162" spans="1:35" ht="15.75" customHeight="1" x14ac:dyDescent="0.35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</row>
    <row r="163" spans="1:35" ht="15.75" customHeight="1" x14ac:dyDescent="0.35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</row>
    <row r="164" spans="1:35" ht="15.75" customHeight="1" x14ac:dyDescent="0.35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</row>
    <row r="165" spans="1:35" ht="15.75" customHeight="1" x14ac:dyDescent="0.35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</row>
    <row r="166" spans="1:35" ht="15.75" customHeight="1" x14ac:dyDescent="0.35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  <c r="AI166" s="47"/>
    </row>
    <row r="167" spans="1:35" ht="15.75" customHeight="1" x14ac:dyDescent="0.35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  <c r="AI167" s="47"/>
    </row>
    <row r="168" spans="1:35" ht="15.75" customHeight="1" x14ac:dyDescent="0.35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</row>
    <row r="169" spans="1:35" ht="15.75" customHeight="1" x14ac:dyDescent="0.35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</row>
    <row r="170" spans="1:35" ht="15.75" customHeight="1" x14ac:dyDescent="0.35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</row>
    <row r="171" spans="1:35" ht="15.75" customHeight="1" x14ac:dyDescent="0.35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</row>
    <row r="172" spans="1:35" ht="15.75" customHeight="1" x14ac:dyDescent="0.35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</row>
    <row r="173" spans="1:35" ht="15.75" customHeight="1" x14ac:dyDescent="0.35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</row>
    <row r="174" spans="1:35" ht="15.75" customHeight="1" x14ac:dyDescent="0.35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</row>
    <row r="175" spans="1:35" ht="15.75" customHeight="1" x14ac:dyDescent="0.35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</row>
    <row r="176" spans="1:35" ht="15.75" customHeight="1" x14ac:dyDescent="0.35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  <c r="AI176" s="47"/>
    </row>
    <row r="177" spans="1:35" ht="15.75" customHeight="1" x14ac:dyDescent="0.35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  <c r="AG177" s="47"/>
      <c r="AH177" s="47"/>
      <c r="AI177" s="47"/>
    </row>
    <row r="178" spans="1:35" ht="15.75" customHeight="1" x14ac:dyDescent="0.35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  <c r="AI178" s="47"/>
    </row>
    <row r="179" spans="1:35" ht="15.75" customHeight="1" x14ac:dyDescent="0.35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</row>
    <row r="180" spans="1:35" ht="15.75" customHeight="1" x14ac:dyDescent="0.35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  <c r="AI180" s="47"/>
    </row>
    <row r="181" spans="1:35" ht="15.75" customHeight="1" x14ac:dyDescent="0.35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  <c r="AI181" s="47"/>
    </row>
    <row r="182" spans="1:35" ht="15.75" customHeight="1" x14ac:dyDescent="0.35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</row>
    <row r="183" spans="1:35" ht="15.75" customHeight="1" x14ac:dyDescent="0.35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</row>
    <row r="184" spans="1:35" ht="15.75" customHeight="1" x14ac:dyDescent="0.35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</row>
    <row r="185" spans="1:35" ht="15.75" customHeight="1" x14ac:dyDescent="0.35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</row>
    <row r="186" spans="1:35" ht="15.75" customHeight="1" x14ac:dyDescent="0.35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</row>
    <row r="187" spans="1:35" ht="15.75" customHeight="1" x14ac:dyDescent="0.35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</row>
    <row r="188" spans="1:35" ht="15.75" customHeight="1" x14ac:dyDescent="0.35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</row>
    <row r="189" spans="1:35" ht="15.75" customHeight="1" x14ac:dyDescent="0.35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</row>
    <row r="190" spans="1:35" ht="15.75" customHeight="1" x14ac:dyDescent="0.35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</row>
    <row r="191" spans="1:35" ht="15.75" customHeight="1" x14ac:dyDescent="0.35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</row>
    <row r="192" spans="1:35" ht="15.75" customHeight="1" x14ac:dyDescent="0.35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</row>
    <row r="193" spans="1:35" ht="15.75" customHeight="1" x14ac:dyDescent="0.35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</row>
    <row r="194" spans="1:35" ht="15.75" customHeight="1" x14ac:dyDescent="0.35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</row>
    <row r="195" spans="1:35" ht="15.75" customHeight="1" x14ac:dyDescent="0.35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</row>
    <row r="196" spans="1:35" ht="15.75" customHeight="1" x14ac:dyDescent="0.35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</row>
    <row r="197" spans="1:35" ht="15.75" customHeight="1" x14ac:dyDescent="0.35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</row>
    <row r="198" spans="1:35" ht="15.75" customHeight="1" x14ac:dyDescent="0.35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</row>
    <row r="199" spans="1:35" ht="15.75" customHeight="1" x14ac:dyDescent="0.35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</row>
    <row r="200" spans="1:35" ht="15.75" customHeight="1" x14ac:dyDescent="0.35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  <c r="AF200" s="47"/>
      <c r="AG200" s="47"/>
      <c r="AH200" s="47"/>
      <c r="AI200" s="47"/>
    </row>
    <row r="201" spans="1:35" ht="15.75" customHeight="1" x14ac:dyDescent="0.35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  <c r="AF201" s="47"/>
      <c r="AG201" s="47"/>
      <c r="AH201" s="47"/>
      <c r="AI201" s="47"/>
    </row>
    <row r="202" spans="1:35" ht="15.75" customHeight="1" x14ac:dyDescent="0.35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7"/>
      <c r="AF202" s="47"/>
      <c r="AG202" s="47"/>
      <c r="AH202" s="47"/>
      <c r="AI202" s="47"/>
    </row>
    <row r="203" spans="1:35" ht="15.75" customHeight="1" x14ac:dyDescent="0.35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  <c r="AI203" s="47"/>
    </row>
    <row r="204" spans="1:35" ht="15.75" customHeight="1" x14ac:dyDescent="0.35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  <c r="AG204" s="47"/>
      <c r="AH204" s="47"/>
      <c r="AI204" s="47"/>
    </row>
    <row r="205" spans="1:35" ht="15.75" customHeight="1" x14ac:dyDescent="0.35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E205" s="47"/>
      <c r="AF205" s="47"/>
      <c r="AG205" s="47"/>
      <c r="AH205" s="47"/>
      <c r="AI205" s="47"/>
    </row>
    <row r="206" spans="1:35" ht="15.75" customHeight="1" x14ac:dyDescent="0.35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E206" s="47"/>
      <c r="AF206" s="47"/>
      <c r="AG206" s="47"/>
      <c r="AH206" s="47"/>
      <c r="AI206" s="47"/>
    </row>
    <row r="207" spans="1:35" ht="15.75" customHeight="1" x14ac:dyDescent="0.35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E207" s="47"/>
      <c r="AF207" s="47"/>
      <c r="AG207" s="47"/>
      <c r="AH207" s="47"/>
      <c r="AI207" s="47"/>
    </row>
    <row r="208" spans="1:35" ht="15.75" customHeight="1" x14ac:dyDescent="0.35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  <c r="AE208" s="47"/>
      <c r="AF208" s="47"/>
      <c r="AG208" s="47"/>
      <c r="AH208" s="47"/>
      <c r="AI208" s="47"/>
    </row>
    <row r="209" spans="1:35" ht="15.75" customHeight="1" x14ac:dyDescent="0.35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E209" s="47"/>
      <c r="AF209" s="47"/>
      <c r="AG209" s="47"/>
      <c r="AH209" s="47"/>
      <c r="AI209" s="47"/>
    </row>
    <row r="210" spans="1:35" ht="15.75" customHeight="1" x14ac:dyDescent="0.35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7"/>
      <c r="AF210" s="47"/>
      <c r="AG210" s="47"/>
      <c r="AH210" s="47"/>
      <c r="AI210" s="47"/>
    </row>
    <row r="211" spans="1:35" ht="15.75" customHeight="1" x14ac:dyDescent="0.35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  <c r="AE211" s="47"/>
      <c r="AF211" s="47"/>
      <c r="AG211" s="47"/>
      <c r="AH211" s="47"/>
      <c r="AI211" s="47"/>
    </row>
    <row r="212" spans="1:35" ht="15.75" customHeight="1" x14ac:dyDescent="0.35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47"/>
      <c r="AF212" s="47"/>
      <c r="AG212" s="47"/>
      <c r="AH212" s="47"/>
      <c r="AI212" s="47"/>
    </row>
    <row r="213" spans="1:35" ht="15.75" customHeight="1" x14ac:dyDescent="0.35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47"/>
      <c r="AF213" s="47"/>
      <c r="AG213" s="47"/>
      <c r="AH213" s="47"/>
      <c r="AI213" s="47"/>
    </row>
    <row r="214" spans="1:35" ht="15.75" customHeight="1" x14ac:dyDescent="0.35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  <c r="AI214" s="47"/>
    </row>
    <row r="215" spans="1:35" ht="15.75" customHeight="1" x14ac:dyDescent="0.35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  <c r="AI215" s="47"/>
    </row>
    <row r="216" spans="1:35" ht="15.75" customHeight="1" x14ac:dyDescent="0.35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  <c r="AI216" s="47"/>
    </row>
    <row r="217" spans="1:35" ht="15.75" customHeight="1" x14ac:dyDescent="0.35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</row>
    <row r="218" spans="1:35" ht="15.75" customHeight="1" x14ac:dyDescent="0.35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  <c r="AI218" s="47"/>
    </row>
    <row r="219" spans="1:35" ht="15.75" customHeight="1" x14ac:dyDescent="0.35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</row>
    <row r="220" spans="1:35" ht="15.75" customHeight="1" x14ac:dyDescent="0.35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</row>
    <row r="221" spans="1:35" ht="15.75" customHeight="1" x14ac:dyDescent="0.35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</row>
    <row r="222" spans="1:35" ht="15.75" customHeight="1" x14ac:dyDescent="0.35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</row>
    <row r="223" spans="1:35" ht="15.75" customHeight="1" x14ac:dyDescent="0.35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</row>
    <row r="224" spans="1:35" ht="15.75" customHeight="1" x14ac:dyDescent="0.35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</row>
    <row r="225" spans="1:35" ht="15.75" customHeight="1" x14ac:dyDescent="0.35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  <c r="AI225" s="47"/>
    </row>
    <row r="226" spans="1:35" ht="15.75" customHeight="1" x14ac:dyDescent="0.35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</row>
    <row r="227" spans="1:35" ht="15.75" customHeight="1" x14ac:dyDescent="0.35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</row>
    <row r="228" spans="1:35" ht="15.75" customHeight="1" x14ac:dyDescent="0.35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</row>
    <row r="229" spans="1:35" ht="15.75" customHeight="1" x14ac:dyDescent="0.35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  <c r="AI229" s="47"/>
    </row>
    <row r="230" spans="1:35" ht="15.75" customHeight="1" x14ac:dyDescent="0.35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</row>
    <row r="231" spans="1:35" ht="15.75" customHeight="1" x14ac:dyDescent="0.35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</row>
    <row r="232" spans="1:35" ht="15.75" customHeight="1" x14ac:dyDescent="0.35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  <c r="AG232" s="47"/>
      <c r="AH232" s="47"/>
      <c r="AI232" s="47"/>
    </row>
    <row r="233" spans="1:35" ht="15.75" customHeight="1" x14ac:dyDescent="0.35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  <c r="AI233" s="47"/>
    </row>
    <row r="234" spans="1:35" ht="15.75" customHeight="1" x14ac:dyDescent="0.35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</row>
    <row r="235" spans="1:35" ht="15.75" customHeight="1" x14ac:dyDescent="0.35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  <c r="AI235" s="47"/>
    </row>
    <row r="236" spans="1:35" ht="15.75" customHeight="1" x14ac:dyDescent="0.35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</row>
    <row r="237" spans="1:35" ht="15.75" customHeight="1" x14ac:dyDescent="0.35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  <c r="AI237" s="47"/>
    </row>
    <row r="238" spans="1:35" ht="15.75" customHeight="1" x14ac:dyDescent="0.35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  <c r="AI238" s="47"/>
    </row>
    <row r="239" spans="1:35" ht="15.75" customHeight="1" x14ac:dyDescent="0.35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</row>
    <row r="240" spans="1:35" ht="15.75" customHeight="1" x14ac:dyDescent="0.35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  <c r="AI240" s="47"/>
    </row>
    <row r="241" spans="1:35" ht="15.75" customHeight="1" x14ac:dyDescent="0.35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</row>
    <row r="242" spans="1:35" ht="15.75" customHeight="1" x14ac:dyDescent="0.35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</row>
    <row r="243" spans="1:35" ht="15.75" customHeight="1" x14ac:dyDescent="0.35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</row>
    <row r="244" spans="1:35" ht="15.75" customHeight="1" x14ac:dyDescent="0.35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</row>
    <row r="245" spans="1:35" ht="15.75" customHeight="1" x14ac:dyDescent="0.35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</row>
    <row r="246" spans="1:35" ht="15.75" customHeight="1" x14ac:dyDescent="0.35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</row>
    <row r="247" spans="1:35" ht="15.75" customHeight="1" x14ac:dyDescent="0.35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</row>
    <row r="248" spans="1:35" ht="15.75" customHeight="1" x14ac:dyDescent="0.35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</row>
    <row r="249" spans="1:35" ht="15.75" customHeight="1" x14ac:dyDescent="0.35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</row>
    <row r="250" spans="1:35" ht="15.75" customHeight="1" x14ac:dyDescent="0.35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</row>
    <row r="251" spans="1:35" ht="15.75" customHeight="1" x14ac:dyDescent="0.35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</row>
    <row r="252" spans="1:35" ht="15.75" customHeight="1" x14ac:dyDescent="0.35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  <c r="AI252" s="47"/>
    </row>
    <row r="253" spans="1:35" ht="15.75" customHeight="1" x14ac:dyDescent="0.35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</row>
    <row r="254" spans="1:35" ht="15.75" customHeight="1" x14ac:dyDescent="0.35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  <c r="AI254" s="47"/>
    </row>
    <row r="255" spans="1:35" ht="15.75" customHeight="1" x14ac:dyDescent="0.35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  <c r="AI255" s="47"/>
    </row>
    <row r="256" spans="1:35" ht="15.75" customHeight="1" x14ac:dyDescent="0.35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</row>
    <row r="257" spans="1:35" ht="15.75" customHeight="1" x14ac:dyDescent="0.35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</row>
    <row r="258" spans="1:35" ht="15.75" customHeight="1" x14ac:dyDescent="0.35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</row>
    <row r="259" spans="1:35" ht="15.75" customHeight="1" x14ac:dyDescent="0.35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</row>
    <row r="260" spans="1:35" ht="15.75" customHeight="1" x14ac:dyDescent="0.35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</row>
    <row r="261" spans="1:35" ht="15.75" customHeight="1" x14ac:dyDescent="0.35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</row>
    <row r="262" spans="1:35" ht="15.75" customHeight="1" x14ac:dyDescent="0.35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</row>
    <row r="263" spans="1:35" ht="15.75" customHeight="1" x14ac:dyDescent="0.35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</row>
    <row r="264" spans="1:35" ht="15.75" customHeight="1" x14ac:dyDescent="0.35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  <c r="AI264" s="47"/>
    </row>
    <row r="265" spans="1:35" ht="15.75" customHeight="1" x14ac:dyDescent="0.35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  <c r="AI265" s="47"/>
    </row>
    <row r="266" spans="1:35" ht="15.75" customHeight="1" x14ac:dyDescent="0.35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</row>
    <row r="267" spans="1:35" ht="15.75" customHeight="1" x14ac:dyDescent="0.35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</row>
    <row r="268" spans="1:35" ht="15.75" customHeight="1" x14ac:dyDescent="0.35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</row>
    <row r="269" spans="1:35" ht="15.75" customHeight="1" x14ac:dyDescent="0.35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</row>
    <row r="270" spans="1:35" ht="15.75" customHeight="1" x14ac:dyDescent="0.35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</row>
    <row r="271" spans="1:35" ht="15.75" customHeight="1" x14ac:dyDescent="0.35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</row>
    <row r="272" spans="1:35" ht="15.75" customHeight="1" x14ac:dyDescent="0.35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</row>
    <row r="273" spans="1:35" ht="15.75" customHeight="1" x14ac:dyDescent="0.35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</row>
    <row r="274" spans="1:35" ht="15.75" customHeight="1" x14ac:dyDescent="0.35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</row>
    <row r="275" spans="1:35" ht="15.75" customHeight="1" x14ac:dyDescent="0.35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</row>
    <row r="276" spans="1:35" ht="15.75" customHeight="1" x14ac:dyDescent="0.35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</row>
    <row r="277" spans="1:35" ht="15.75" customHeight="1" x14ac:dyDescent="0.35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</row>
    <row r="278" spans="1:35" ht="15.75" customHeight="1" x14ac:dyDescent="0.35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</row>
    <row r="279" spans="1:35" ht="15.75" customHeight="1" x14ac:dyDescent="0.35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</row>
    <row r="280" spans="1:35" ht="15.75" customHeight="1" x14ac:dyDescent="0.35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</row>
    <row r="281" spans="1:35" ht="15.75" customHeight="1" x14ac:dyDescent="0.35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</row>
    <row r="282" spans="1:35" ht="15.75" customHeight="1" x14ac:dyDescent="0.35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  <c r="AI282" s="47"/>
    </row>
    <row r="283" spans="1:35" ht="15.75" customHeight="1" x14ac:dyDescent="0.35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47"/>
      <c r="AG283" s="47"/>
      <c r="AH283" s="47"/>
      <c r="AI283" s="47"/>
    </row>
    <row r="284" spans="1:35" ht="15.75" customHeight="1" x14ac:dyDescent="0.35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47"/>
      <c r="AG284" s="47"/>
      <c r="AH284" s="47"/>
      <c r="AI284" s="47"/>
    </row>
    <row r="285" spans="1:35" ht="15.75" customHeight="1" x14ac:dyDescent="0.35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  <c r="AG285" s="47"/>
      <c r="AH285" s="47"/>
      <c r="AI285" s="47"/>
    </row>
    <row r="286" spans="1:35" ht="15.75" customHeight="1" x14ac:dyDescent="0.35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  <c r="AG286" s="47"/>
      <c r="AH286" s="47"/>
      <c r="AI286" s="47"/>
    </row>
    <row r="287" spans="1:35" ht="15.75" customHeight="1" x14ac:dyDescent="0.35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</row>
    <row r="288" spans="1:35" ht="15.75" customHeight="1" x14ac:dyDescent="0.35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  <c r="AI288" s="47"/>
    </row>
    <row r="289" spans="1:35" ht="15.75" customHeight="1" x14ac:dyDescent="0.35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  <c r="AF289" s="47"/>
      <c r="AG289" s="47"/>
      <c r="AH289" s="47"/>
      <c r="AI289" s="47"/>
    </row>
    <row r="290" spans="1:35" ht="15.75" customHeight="1" x14ac:dyDescent="0.35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47"/>
      <c r="AF290" s="47"/>
      <c r="AG290" s="47"/>
      <c r="AH290" s="47"/>
      <c r="AI290" s="47"/>
    </row>
    <row r="291" spans="1:35" ht="15.75" customHeight="1" x14ac:dyDescent="0.35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47"/>
      <c r="AG291" s="47"/>
      <c r="AH291" s="47"/>
      <c r="AI291" s="47"/>
    </row>
    <row r="292" spans="1:35" ht="15.75" customHeight="1" x14ac:dyDescent="0.35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47"/>
      <c r="AG292" s="47"/>
      <c r="AH292" s="47"/>
      <c r="AI292" s="47"/>
    </row>
    <row r="293" spans="1:35" ht="15.75" customHeight="1" x14ac:dyDescent="0.35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47"/>
      <c r="AG293" s="47"/>
      <c r="AH293" s="47"/>
      <c r="AI293" s="47"/>
    </row>
    <row r="294" spans="1:35" ht="15.75" customHeight="1" x14ac:dyDescent="0.35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47"/>
      <c r="AF294" s="47"/>
      <c r="AG294" s="47"/>
      <c r="AH294" s="47"/>
      <c r="AI294" s="47"/>
    </row>
    <row r="295" spans="1:35" ht="15.75" customHeight="1" x14ac:dyDescent="0.35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47"/>
      <c r="AG295" s="47"/>
      <c r="AH295" s="47"/>
      <c r="AI295" s="47"/>
    </row>
    <row r="296" spans="1:35" ht="15.75" customHeight="1" x14ac:dyDescent="0.35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  <c r="AG296" s="47"/>
      <c r="AH296" s="47"/>
      <c r="AI296" s="47"/>
    </row>
    <row r="297" spans="1:35" ht="15.75" customHeight="1" x14ac:dyDescent="0.35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47"/>
      <c r="AG297" s="47"/>
      <c r="AH297" s="47"/>
      <c r="AI297" s="47"/>
    </row>
    <row r="298" spans="1:35" ht="15.75" customHeight="1" x14ac:dyDescent="0.35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  <c r="AI298" s="47"/>
    </row>
    <row r="299" spans="1:35" ht="15.75" customHeight="1" x14ac:dyDescent="0.35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</row>
    <row r="300" spans="1:35" ht="15.75" customHeight="1" x14ac:dyDescent="0.35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</row>
    <row r="301" spans="1:35" ht="15.75" customHeight="1" x14ac:dyDescent="0.35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</row>
    <row r="302" spans="1:35" ht="15.75" customHeight="1" x14ac:dyDescent="0.35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</row>
    <row r="303" spans="1:35" ht="15.75" customHeight="1" x14ac:dyDescent="0.35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</row>
    <row r="304" spans="1:35" ht="15.75" customHeight="1" x14ac:dyDescent="0.35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</row>
    <row r="305" spans="1:35" ht="15.75" customHeight="1" x14ac:dyDescent="0.35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</row>
    <row r="306" spans="1:35" ht="15.75" customHeight="1" x14ac:dyDescent="0.35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</row>
    <row r="307" spans="1:35" ht="15.75" customHeight="1" x14ac:dyDescent="0.35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</row>
    <row r="308" spans="1:35" ht="15.75" customHeight="1" x14ac:dyDescent="0.35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</row>
    <row r="309" spans="1:35" ht="15.75" customHeight="1" x14ac:dyDescent="0.35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</row>
    <row r="310" spans="1:35" ht="15.75" customHeight="1" x14ac:dyDescent="0.35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</row>
    <row r="311" spans="1:35" ht="15.75" customHeight="1" x14ac:dyDescent="0.35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</row>
    <row r="312" spans="1:35" ht="15.75" customHeight="1" x14ac:dyDescent="0.35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</row>
    <row r="313" spans="1:35" ht="15.75" customHeight="1" x14ac:dyDescent="0.35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</row>
    <row r="314" spans="1:35" ht="15.75" customHeight="1" x14ac:dyDescent="0.35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</row>
    <row r="315" spans="1:35" ht="15.75" customHeight="1" x14ac:dyDescent="0.35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  <c r="AI315" s="47"/>
    </row>
    <row r="316" spans="1:35" ht="15.75" customHeight="1" x14ac:dyDescent="0.35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  <c r="AI316" s="47"/>
    </row>
    <row r="317" spans="1:35" ht="15.75" customHeight="1" x14ac:dyDescent="0.35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47"/>
      <c r="AG317" s="47"/>
      <c r="AH317" s="47"/>
      <c r="AI317" s="47"/>
    </row>
    <row r="318" spans="1:35" ht="15.75" customHeight="1" x14ac:dyDescent="0.35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47"/>
      <c r="AG318" s="47"/>
      <c r="AH318" s="47"/>
      <c r="AI318" s="47"/>
    </row>
    <row r="319" spans="1:35" ht="15.75" customHeight="1" x14ac:dyDescent="0.35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47"/>
      <c r="AG319" s="47"/>
      <c r="AH319" s="47"/>
      <c r="AI319" s="47"/>
    </row>
    <row r="320" spans="1:35" ht="15.75" customHeight="1" x14ac:dyDescent="0.35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</row>
    <row r="321" spans="1:35" ht="15.75" customHeight="1" x14ac:dyDescent="0.35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</row>
    <row r="322" spans="1:35" ht="15.75" customHeight="1" x14ac:dyDescent="0.35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</row>
    <row r="323" spans="1:35" ht="15.75" customHeight="1" x14ac:dyDescent="0.35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</row>
    <row r="324" spans="1:35" ht="15.75" customHeight="1" x14ac:dyDescent="0.35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</row>
    <row r="325" spans="1:35" ht="15.75" customHeight="1" x14ac:dyDescent="0.35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</row>
    <row r="326" spans="1:35" ht="15.75" customHeight="1" x14ac:dyDescent="0.35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</row>
    <row r="327" spans="1:35" ht="15.75" customHeight="1" x14ac:dyDescent="0.35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</row>
    <row r="328" spans="1:35" ht="15.75" customHeight="1" x14ac:dyDescent="0.35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</row>
    <row r="329" spans="1:35" ht="15.75" customHeight="1" x14ac:dyDescent="0.35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  <c r="AI329" s="47"/>
    </row>
    <row r="330" spans="1:35" ht="15.75" customHeight="1" x14ac:dyDescent="0.35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</row>
    <row r="331" spans="1:35" ht="15.75" customHeight="1" x14ac:dyDescent="0.35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</row>
    <row r="332" spans="1:35" ht="15.75" customHeight="1" x14ac:dyDescent="0.35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</row>
    <row r="333" spans="1:35" ht="15.75" customHeight="1" x14ac:dyDescent="0.35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</row>
    <row r="334" spans="1:35" ht="15.75" customHeight="1" x14ac:dyDescent="0.35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</row>
    <row r="335" spans="1:35" ht="15.75" customHeight="1" x14ac:dyDescent="0.35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</row>
    <row r="336" spans="1:35" ht="15.75" customHeight="1" x14ac:dyDescent="0.35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</row>
    <row r="337" spans="1:35" ht="15.75" customHeight="1" x14ac:dyDescent="0.35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</row>
    <row r="338" spans="1:35" ht="15.75" customHeight="1" x14ac:dyDescent="0.35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</row>
    <row r="339" spans="1:35" ht="15.75" customHeight="1" x14ac:dyDescent="0.35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</row>
    <row r="340" spans="1:35" ht="15.75" customHeight="1" x14ac:dyDescent="0.35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</row>
    <row r="341" spans="1:35" ht="15.75" customHeight="1" x14ac:dyDescent="0.35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</row>
    <row r="342" spans="1:35" ht="15.75" customHeight="1" x14ac:dyDescent="0.35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</row>
    <row r="343" spans="1:35" ht="15.75" customHeight="1" x14ac:dyDescent="0.35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</row>
    <row r="344" spans="1:35" ht="15.75" customHeight="1" x14ac:dyDescent="0.35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</row>
    <row r="345" spans="1:35" ht="15.75" customHeight="1" x14ac:dyDescent="0.35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</row>
    <row r="346" spans="1:35" ht="15.75" customHeight="1" x14ac:dyDescent="0.35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</row>
    <row r="347" spans="1:35" ht="15.75" customHeight="1" x14ac:dyDescent="0.35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</row>
    <row r="348" spans="1:35" ht="15.75" customHeight="1" x14ac:dyDescent="0.35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</row>
    <row r="349" spans="1:35" ht="15.75" customHeight="1" x14ac:dyDescent="0.35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</row>
    <row r="350" spans="1:35" ht="15.75" customHeight="1" x14ac:dyDescent="0.35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</row>
    <row r="351" spans="1:35" ht="15.75" customHeight="1" x14ac:dyDescent="0.35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</row>
    <row r="352" spans="1:35" ht="15.75" customHeight="1" x14ac:dyDescent="0.35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</row>
    <row r="353" spans="1:35" ht="15.75" customHeight="1" x14ac:dyDescent="0.35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</row>
    <row r="354" spans="1:35" ht="15.75" customHeight="1" x14ac:dyDescent="0.35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  <c r="AG354" s="47"/>
      <c r="AH354" s="47"/>
      <c r="AI354" s="47"/>
    </row>
    <row r="355" spans="1:35" ht="15.75" customHeight="1" x14ac:dyDescent="0.35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</row>
    <row r="356" spans="1:35" ht="15.75" customHeight="1" x14ac:dyDescent="0.35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  <c r="AI356" s="47"/>
    </row>
    <row r="357" spans="1:35" ht="15.75" customHeight="1" x14ac:dyDescent="0.35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</row>
    <row r="358" spans="1:35" ht="15.75" customHeight="1" x14ac:dyDescent="0.35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</row>
    <row r="359" spans="1:35" ht="15.75" customHeight="1" x14ac:dyDescent="0.35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</row>
    <row r="360" spans="1:35" ht="15.75" customHeight="1" x14ac:dyDescent="0.35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</row>
    <row r="361" spans="1:35" ht="15.75" customHeight="1" x14ac:dyDescent="0.35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</row>
    <row r="362" spans="1:35" ht="15.75" customHeight="1" x14ac:dyDescent="0.35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</row>
    <row r="363" spans="1:35" ht="15.75" customHeight="1" x14ac:dyDescent="0.35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</row>
    <row r="364" spans="1:35" ht="15.75" customHeight="1" x14ac:dyDescent="0.35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</row>
    <row r="365" spans="1:35" ht="15.75" customHeight="1" x14ac:dyDescent="0.35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</row>
    <row r="366" spans="1:35" ht="15.75" customHeight="1" x14ac:dyDescent="0.35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</row>
    <row r="367" spans="1:35" ht="15.75" customHeight="1" x14ac:dyDescent="0.35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</row>
    <row r="368" spans="1:35" ht="15.75" customHeight="1" x14ac:dyDescent="0.35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</row>
    <row r="369" spans="1:35" ht="15.75" customHeight="1" x14ac:dyDescent="0.35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</row>
    <row r="370" spans="1:35" ht="15.75" customHeight="1" x14ac:dyDescent="0.35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</row>
    <row r="371" spans="1:35" ht="15.75" customHeight="1" x14ac:dyDescent="0.35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</row>
    <row r="372" spans="1:35" ht="15.75" customHeight="1" x14ac:dyDescent="0.35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</row>
    <row r="373" spans="1:35" ht="15.75" customHeight="1" x14ac:dyDescent="0.35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</row>
    <row r="374" spans="1:35" ht="15.75" customHeight="1" x14ac:dyDescent="0.35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</row>
    <row r="375" spans="1:35" ht="15.75" customHeight="1" x14ac:dyDescent="0.35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</row>
    <row r="376" spans="1:35" ht="15.75" customHeight="1" x14ac:dyDescent="0.35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</row>
    <row r="377" spans="1:35" ht="15.75" customHeight="1" x14ac:dyDescent="0.35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</row>
    <row r="378" spans="1:35" ht="15.75" customHeight="1" x14ac:dyDescent="0.35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</row>
    <row r="379" spans="1:35" ht="15.75" customHeight="1" x14ac:dyDescent="0.35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</row>
    <row r="380" spans="1:35" ht="15.75" customHeight="1" x14ac:dyDescent="0.35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</row>
    <row r="381" spans="1:35" ht="15.75" customHeight="1" x14ac:dyDescent="0.35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</row>
    <row r="382" spans="1:35" ht="15.75" customHeight="1" x14ac:dyDescent="0.35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</row>
    <row r="383" spans="1:35" ht="15.75" customHeight="1" x14ac:dyDescent="0.35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</row>
    <row r="384" spans="1:35" ht="15.75" customHeight="1" x14ac:dyDescent="0.35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</row>
    <row r="385" spans="1:35" ht="15.75" customHeight="1" x14ac:dyDescent="0.35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</row>
    <row r="386" spans="1:35" ht="15.75" customHeight="1" x14ac:dyDescent="0.35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</row>
    <row r="387" spans="1:35" ht="15.75" customHeight="1" x14ac:dyDescent="0.35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</row>
    <row r="388" spans="1:35" ht="15.75" customHeight="1" x14ac:dyDescent="0.35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</row>
    <row r="389" spans="1:35" ht="15.75" customHeight="1" x14ac:dyDescent="0.35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</row>
    <row r="390" spans="1:35" ht="15.75" customHeight="1" x14ac:dyDescent="0.35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</row>
    <row r="391" spans="1:35" ht="15.75" customHeight="1" x14ac:dyDescent="0.35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</row>
    <row r="392" spans="1:35" ht="15.75" customHeight="1" x14ac:dyDescent="0.35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</row>
    <row r="393" spans="1:35" ht="15.75" customHeight="1" x14ac:dyDescent="0.35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</row>
    <row r="394" spans="1:35" ht="15.75" customHeight="1" x14ac:dyDescent="0.35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</row>
    <row r="395" spans="1:35" ht="15.75" customHeight="1" x14ac:dyDescent="0.35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</row>
    <row r="396" spans="1:35" ht="15.75" customHeight="1" x14ac:dyDescent="0.35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  <c r="AI396" s="47"/>
    </row>
    <row r="397" spans="1:35" ht="15.75" customHeight="1" x14ac:dyDescent="0.35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  <c r="AI397" s="47"/>
    </row>
    <row r="398" spans="1:35" ht="15.75" customHeight="1" x14ac:dyDescent="0.35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  <c r="AI398" s="47"/>
    </row>
    <row r="399" spans="1:35" ht="15.75" customHeight="1" x14ac:dyDescent="0.35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</row>
    <row r="400" spans="1:35" ht="15.75" customHeight="1" x14ac:dyDescent="0.35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47"/>
      <c r="AG400" s="47"/>
      <c r="AH400" s="47"/>
      <c r="AI400" s="47"/>
    </row>
    <row r="401" spans="1:35" ht="15.75" customHeight="1" x14ac:dyDescent="0.35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47"/>
      <c r="AG401" s="47"/>
      <c r="AH401" s="47"/>
      <c r="AI401" s="47"/>
    </row>
    <row r="402" spans="1:35" ht="15.75" customHeight="1" x14ac:dyDescent="0.35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7"/>
      <c r="AF402" s="47"/>
      <c r="AG402" s="47"/>
      <c r="AH402" s="47"/>
      <c r="AI402" s="47"/>
    </row>
    <row r="403" spans="1:35" ht="15.75" customHeight="1" x14ac:dyDescent="0.35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47"/>
      <c r="AF403" s="47"/>
      <c r="AG403" s="47"/>
      <c r="AH403" s="47"/>
      <c r="AI403" s="47"/>
    </row>
    <row r="404" spans="1:35" ht="15.75" customHeight="1" x14ac:dyDescent="0.35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47"/>
      <c r="AF404" s="47"/>
      <c r="AG404" s="47"/>
      <c r="AH404" s="47"/>
      <c r="AI404" s="47"/>
    </row>
    <row r="405" spans="1:35" ht="15.75" customHeight="1" x14ac:dyDescent="0.35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7"/>
      <c r="AF405" s="47"/>
      <c r="AG405" s="47"/>
      <c r="AH405" s="47"/>
      <c r="AI405" s="47"/>
    </row>
    <row r="406" spans="1:35" ht="15.75" customHeight="1" x14ac:dyDescent="0.35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7"/>
      <c r="AF406" s="47"/>
      <c r="AG406" s="47"/>
      <c r="AH406" s="47"/>
      <c r="AI406" s="47"/>
    </row>
    <row r="407" spans="1:35" ht="15.75" customHeight="1" x14ac:dyDescent="0.35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7"/>
      <c r="AF407" s="47"/>
      <c r="AG407" s="47"/>
      <c r="AH407" s="47"/>
      <c r="AI407" s="47"/>
    </row>
    <row r="408" spans="1:35" ht="15.75" customHeight="1" x14ac:dyDescent="0.35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7"/>
      <c r="AF408" s="47"/>
      <c r="AG408" s="47"/>
      <c r="AH408" s="47"/>
      <c r="AI408" s="47"/>
    </row>
    <row r="409" spans="1:35" ht="15.75" customHeight="1" x14ac:dyDescent="0.35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7"/>
      <c r="AF409" s="47"/>
      <c r="AG409" s="47"/>
      <c r="AH409" s="47"/>
      <c r="AI409" s="47"/>
    </row>
    <row r="410" spans="1:35" ht="15.75" customHeight="1" x14ac:dyDescent="0.35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  <c r="AG410" s="47"/>
      <c r="AH410" s="47"/>
      <c r="AI410" s="47"/>
    </row>
    <row r="411" spans="1:35" ht="15.75" customHeight="1" x14ac:dyDescent="0.35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  <c r="AG411" s="47"/>
      <c r="AH411" s="47"/>
      <c r="AI411" s="47"/>
    </row>
    <row r="412" spans="1:35" ht="15.75" customHeight="1" x14ac:dyDescent="0.35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  <c r="AI412" s="47"/>
    </row>
    <row r="413" spans="1:35" ht="15.75" customHeight="1" x14ac:dyDescent="0.35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</row>
    <row r="414" spans="1:35" ht="15.75" customHeight="1" x14ac:dyDescent="0.35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  <c r="AG414" s="47"/>
      <c r="AH414" s="47"/>
      <c r="AI414" s="47"/>
    </row>
    <row r="415" spans="1:35" ht="15.75" customHeight="1" x14ac:dyDescent="0.35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  <c r="AG415" s="47"/>
      <c r="AH415" s="47"/>
      <c r="AI415" s="47"/>
    </row>
    <row r="416" spans="1:35" ht="15.75" customHeight="1" x14ac:dyDescent="0.35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  <c r="AI416" s="47"/>
    </row>
    <row r="417" spans="1:35" ht="15.75" customHeight="1" x14ac:dyDescent="0.35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  <c r="AI417" s="47"/>
    </row>
    <row r="418" spans="1:35" ht="15.75" customHeight="1" x14ac:dyDescent="0.35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  <c r="AG418" s="47"/>
      <c r="AH418" s="47"/>
      <c r="AI418" s="47"/>
    </row>
    <row r="419" spans="1:35" ht="15.75" customHeight="1" x14ac:dyDescent="0.35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  <c r="AG419" s="47"/>
      <c r="AH419" s="47"/>
      <c r="AI419" s="47"/>
    </row>
    <row r="420" spans="1:35" ht="15.75" customHeight="1" x14ac:dyDescent="0.35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  <c r="AG420" s="47"/>
      <c r="AH420" s="47"/>
      <c r="AI420" s="47"/>
    </row>
    <row r="421" spans="1:35" ht="15.75" customHeight="1" x14ac:dyDescent="0.35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  <c r="AG421" s="47"/>
      <c r="AH421" s="47"/>
      <c r="AI421" s="47"/>
    </row>
    <row r="422" spans="1:35" ht="15.75" customHeight="1" x14ac:dyDescent="0.35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  <c r="AG422" s="47"/>
      <c r="AH422" s="47"/>
      <c r="AI422" s="47"/>
    </row>
    <row r="423" spans="1:35" ht="15.75" customHeight="1" x14ac:dyDescent="0.35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  <c r="AG423" s="47"/>
      <c r="AH423" s="47"/>
      <c r="AI423" s="47"/>
    </row>
    <row r="424" spans="1:35" ht="15.75" customHeight="1" x14ac:dyDescent="0.35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  <c r="AI424" s="47"/>
    </row>
    <row r="425" spans="1:35" ht="15.75" customHeight="1" x14ac:dyDescent="0.35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  <c r="AI425" s="47"/>
    </row>
    <row r="426" spans="1:35" ht="15.75" customHeight="1" x14ac:dyDescent="0.35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  <c r="AI426" s="47"/>
    </row>
    <row r="427" spans="1:35" ht="15.75" customHeight="1" x14ac:dyDescent="0.35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  <c r="AI427" s="47"/>
    </row>
    <row r="428" spans="1:35" ht="15.75" customHeight="1" x14ac:dyDescent="0.35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47"/>
      <c r="AF428" s="47"/>
      <c r="AG428" s="47"/>
      <c r="AH428" s="47"/>
      <c r="AI428" s="47"/>
    </row>
    <row r="429" spans="1:35" ht="15.75" customHeight="1" x14ac:dyDescent="0.35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  <c r="AF429" s="47"/>
      <c r="AG429" s="47"/>
      <c r="AH429" s="47"/>
      <c r="AI429" s="47"/>
    </row>
    <row r="430" spans="1:35" ht="15.75" customHeight="1" x14ac:dyDescent="0.35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  <c r="AE430" s="47"/>
      <c r="AF430" s="47"/>
      <c r="AG430" s="47"/>
      <c r="AH430" s="47"/>
      <c r="AI430" s="47"/>
    </row>
    <row r="431" spans="1:35" ht="15.75" customHeight="1" x14ac:dyDescent="0.35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47"/>
      <c r="AF431" s="47"/>
      <c r="AG431" s="47"/>
      <c r="AH431" s="47"/>
      <c r="AI431" s="47"/>
    </row>
    <row r="432" spans="1:35" ht="15.75" customHeight="1" x14ac:dyDescent="0.35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47"/>
      <c r="AF432" s="47"/>
      <c r="AG432" s="47"/>
      <c r="AH432" s="47"/>
      <c r="AI432" s="47"/>
    </row>
    <row r="433" spans="1:35" ht="15.75" customHeight="1" x14ac:dyDescent="0.35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  <c r="AF433" s="47"/>
      <c r="AG433" s="47"/>
      <c r="AH433" s="47"/>
      <c r="AI433" s="47"/>
    </row>
    <row r="434" spans="1:35" ht="15.75" customHeight="1" x14ac:dyDescent="0.35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  <c r="AE434" s="47"/>
      <c r="AF434" s="47"/>
      <c r="AG434" s="47"/>
      <c r="AH434" s="47"/>
      <c r="AI434" s="47"/>
    </row>
    <row r="435" spans="1:35" ht="15.75" customHeight="1" x14ac:dyDescent="0.35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  <c r="AE435" s="47"/>
      <c r="AF435" s="47"/>
      <c r="AG435" s="47"/>
      <c r="AH435" s="47"/>
      <c r="AI435" s="47"/>
    </row>
    <row r="436" spans="1:35" ht="15.75" customHeight="1" x14ac:dyDescent="0.35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47"/>
      <c r="AF436" s="47"/>
      <c r="AG436" s="47"/>
      <c r="AH436" s="47"/>
      <c r="AI436" s="47"/>
    </row>
    <row r="437" spans="1:35" ht="15.75" customHeight="1" x14ac:dyDescent="0.35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47"/>
      <c r="AF437" s="47"/>
      <c r="AG437" s="47"/>
      <c r="AH437" s="47"/>
      <c r="AI437" s="47"/>
    </row>
    <row r="438" spans="1:35" ht="15.75" customHeight="1" x14ac:dyDescent="0.35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  <c r="AG438" s="47"/>
      <c r="AH438" s="47"/>
      <c r="AI438" s="47"/>
    </row>
    <row r="439" spans="1:35" ht="15.75" customHeight="1" x14ac:dyDescent="0.35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</row>
    <row r="440" spans="1:35" ht="15.75" customHeight="1" x14ac:dyDescent="0.35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</row>
    <row r="441" spans="1:35" ht="15.75" customHeight="1" x14ac:dyDescent="0.35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</row>
    <row r="442" spans="1:35" ht="15.75" customHeight="1" x14ac:dyDescent="0.35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</row>
    <row r="443" spans="1:35" ht="15.75" customHeight="1" x14ac:dyDescent="0.35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  <c r="AE443" s="47"/>
      <c r="AF443" s="47"/>
      <c r="AG443" s="47"/>
      <c r="AH443" s="47"/>
      <c r="AI443" s="47"/>
    </row>
    <row r="444" spans="1:35" ht="15.75" customHeight="1" x14ac:dyDescent="0.35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</row>
    <row r="445" spans="1:35" ht="15.75" customHeight="1" x14ac:dyDescent="0.35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  <c r="AF445" s="47"/>
      <c r="AG445" s="47"/>
      <c r="AH445" s="47"/>
      <c r="AI445" s="47"/>
    </row>
    <row r="446" spans="1:35" ht="15.75" customHeight="1" x14ac:dyDescent="0.35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  <c r="AF446" s="47"/>
      <c r="AG446" s="47"/>
      <c r="AH446" s="47"/>
      <c r="AI446" s="47"/>
    </row>
    <row r="447" spans="1:35" ht="15.75" customHeight="1" x14ac:dyDescent="0.35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  <c r="AF447" s="47"/>
      <c r="AG447" s="47"/>
      <c r="AH447" s="47"/>
      <c r="AI447" s="47"/>
    </row>
    <row r="448" spans="1:35" ht="15.75" customHeight="1" x14ac:dyDescent="0.35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47"/>
      <c r="AF448" s="47"/>
      <c r="AG448" s="47"/>
      <c r="AH448" s="47"/>
      <c r="AI448" s="47"/>
    </row>
    <row r="449" spans="1:35" ht="15.75" customHeight="1" x14ac:dyDescent="0.35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  <c r="AF449" s="47"/>
      <c r="AG449" s="47"/>
      <c r="AH449" s="47"/>
      <c r="AI449" s="47"/>
    </row>
    <row r="450" spans="1:35" ht="15.75" customHeight="1" x14ac:dyDescent="0.35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47"/>
      <c r="AF450" s="47"/>
      <c r="AG450" s="47"/>
      <c r="AH450" s="47"/>
      <c r="AI450" s="47"/>
    </row>
    <row r="451" spans="1:35" ht="15.75" customHeight="1" x14ac:dyDescent="0.35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</row>
    <row r="452" spans="1:35" ht="15.75" customHeight="1" x14ac:dyDescent="0.35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</row>
    <row r="453" spans="1:35" ht="15.75" customHeight="1" x14ac:dyDescent="0.35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</row>
    <row r="454" spans="1:35" ht="15.75" customHeight="1" x14ac:dyDescent="0.35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</row>
    <row r="455" spans="1:35" ht="15.75" customHeight="1" x14ac:dyDescent="0.35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</row>
    <row r="456" spans="1:35" ht="15.75" customHeight="1" x14ac:dyDescent="0.35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</row>
    <row r="457" spans="1:35" ht="15.75" customHeight="1" x14ac:dyDescent="0.35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  <c r="AI457" s="47"/>
    </row>
    <row r="458" spans="1:35" ht="15.75" customHeight="1" x14ac:dyDescent="0.35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  <c r="AI458" s="47"/>
    </row>
    <row r="459" spans="1:35" ht="15.75" customHeight="1" x14ac:dyDescent="0.35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</row>
    <row r="460" spans="1:35" ht="15.75" customHeight="1" x14ac:dyDescent="0.35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</row>
    <row r="461" spans="1:35" ht="15.75" customHeight="1" x14ac:dyDescent="0.35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</row>
    <row r="462" spans="1:35" ht="15.75" customHeight="1" x14ac:dyDescent="0.35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</row>
    <row r="463" spans="1:35" ht="15.75" customHeight="1" x14ac:dyDescent="0.35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47"/>
      <c r="AE463" s="47"/>
      <c r="AF463" s="47"/>
      <c r="AG463" s="47"/>
      <c r="AH463" s="47"/>
      <c r="AI463" s="47"/>
    </row>
    <row r="464" spans="1:35" ht="15.75" customHeight="1" x14ac:dyDescent="0.35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  <c r="AE464" s="47"/>
      <c r="AF464" s="47"/>
      <c r="AG464" s="47"/>
      <c r="AH464" s="47"/>
      <c r="AI464" s="47"/>
    </row>
    <row r="465" spans="1:35" ht="15.75" customHeight="1" x14ac:dyDescent="0.35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</row>
    <row r="466" spans="1:35" ht="15.75" customHeight="1" x14ac:dyDescent="0.35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</row>
    <row r="467" spans="1:35" ht="15.75" customHeight="1" x14ac:dyDescent="0.35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  <c r="AI467" s="47"/>
    </row>
    <row r="468" spans="1:35" ht="15.75" customHeight="1" x14ac:dyDescent="0.35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  <c r="AF468" s="47"/>
      <c r="AG468" s="47"/>
      <c r="AH468" s="47"/>
      <c r="AI468" s="47"/>
    </row>
    <row r="469" spans="1:35" ht="15.75" customHeight="1" x14ac:dyDescent="0.35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  <c r="AF469" s="47"/>
      <c r="AG469" s="47"/>
      <c r="AH469" s="47"/>
      <c r="AI469" s="47"/>
    </row>
    <row r="470" spans="1:35" ht="15.75" customHeight="1" x14ac:dyDescent="0.35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  <c r="AF470" s="47"/>
      <c r="AG470" s="47"/>
      <c r="AH470" s="47"/>
      <c r="AI470" s="47"/>
    </row>
    <row r="471" spans="1:35" ht="15.75" customHeight="1" x14ac:dyDescent="0.35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  <c r="AF471" s="47"/>
      <c r="AG471" s="47"/>
      <c r="AH471" s="47"/>
      <c r="AI471" s="47"/>
    </row>
    <row r="472" spans="1:35" ht="15.75" customHeight="1" x14ac:dyDescent="0.35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</row>
    <row r="473" spans="1:35" ht="15.75" customHeight="1" x14ac:dyDescent="0.35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  <c r="AI473" s="47"/>
    </row>
    <row r="474" spans="1:35" ht="15.75" customHeight="1" x14ac:dyDescent="0.35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  <c r="AF474" s="47"/>
      <c r="AG474" s="47"/>
      <c r="AH474" s="47"/>
      <c r="AI474" s="47"/>
    </row>
    <row r="475" spans="1:35" ht="15.75" customHeight="1" x14ac:dyDescent="0.35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  <c r="AI475" s="47"/>
    </row>
    <row r="476" spans="1:35" ht="15.75" customHeight="1" x14ac:dyDescent="0.35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  <c r="AI476" s="47"/>
    </row>
    <row r="477" spans="1:35" ht="15.75" customHeight="1" x14ac:dyDescent="0.35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  <c r="AI477" s="47"/>
    </row>
    <row r="478" spans="1:35" ht="15.75" customHeight="1" x14ac:dyDescent="0.35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  <c r="AI478" s="47"/>
    </row>
    <row r="479" spans="1:35" ht="15.75" customHeight="1" x14ac:dyDescent="0.35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</row>
    <row r="480" spans="1:35" ht="15.75" customHeight="1" x14ac:dyDescent="0.35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</row>
    <row r="481" spans="1:35" ht="15.75" customHeight="1" x14ac:dyDescent="0.35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</row>
    <row r="482" spans="1:35" ht="15.75" customHeight="1" x14ac:dyDescent="0.35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</row>
    <row r="483" spans="1:35" ht="15.75" customHeight="1" x14ac:dyDescent="0.35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</row>
    <row r="484" spans="1:35" ht="15.75" customHeight="1" x14ac:dyDescent="0.35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</row>
    <row r="485" spans="1:35" ht="15.75" customHeight="1" x14ac:dyDescent="0.35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  <c r="AG485" s="47"/>
      <c r="AH485" s="47"/>
      <c r="AI485" s="47"/>
    </row>
    <row r="486" spans="1:35" ht="15.75" customHeight="1" x14ac:dyDescent="0.35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  <c r="AG486" s="47"/>
      <c r="AH486" s="47"/>
      <c r="AI486" s="47"/>
    </row>
    <row r="487" spans="1:35" ht="15.75" customHeight="1" x14ac:dyDescent="0.35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  <c r="AI487" s="47"/>
    </row>
    <row r="488" spans="1:35" ht="15.75" customHeight="1" x14ac:dyDescent="0.35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  <c r="AI488" s="47"/>
    </row>
    <row r="489" spans="1:35" ht="15.75" customHeight="1" x14ac:dyDescent="0.35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</row>
    <row r="490" spans="1:35" ht="15.75" customHeight="1" x14ac:dyDescent="0.35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</row>
    <row r="491" spans="1:35" ht="15.75" customHeight="1" x14ac:dyDescent="0.35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</row>
    <row r="492" spans="1:35" ht="15.75" customHeight="1" x14ac:dyDescent="0.35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</row>
    <row r="493" spans="1:35" ht="15.75" customHeight="1" x14ac:dyDescent="0.35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  <c r="AI493" s="47"/>
    </row>
    <row r="494" spans="1:35" ht="15.75" customHeight="1" x14ac:dyDescent="0.35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</row>
    <row r="495" spans="1:35" ht="15.75" customHeight="1" x14ac:dyDescent="0.35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</row>
    <row r="496" spans="1:35" ht="15.75" customHeight="1" x14ac:dyDescent="0.35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</row>
    <row r="497" spans="1:35" ht="15.75" customHeight="1" x14ac:dyDescent="0.35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</row>
    <row r="498" spans="1:35" ht="15.75" customHeight="1" x14ac:dyDescent="0.35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</row>
    <row r="499" spans="1:35" ht="15.75" customHeight="1" x14ac:dyDescent="0.35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  <c r="AI499" s="47"/>
    </row>
    <row r="500" spans="1:35" ht="15.75" customHeight="1" x14ac:dyDescent="0.35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</row>
    <row r="501" spans="1:35" ht="15.75" customHeight="1" x14ac:dyDescent="0.35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</row>
    <row r="502" spans="1:35" ht="15.75" customHeight="1" x14ac:dyDescent="0.35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  <c r="AI502" s="47"/>
    </row>
    <row r="503" spans="1:35" ht="15.75" customHeight="1" x14ac:dyDescent="0.35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  <c r="AI503" s="47"/>
    </row>
    <row r="504" spans="1:35" ht="15.75" customHeight="1" x14ac:dyDescent="0.35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  <c r="AI504" s="47"/>
    </row>
    <row r="505" spans="1:35" ht="15.75" customHeight="1" x14ac:dyDescent="0.35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  <c r="AI505" s="47"/>
    </row>
    <row r="506" spans="1:35" ht="15.75" customHeight="1" x14ac:dyDescent="0.35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  <c r="AI506" s="47"/>
    </row>
    <row r="507" spans="1:35" ht="15.75" customHeight="1" x14ac:dyDescent="0.35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</row>
    <row r="508" spans="1:35" ht="15.75" customHeight="1" x14ac:dyDescent="0.35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  <c r="AG508" s="47"/>
      <c r="AH508" s="47"/>
      <c r="AI508" s="47"/>
    </row>
    <row r="509" spans="1:35" ht="15.75" customHeight="1" x14ac:dyDescent="0.35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  <c r="AI509" s="47"/>
    </row>
    <row r="510" spans="1:35" ht="15.75" customHeight="1" x14ac:dyDescent="0.35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  <c r="AI510" s="47"/>
    </row>
    <row r="511" spans="1:35" ht="15.75" customHeight="1" x14ac:dyDescent="0.35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  <c r="AI511" s="47"/>
    </row>
    <row r="512" spans="1:35" ht="15.75" customHeight="1" x14ac:dyDescent="0.35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  <c r="AI512" s="47"/>
    </row>
    <row r="513" spans="1:35" ht="15.75" customHeight="1" x14ac:dyDescent="0.35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  <c r="AE513" s="47"/>
      <c r="AF513" s="47"/>
      <c r="AG513" s="47"/>
      <c r="AH513" s="47"/>
      <c r="AI513" s="47"/>
    </row>
    <row r="514" spans="1:35" ht="15.75" customHeight="1" x14ac:dyDescent="0.35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  <c r="AI514" s="47"/>
    </row>
    <row r="515" spans="1:35" ht="15.75" customHeight="1" x14ac:dyDescent="0.35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</row>
    <row r="516" spans="1:35" ht="15.75" customHeight="1" x14ac:dyDescent="0.35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</row>
    <row r="517" spans="1:35" ht="15.75" customHeight="1" x14ac:dyDescent="0.35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  <c r="AG517" s="47"/>
      <c r="AH517" s="47"/>
      <c r="AI517" s="47"/>
    </row>
    <row r="518" spans="1:35" ht="15.75" customHeight="1" x14ac:dyDescent="0.35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  <c r="AG518" s="47"/>
      <c r="AH518" s="47"/>
      <c r="AI518" s="47"/>
    </row>
    <row r="519" spans="1:35" ht="15.75" customHeight="1" x14ac:dyDescent="0.35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  <c r="AI519" s="47"/>
    </row>
    <row r="520" spans="1:35" ht="15.75" customHeight="1" x14ac:dyDescent="0.35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  <c r="AG520" s="47"/>
      <c r="AH520" s="47"/>
      <c r="AI520" s="47"/>
    </row>
    <row r="521" spans="1:35" ht="15.75" customHeight="1" x14ac:dyDescent="0.35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  <c r="AG521" s="47"/>
      <c r="AH521" s="47"/>
      <c r="AI521" s="47"/>
    </row>
    <row r="522" spans="1:35" ht="15.75" customHeight="1" x14ac:dyDescent="0.35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</row>
    <row r="523" spans="1:35" ht="15.75" customHeight="1" x14ac:dyDescent="0.35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  <c r="AI523" s="47"/>
    </row>
    <row r="524" spans="1:35" ht="15.75" customHeight="1" x14ac:dyDescent="0.35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  <c r="AI524" s="47"/>
    </row>
    <row r="525" spans="1:35" ht="15.75" customHeight="1" x14ac:dyDescent="0.35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  <c r="AG525" s="47"/>
      <c r="AH525" s="47"/>
      <c r="AI525" s="47"/>
    </row>
    <row r="526" spans="1:35" ht="15.75" customHeight="1" x14ac:dyDescent="0.35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  <c r="AI526" s="47"/>
    </row>
    <row r="527" spans="1:35" ht="15.75" customHeight="1" x14ac:dyDescent="0.35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  <c r="AI527" s="47"/>
    </row>
    <row r="528" spans="1:35" ht="15.75" customHeight="1" x14ac:dyDescent="0.35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  <c r="AG528" s="47"/>
      <c r="AH528" s="47"/>
      <c r="AI528" s="47"/>
    </row>
    <row r="529" spans="1:35" ht="15.75" customHeight="1" x14ac:dyDescent="0.35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</row>
    <row r="530" spans="1:35" ht="15.75" customHeight="1" x14ac:dyDescent="0.35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</row>
    <row r="531" spans="1:35" ht="15.75" customHeight="1" x14ac:dyDescent="0.35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</row>
    <row r="532" spans="1:35" ht="15.75" customHeight="1" x14ac:dyDescent="0.35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</row>
    <row r="533" spans="1:35" ht="15.75" customHeight="1" x14ac:dyDescent="0.35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</row>
    <row r="534" spans="1:35" ht="15.75" customHeight="1" x14ac:dyDescent="0.35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</row>
    <row r="535" spans="1:35" ht="15.75" customHeight="1" x14ac:dyDescent="0.35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  <c r="AI535" s="47"/>
    </row>
    <row r="536" spans="1:35" ht="15.75" customHeight="1" x14ac:dyDescent="0.35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  <c r="AG536" s="47"/>
      <c r="AH536" s="47"/>
      <c r="AI536" s="47"/>
    </row>
    <row r="537" spans="1:35" ht="15.75" customHeight="1" x14ac:dyDescent="0.35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  <c r="AG537" s="47"/>
      <c r="AH537" s="47"/>
      <c r="AI537" s="47"/>
    </row>
    <row r="538" spans="1:35" ht="15.75" customHeight="1" x14ac:dyDescent="0.35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  <c r="AG538" s="47"/>
      <c r="AH538" s="47"/>
      <c r="AI538" s="47"/>
    </row>
    <row r="539" spans="1:35" ht="15.75" customHeight="1" x14ac:dyDescent="0.35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  <c r="AI539" s="47"/>
    </row>
    <row r="540" spans="1:35" ht="15.75" customHeight="1" x14ac:dyDescent="0.35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  <c r="AF540" s="47"/>
      <c r="AG540" s="47"/>
      <c r="AH540" s="47"/>
      <c r="AI540" s="47"/>
    </row>
    <row r="541" spans="1:35" ht="15.75" customHeight="1" x14ac:dyDescent="0.35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  <c r="AG541" s="47"/>
      <c r="AH541" s="47"/>
      <c r="AI541" s="47"/>
    </row>
    <row r="542" spans="1:35" ht="15.75" customHeight="1" x14ac:dyDescent="0.35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  <c r="AG542" s="47"/>
      <c r="AH542" s="47"/>
      <c r="AI542" s="47"/>
    </row>
    <row r="543" spans="1:35" ht="15.75" customHeight="1" x14ac:dyDescent="0.35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  <c r="AG543" s="47"/>
      <c r="AH543" s="47"/>
      <c r="AI543" s="47"/>
    </row>
    <row r="544" spans="1:35" ht="15.75" customHeight="1" x14ac:dyDescent="0.35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</row>
    <row r="545" spans="1:35" ht="15.75" customHeight="1" x14ac:dyDescent="0.35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</row>
    <row r="546" spans="1:35" ht="15.75" customHeight="1" x14ac:dyDescent="0.35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</row>
    <row r="547" spans="1:35" ht="15.75" customHeight="1" x14ac:dyDescent="0.35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</row>
    <row r="548" spans="1:35" ht="15.75" customHeight="1" x14ac:dyDescent="0.35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  <c r="AG548" s="47"/>
      <c r="AH548" s="47"/>
      <c r="AI548" s="47"/>
    </row>
    <row r="549" spans="1:35" ht="15.75" customHeight="1" x14ac:dyDescent="0.35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</row>
    <row r="550" spans="1:35" ht="15.75" customHeight="1" x14ac:dyDescent="0.35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</row>
    <row r="551" spans="1:35" ht="15.75" customHeight="1" x14ac:dyDescent="0.35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D551" s="47"/>
      <c r="AE551" s="47"/>
      <c r="AF551" s="47"/>
      <c r="AG551" s="47"/>
      <c r="AH551" s="47"/>
      <c r="AI551" s="47"/>
    </row>
    <row r="552" spans="1:35" ht="15.75" customHeight="1" x14ac:dyDescent="0.35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D552" s="47"/>
      <c r="AE552" s="47"/>
      <c r="AF552" s="47"/>
      <c r="AG552" s="47"/>
      <c r="AH552" s="47"/>
      <c r="AI552" s="47"/>
    </row>
    <row r="553" spans="1:35" ht="15.75" customHeight="1" x14ac:dyDescent="0.35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D553" s="47"/>
      <c r="AE553" s="47"/>
      <c r="AF553" s="47"/>
      <c r="AG553" s="47"/>
      <c r="AH553" s="47"/>
      <c r="AI553" s="47"/>
    </row>
    <row r="554" spans="1:35" ht="15.75" customHeight="1" x14ac:dyDescent="0.35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D554" s="47"/>
      <c r="AE554" s="47"/>
      <c r="AF554" s="47"/>
      <c r="AG554" s="47"/>
      <c r="AH554" s="47"/>
      <c r="AI554" s="47"/>
    </row>
    <row r="555" spans="1:35" ht="15.75" customHeight="1" x14ac:dyDescent="0.35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D555" s="47"/>
      <c r="AE555" s="47"/>
      <c r="AF555" s="47"/>
      <c r="AG555" s="47"/>
      <c r="AH555" s="47"/>
      <c r="AI555" s="47"/>
    </row>
    <row r="556" spans="1:35" ht="15.75" customHeight="1" x14ac:dyDescent="0.35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D556" s="47"/>
      <c r="AE556" s="47"/>
      <c r="AF556" s="47"/>
      <c r="AG556" s="47"/>
      <c r="AH556" s="47"/>
      <c r="AI556" s="47"/>
    </row>
    <row r="557" spans="1:35" ht="15.75" customHeight="1" x14ac:dyDescent="0.35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  <c r="AF557" s="47"/>
      <c r="AG557" s="47"/>
      <c r="AH557" s="47"/>
      <c r="AI557" s="47"/>
    </row>
    <row r="558" spans="1:35" ht="15.75" customHeight="1" x14ac:dyDescent="0.35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  <c r="AE558" s="47"/>
      <c r="AF558" s="47"/>
      <c r="AG558" s="47"/>
      <c r="AH558" s="47"/>
      <c r="AI558" s="47"/>
    </row>
    <row r="559" spans="1:35" ht="15.75" customHeight="1" x14ac:dyDescent="0.35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  <c r="AE559" s="47"/>
      <c r="AF559" s="47"/>
      <c r="AG559" s="47"/>
      <c r="AH559" s="47"/>
      <c r="AI559" s="47"/>
    </row>
    <row r="560" spans="1:35" ht="15.75" customHeight="1" x14ac:dyDescent="0.35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  <c r="AE560" s="47"/>
      <c r="AF560" s="47"/>
      <c r="AG560" s="47"/>
      <c r="AH560" s="47"/>
      <c r="AI560" s="47"/>
    </row>
    <row r="561" spans="1:35" ht="15.75" customHeight="1" x14ac:dyDescent="0.35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  <c r="AE561" s="47"/>
      <c r="AF561" s="47"/>
      <c r="AG561" s="47"/>
      <c r="AH561" s="47"/>
      <c r="AI561" s="47"/>
    </row>
    <row r="562" spans="1:35" ht="15.75" customHeight="1" x14ac:dyDescent="0.35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  <c r="AE562" s="47"/>
      <c r="AF562" s="47"/>
      <c r="AG562" s="47"/>
      <c r="AH562" s="47"/>
      <c r="AI562" s="47"/>
    </row>
    <row r="563" spans="1:35" ht="15.75" customHeight="1" x14ac:dyDescent="0.35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47"/>
      <c r="AE563" s="47"/>
      <c r="AF563" s="47"/>
      <c r="AG563" s="47"/>
      <c r="AH563" s="47"/>
      <c r="AI563" s="47"/>
    </row>
    <row r="564" spans="1:35" ht="15.75" customHeight="1" x14ac:dyDescent="0.35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47"/>
      <c r="AE564" s="47"/>
      <c r="AF564" s="47"/>
      <c r="AG564" s="47"/>
      <c r="AH564" s="47"/>
      <c r="AI564" s="47"/>
    </row>
    <row r="565" spans="1:35" ht="15.75" customHeight="1" x14ac:dyDescent="0.35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47"/>
      <c r="AE565" s="47"/>
      <c r="AF565" s="47"/>
      <c r="AG565" s="47"/>
      <c r="AH565" s="47"/>
      <c r="AI565" s="47"/>
    </row>
    <row r="566" spans="1:35" ht="15.75" customHeight="1" x14ac:dyDescent="0.35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47"/>
      <c r="AE566" s="47"/>
      <c r="AF566" s="47"/>
      <c r="AG566" s="47"/>
      <c r="AH566" s="47"/>
      <c r="AI566" s="47"/>
    </row>
    <row r="567" spans="1:35" ht="15.75" customHeight="1" x14ac:dyDescent="0.35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47"/>
      <c r="AE567" s="47"/>
      <c r="AF567" s="47"/>
      <c r="AG567" s="47"/>
      <c r="AH567" s="47"/>
      <c r="AI567" s="47"/>
    </row>
    <row r="568" spans="1:35" ht="15.75" customHeight="1" x14ac:dyDescent="0.35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  <c r="AC568" s="47"/>
      <c r="AD568" s="47"/>
      <c r="AE568" s="47"/>
      <c r="AF568" s="47"/>
      <c r="AG568" s="47"/>
      <c r="AH568" s="47"/>
      <c r="AI568" s="47"/>
    </row>
    <row r="569" spans="1:35" ht="15.75" customHeight="1" x14ac:dyDescent="0.35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  <c r="AC569" s="47"/>
      <c r="AD569" s="47"/>
      <c r="AE569" s="47"/>
      <c r="AF569" s="47"/>
      <c r="AG569" s="47"/>
      <c r="AH569" s="47"/>
      <c r="AI569" s="47"/>
    </row>
    <row r="570" spans="1:35" ht="15.75" customHeight="1" x14ac:dyDescent="0.35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  <c r="AC570" s="47"/>
      <c r="AD570" s="47"/>
      <c r="AE570" s="47"/>
      <c r="AF570" s="47"/>
      <c r="AG570" s="47"/>
      <c r="AH570" s="47"/>
      <c r="AI570" s="47"/>
    </row>
    <row r="571" spans="1:35" ht="15.75" customHeight="1" x14ac:dyDescent="0.35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  <c r="AC571" s="47"/>
      <c r="AD571" s="47"/>
      <c r="AE571" s="47"/>
      <c r="AF571" s="47"/>
      <c r="AG571" s="47"/>
      <c r="AH571" s="47"/>
      <c r="AI571" s="47"/>
    </row>
    <row r="572" spans="1:35" ht="15.75" customHeight="1" x14ac:dyDescent="0.35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  <c r="AC572" s="47"/>
      <c r="AD572" s="47"/>
      <c r="AE572" s="47"/>
      <c r="AF572" s="47"/>
      <c r="AG572" s="47"/>
      <c r="AH572" s="47"/>
      <c r="AI572" s="47"/>
    </row>
    <row r="573" spans="1:35" ht="15.75" customHeight="1" x14ac:dyDescent="0.35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  <c r="AC573" s="47"/>
      <c r="AD573" s="47"/>
      <c r="AE573" s="47"/>
      <c r="AF573" s="47"/>
      <c r="AG573" s="47"/>
      <c r="AH573" s="47"/>
      <c r="AI573" s="47"/>
    </row>
    <row r="574" spans="1:35" ht="15.75" customHeight="1" x14ac:dyDescent="0.35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  <c r="AC574" s="47"/>
      <c r="AD574" s="47"/>
      <c r="AE574" s="47"/>
      <c r="AF574" s="47"/>
      <c r="AG574" s="47"/>
      <c r="AH574" s="47"/>
      <c r="AI574" s="47"/>
    </row>
    <row r="575" spans="1:35" ht="15.75" customHeight="1" x14ac:dyDescent="0.35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  <c r="AC575" s="47"/>
      <c r="AD575" s="47"/>
      <c r="AE575" s="47"/>
      <c r="AF575" s="47"/>
      <c r="AG575" s="47"/>
      <c r="AH575" s="47"/>
      <c r="AI575" s="47"/>
    </row>
    <row r="576" spans="1:35" ht="15.75" customHeight="1" x14ac:dyDescent="0.35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7"/>
      <c r="AC576" s="47"/>
      <c r="AD576" s="47"/>
      <c r="AE576" s="47"/>
      <c r="AF576" s="47"/>
      <c r="AG576" s="47"/>
      <c r="AH576" s="47"/>
      <c r="AI576" s="47"/>
    </row>
    <row r="577" spans="1:35" ht="15.75" customHeight="1" x14ac:dyDescent="0.35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  <c r="AC577" s="47"/>
      <c r="AD577" s="47"/>
      <c r="AE577" s="47"/>
      <c r="AF577" s="47"/>
      <c r="AG577" s="47"/>
      <c r="AH577" s="47"/>
      <c r="AI577" s="47"/>
    </row>
    <row r="578" spans="1:35" ht="15.75" customHeight="1" x14ac:dyDescent="0.35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47"/>
      <c r="AE578" s="47"/>
      <c r="AF578" s="47"/>
      <c r="AG578" s="47"/>
      <c r="AH578" s="47"/>
      <c r="AI578" s="47"/>
    </row>
    <row r="579" spans="1:35" ht="15.75" customHeight="1" x14ac:dyDescent="0.35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7"/>
      <c r="AC579" s="47"/>
      <c r="AD579" s="47"/>
      <c r="AE579" s="47"/>
      <c r="AF579" s="47"/>
      <c r="AG579" s="47"/>
      <c r="AH579" s="47"/>
      <c r="AI579" s="47"/>
    </row>
    <row r="580" spans="1:35" ht="15.75" customHeight="1" x14ac:dyDescent="0.35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7"/>
      <c r="AC580" s="47"/>
      <c r="AD580" s="47"/>
      <c r="AE580" s="47"/>
      <c r="AF580" s="47"/>
      <c r="AG580" s="47"/>
      <c r="AH580" s="47"/>
      <c r="AI580" s="47"/>
    </row>
    <row r="581" spans="1:35" ht="15.75" customHeight="1" x14ac:dyDescent="0.35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7"/>
      <c r="AC581" s="47"/>
      <c r="AD581" s="47"/>
      <c r="AE581" s="47"/>
      <c r="AF581" s="47"/>
      <c r="AG581" s="47"/>
      <c r="AH581" s="47"/>
      <c r="AI581" s="47"/>
    </row>
    <row r="582" spans="1:35" ht="15.75" customHeight="1" x14ac:dyDescent="0.35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7"/>
      <c r="AC582" s="47"/>
      <c r="AD582" s="47"/>
      <c r="AE582" s="47"/>
      <c r="AF582" s="47"/>
      <c r="AG582" s="47"/>
      <c r="AH582" s="47"/>
      <c r="AI582" s="47"/>
    </row>
    <row r="583" spans="1:35" ht="15.75" customHeight="1" x14ac:dyDescent="0.35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7"/>
      <c r="AC583" s="47"/>
      <c r="AD583" s="47"/>
      <c r="AE583" s="47"/>
      <c r="AF583" s="47"/>
      <c r="AG583" s="47"/>
      <c r="AH583" s="47"/>
      <c r="AI583" s="47"/>
    </row>
    <row r="584" spans="1:35" ht="15.75" customHeight="1" x14ac:dyDescent="0.35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7"/>
      <c r="AC584" s="47"/>
      <c r="AD584" s="47"/>
      <c r="AE584" s="47"/>
      <c r="AF584" s="47"/>
      <c r="AG584" s="47"/>
      <c r="AH584" s="47"/>
      <c r="AI584" s="47"/>
    </row>
    <row r="585" spans="1:35" ht="15.75" customHeight="1" x14ac:dyDescent="0.35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7"/>
      <c r="AC585" s="47"/>
      <c r="AD585" s="47"/>
      <c r="AE585" s="47"/>
      <c r="AF585" s="47"/>
      <c r="AG585" s="47"/>
      <c r="AH585" s="47"/>
      <c r="AI585" s="47"/>
    </row>
    <row r="586" spans="1:35" ht="15.75" customHeight="1" x14ac:dyDescent="0.35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7"/>
      <c r="AC586" s="47"/>
      <c r="AD586" s="47"/>
      <c r="AE586" s="47"/>
      <c r="AF586" s="47"/>
      <c r="AG586" s="47"/>
      <c r="AH586" s="47"/>
      <c r="AI586" s="47"/>
    </row>
    <row r="587" spans="1:35" ht="15.75" customHeight="1" x14ac:dyDescent="0.35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7"/>
      <c r="AC587" s="47"/>
      <c r="AD587" s="47"/>
      <c r="AE587" s="47"/>
      <c r="AF587" s="47"/>
      <c r="AG587" s="47"/>
      <c r="AH587" s="47"/>
      <c r="AI587" s="47"/>
    </row>
    <row r="588" spans="1:35" ht="15.75" customHeight="1" x14ac:dyDescent="0.35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7"/>
      <c r="AC588" s="47"/>
      <c r="AD588" s="47"/>
      <c r="AE588" s="47"/>
      <c r="AF588" s="47"/>
      <c r="AG588" s="47"/>
      <c r="AH588" s="47"/>
      <c r="AI588" s="47"/>
    </row>
    <row r="589" spans="1:35" ht="15.75" customHeight="1" x14ac:dyDescent="0.35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7"/>
      <c r="AC589" s="47"/>
      <c r="AD589" s="47"/>
      <c r="AE589" s="47"/>
      <c r="AF589" s="47"/>
      <c r="AG589" s="47"/>
      <c r="AH589" s="47"/>
      <c r="AI589" s="47"/>
    </row>
    <row r="590" spans="1:35" ht="15.75" customHeight="1" x14ac:dyDescent="0.35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7"/>
      <c r="AC590" s="47"/>
      <c r="AD590" s="47"/>
      <c r="AE590" s="47"/>
      <c r="AF590" s="47"/>
      <c r="AG590" s="47"/>
      <c r="AH590" s="47"/>
      <c r="AI590" s="47"/>
    </row>
    <row r="591" spans="1:35" ht="15.75" customHeight="1" x14ac:dyDescent="0.35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7"/>
      <c r="AC591" s="47"/>
      <c r="AD591" s="47"/>
      <c r="AE591" s="47"/>
      <c r="AF591" s="47"/>
      <c r="AG591" s="47"/>
      <c r="AH591" s="47"/>
      <c r="AI591" s="47"/>
    </row>
    <row r="592" spans="1:35" ht="15.75" customHeight="1" x14ac:dyDescent="0.35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7"/>
      <c r="AC592" s="47"/>
      <c r="AD592" s="47"/>
      <c r="AE592" s="47"/>
      <c r="AF592" s="47"/>
      <c r="AG592" s="47"/>
      <c r="AH592" s="47"/>
      <c r="AI592" s="47"/>
    </row>
    <row r="593" spans="1:35" ht="15.75" customHeight="1" x14ac:dyDescent="0.35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7"/>
      <c r="AC593" s="47"/>
      <c r="AD593" s="47"/>
      <c r="AE593" s="47"/>
      <c r="AF593" s="47"/>
      <c r="AG593" s="47"/>
      <c r="AH593" s="47"/>
      <c r="AI593" s="47"/>
    </row>
    <row r="594" spans="1:35" ht="15.75" customHeight="1" x14ac:dyDescent="0.35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7"/>
      <c r="AC594" s="47"/>
      <c r="AD594" s="47"/>
      <c r="AE594" s="47"/>
      <c r="AF594" s="47"/>
      <c r="AG594" s="47"/>
      <c r="AH594" s="47"/>
      <c r="AI594" s="47"/>
    </row>
    <row r="595" spans="1:35" ht="15.75" customHeight="1" x14ac:dyDescent="0.35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7"/>
      <c r="AC595" s="47"/>
      <c r="AD595" s="47"/>
      <c r="AE595" s="47"/>
      <c r="AF595" s="47"/>
      <c r="AG595" s="47"/>
      <c r="AH595" s="47"/>
      <c r="AI595" s="47"/>
    </row>
    <row r="596" spans="1:35" ht="15.75" customHeight="1" x14ac:dyDescent="0.35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C596" s="47"/>
      <c r="AD596" s="47"/>
      <c r="AE596" s="47"/>
      <c r="AF596" s="47"/>
      <c r="AG596" s="47"/>
      <c r="AH596" s="47"/>
      <c r="AI596" s="47"/>
    </row>
    <row r="597" spans="1:35" ht="15.75" customHeight="1" x14ac:dyDescent="0.35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C597" s="47"/>
      <c r="AD597" s="47"/>
      <c r="AE597" s="47"/>
      <c r="AF597" s="47"/>
      <c r="AG597" s="47"/>
      <c r="AH597" s="47"/>
      <c r="AI597" s="47"/>
    </row>
    <row r="598" spans="1:35" ht="15.75" customHeight="1" x14ac:dyDescent="0.35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C598" s="47"/>
      <c r="AD598" s="47"/>
      <c r="AE598" s="47"/>
      <c r="AF598" s="47"/>
      <c r="AG598" s="47"/>
      <c r="AH598" s="47"/>
      <c r="AI598" s="47"/>
    </row>
    <row r="599" spans="1:35" ht="15.75" customHeight="1" x14ac:dyDescent="0.35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C599" s="47"/>
      <c r="AD599" s="47"/>
      <c r="AE599" s="47"/>
      <c r="AF599" s="47"/>
      <c r="AG599" s="47"/>
      <c r="AH599" s="47"/>
      <c r="AI599" s="47"/>
    </row>
    <row r="600" spans="1:35" ht="15.75" customHeight="1" x14ac:dyDescent="0.35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C600" s="47"/>
      <c r="AD600" s="47"/>
      <c r="AE600" s="47"/>
      <c r="AF600" s="47"/>
      <c r="AG600" s="47"/>
      <c r="AH600" s="47"/>
      <c r="AI600" s="47"/>
    </row>
    <row r="601" spans="1:35" ht="15.75" customHeight="1" x14ac:dyDescent="0.35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C601" s="47"/>
      <c r="AD601" s="47"/>
      <c r="AE601" s="47"/>
      <c r="AF601" s="47"/>
      <c r="AG601" s="47"/>
      <c r="AH601" s="47"/>
      <c r="AI601" s="47"/>
    </row>
    <row r="602" spans="1:35" ht="15.75" customHeight="1" x14ac:dyDescent="0.35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C602" s="47"/>
      <c r="AD602" s="47"/>
      <c r="AE602" s="47"/>
      <c r="AF602" s="47"/>
      <c r="AG602" s="47"/>
      <c r="AH602" s="47"/>
      <c r="AI602" s="47"/>
    </row>
    <row r="603" spans="1:35" ht="15.75" customHeight="1" x14ac:dyDescent="0.35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C603" s="47"/>
      <c r="AD603" s="47"/>
      <c r="AE603" s="47"/>
      <c r="AF603" s="47"/>
      <c r="AG603" s="47"/>
      <c r="AH603" s="47"/>
      <c r="AI603" s="47"/>
    </row>
    <row r="604" spans="1:35" ht="15.75" customHeight="1" x14ac:dyDescent="0.35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C604" s="47"/>
      <c r="AD604" s="47"/>
      <c r="AE604" s="47"/>
      <c r="AF604" s="47"/>
      <c r="AG604" s="47"/>
      <c r="AH604" s="47"/>
      <c r="AI604" s="47"/>
    </row>
    <row r="605" spans="1:35" ht="15.75" customHeight="1" x14ac:dyDescent="0.35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C605" s="47"/>
      <c r="AD605" s="47"/>
      <c r="AE605" s="47"/>
      <c r="AF605" s="47"/>
      <c r="AG605" s="47"/>
      <c r="AH605" s="47"/>
      <c r="AI605" s="47"/>
    </row>
    <row r="606" spans="1:35" ht="15.75" customHeight="1" x14ac:dyDescent="0.35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C606" s="47"/>
      <c r="AD606" s="47"/>
      <c r="AE606" s="47"/>
      <c r="AF606" s="47"/>
      <c r="AG606" s="47"/>
      <c r="AH606" s="47"/>
      <c r="AI606" s="47"/>
    </row>
    <row r="607" spans="1:35" ht="15.75" customHeight="1" x14ac:dyDescent="0.35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C607" s="47"/>
      <c r="AD607" s="47"/>
      <c r="AE607" s="47"/>
      <c r="AF607" s="47"/>
      <c r="AG607" s="47"/>
      <c r="AH607" s="47"/>
      <c r="AI607" s="47"/>
    </row>
    <row r="608" spans="1:35" ht="15.75" customHeight="1" x14ac:dyDescent="0.35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C608" s="47"/>
      <c r="AD608" s="47"/>
      <c r="AE608" s="47"/>
      <c r="AF608" s="47"/>
      <c r="AG608" s="47"/>
      <c r="AH608" s="47"/>
      <c r="AI608" s="47"/>
    </row>
    <row r="609" spans="1:35" ht="15.75" customHeight="1" x14ac:dyDescent="0.35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C609" s="47"/>
      <c r="AD609" s="47"/>
      <c r="AE609" s="47"/>
      <c r="AF609" s="47"/>
      <c r="AG609" s="47"/>
      <c r="AH609" s="47"/>
      <c r="AI609" s="47"/>
    </row>
    <row r="610" spans="1:35" ht="15.75" customHeight="1" x14ac:dyDescent="0.35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C610" s="47"/>
      <c r="AD610" s="47"/>
      <c r="AE610" s="47"/>
      <c r="AF610" s="47"/>
      <c r="AG610" s="47"/>
      <c r="AH610" s="47"/>
      <c r="AI610" s="47"/>
    </row>
    <row r="611" spans="1:35" ht="15.75" customHeight="1" x14ac:dyDescent="0.35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C611" s="47"/>
      <c r="AD611" s="47"/>
      <c r="AE611" s="47"/>
      <c r="AF611" s="47"/>
      <c r="AG611" s="47"/>
      <c r="AH611" s="47"/>
      <c r="AI611" s="47"/>
    </row>
    <row r="612" spans="1:35" ht="15.75" customHeight="1" x14ac:dyDescent="0.35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C612" s="47"/>
      <c r="AD612" s="47"/>
      <c r="AE612" s="47"/>
      <c r="AF612" s="47"/>
      <c r="AG612" s="47"/>
      <c r="AH612" s="47"/>
      <c r="AI612" s="47"/>
    </row>
    <row r="613" spans="1:35" ht="15.75" customHeight="1" x14ac:dyDescent="0.35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C613" s="47"/>
      <c r="AD613" s="47"/>
      <c r="AE613" s="47"/>
      <c r="AF613" s="47"/>
      <c r="AG613" s="47"/>
      <c r="AH613" s="47"/>
      <c r="AI613" s="47"/>
    </row>
    <row r="614" spans="1:35" ht="15.75" customHeight="1" x14ac:dyDescent="0.35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C614" s="47"/>
      <c r="AD614" s="47"/>
      <c r="AE614" s="47"/>
      <c r="AF614" s="47"/>
      <c r="AG614" s="47"/>
      <c r="AH614" s="47"/>
      <c r="AI614" s="47"/>
    </row>
    <row r="615" spans="1:35" ht="15.75" customHeight="1" x14ac:dyDescent="0.35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  <c r="AC615" s="47"/>
      <c r="AD615" s="47"/>
      <c r="AE615" s="47"/>
      <c r="AF615" s="47"/>
      <c r="AG615" s="47"/>
      <c r="AH615" s="47"/>
      <c r="AI615" s="47"/>
    </row>
    <row r="616" spans="1:35" ht="15.75" customHeight="1" x14ac:dyDescent="0.35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  <c r="AC616" s="47"/>
      <c r="AD616" s="47"/>
      <c r="AE616" s="47"/>
      <c r="AF616" s="47"/>
      <c r="AG616" s="47"/>
      <c r="AH616" s="47"/>
      <c r="AI616" s="47"/>
    </row>
    <row r="617" spans="1:35" ht="15.75" customHeight="1" x14ac:dyDescent="0.35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  <c r="AF617" s="47"/>
      <c r="AG617" s="47"/>
      <c r="AH617" s="47"/>
      <c r="AI617" s="47"/>
    </row>
    <row r="618" spans="1:35" ht="15.75" customHeight="1" x14ac:dyDescent="0.35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  <c r="AC618" s="47"/>
      <c r="AD618" s="47"/>
      <c r="AE618" s="47"/>
      <c r="AF618" s="47"/>
      <c r="AG618" s="47"/>
      <c r="AH618" s="47"/>
      <c r="AI618" s="47"/>
    </row>
    <row r="619" spans="1:35" ht="15.75" customHeight="1" x14ac:dyDescent="0.35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  <c r="AC619" s="47"/>
      <c r="AD619" s="47"/>
      <c r="AE619" s="47"/>
      <c r="AF619" s="47"/>
      <c r="AG619" s="47"/>
      <c r="AH619" s="47"/>
      <c r="AI619" s="47"/>
    </row>
    <row r="620" spans="1:35" ht="15.75" customHeight="1" x14ac:dyDescent="0.35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  <c r="AC620" s="47"/>
      <c r="AD620" s="47"/>
      <c r="AE620" s="47"/>
      <c r="AF620" s="47"/>
      <c r="AG620" s="47"/>
      <c r="AH620" s="47"/>
      <c r="AI620" s="47"/>
    </row>
    <row r="621" spans="1:35" ht="15.75" customHeight="1" x14ac:dyDescent="0.35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  <c r="AC621" s="47"/>
      <c r="AD621" s="47"/>
      <c r="AE621" s="47"/>
      <c r="AF621" s="47"/>
      <c r="AG621" s="47"/>
      <c r="AH621" s="47"/>
      <c r="AI621" s="47"/>
    </row>
    <row r="622" spans="1:35" ht="15.75" customHeight="1" x14ac:dyDescent="0.35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  <c r="AC622" s="47"/>
      <c r="AD622" s="47"/>
      <c r="AE622" s="47"/>
      <c r="AF622" s="47"/>
      <c r="AG622" s="47"/>
      <c r="AH622" s="47"/>
      <c r="AI622" s="47"/>
    </row>
    <row r="623" spans="1:35" ht="15.75" customHeight="1" x14ac:dyDescent="0.35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  <c r="AC623" s="47"/>
      <c r="AD623" s="47"/>
      <c r="AE623" s="47"/>
      <c r="AF623" s="47"/>
      <c r="AG623" s="47"/>
      <c r="AH623" s="47"/>
      <c r="AI623" s="47"/>
    </row>
    <row r="624" spans="1:35" ht="15.75" customHeight="1" x14ac:dyDescent="0.35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  <c r="AC624" s="47"/>
      <c r="AD624" s="47"/>
      <c r="AE624" s="47"/>
      <c r="AF624" s="47"/>
      <c r="AG624" s="47"/>
      <c r="AH624" s="47"/>
      <c r="AI624" s="47"/>
    </row>
    <row r="625" spans="1:35" ht="15.75" customHeight="1" x14ac:dyDescent="0.35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  <c r="AC625" s="47"/>
      <c r="AD625" s="47"/>
      <c r="AE625" s="47"/>
      <c r="AF625" s="47"/>
      <c r="AG625" s="47"/>
      <c r="AH625" s="47"/>
      <c r="AI625" s="47"/>
    </row>
    <row r="626" spans="1:35" ht="15.75" customHeight="1" x14ac:dyDescent="0.35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  <c r="AA626" s="47"/>
      <c r="AB626" s="47"/>
      <c r="AC626" s="47"/>
      <c r="AD626" s="47"/>
      <c r="AE626" s="47"/>
      <c r="AF626" s="47"/>
      <c r="AG626" s="47"/>
      <c r="AH626" s="47"/>
      <c r="AI626" s="47"/>
    </row>
    <row r="627" spans="1:35" ht="15.75" customHeight="1" x14ac:dyDescent="0.35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  <c r="AA627" s="47"/>
      <c r="AB627" s="47"/>
      <c r="AC627" s="47"/>
      <c r="AD627" s="47"/>
      <c r="AE627" s="47"/>
      <c r="AF627" s="47"/>
      <c r="AG627" s="47"/>
      <c r="AH627" s="47"/>
      <c r="AI627" s="47"/>
    </row>
    <row r="628" spans="1:35" ht="15.75" customHeight="1" x14ac:dyDescent="0.35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  <c r="AA628" s="47"/>
      <c r="AB628" s="47"/>
      <c r="AC628" s="47"/>
      <c r="AD628" s="47"/>
      <c r="AE628" s="47"/>
      <c r="AF628" s="47"/>
      <c r="AG628" s="47"/>
      <c r="AH628" s="47"/>
      <c r="AI628" s="47"/>
    </row>
    <row r="629" spans="1:35" ht="15.75" customHeight="1" x14ac:dyDescent="0.35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  <c r="AA629" s="47"/>
      <c r="AB629" s="47"/>
      <c r="AC629" s="47"/>
      <c r="AD629" s="47"/>
      <c r="AE629" s="47"/>
      <c r="AF629" s="47"/>
      <c r="AG629" s="47"/>
      <c r="AH629" s="47"/>
      <c r="AI629" s="47"/>
    </row>
    <row r="630" spans="1:35" ht="15.75" customHeight="1" x14ac:dyDescent="0.35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  <c r="AA630" s="47"/>
      <c r="AB630" s="47"/>
      <c r="AC630" s="47"/>
      <c r="AD630" s="47"/>
      <c r="AE630" s="47"/>
      <c r="AF630" s="47"/>
      <c r="AG630" s="47"/>
      <c r="AH630" s="47"/>
      <c r="AI630" s="47"/>
    </row>
    <row r="631" spans="1:35" ht="15.75" customHeight="1" x14ac:dyDescent="0.35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  <c r="AA631" s="47"/>
      <c r="AB631" s="47"/>
      <c r="AC631" s="47"/>
      <c r="AD631" s="47"/>
      <c r="AE631" s="47"/>
      <c r="AF631" s="47"/>
      <c r="AG631" s="47"/>
      <c r="AH631" s="47"/>
      <c r="AI631" s="47"/>
    </row>
    <row r="632" spans="1:35" ht="15.75" customHeight="1" x14ac:dyDescent="0.35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  <c r="AA632" s="47"/>
      <c r="AB632" s="47"/>
      <c r="AC632" s="47"/>
      <c r="AD632" s="47"/>
      <c r="AE632" s="47"/>
      <c r="AF632" s="47"/>
      <c r="AG632" s="47"/>
      <c r="AH632" s="47"/>
      <c r="AI632" s="47"/>
    </row>
    <row r="633" spans="1:35" ht="15.75" customHeight="1" x14ac:dyDescent="0.35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  <c r="AA633" s="47"/>
      <c r="AB633" s="47"/>
      <c r="AC633" s="47"/>
      <c r="AD633" s="47"/>
      <c r="AE633" s="47"/>
      <c r="AF633" s="47"/>
      <c r="AG633" s="47"/>
      <c r="AH633" s="47"/>
      <c r="AI633" s="47"/>
    </row>
    <row r="634" spans="1:35" ht="15.75" customHeight="1" x14ac:dyDescent="0.35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  <c r="AA634" s="47"/>
      <c r="AB634" s="47"/>
      <c r="AC634" s="47"/>
      <c r="AD634" s="47"/>
      <c r="AE634" s="47"/>
      <c r="AF634" s="47"/>
      <c r="AG634" s="47"/>
      <c r="AH634" s="47"/>
      <c r="AI634" s="47"/>
    </row>
    <row r="635" spans="1:35" ht="15.75" customHeight="1" x14ac:dyDescent="0.35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  <c r="AA635" s="47"/>
      <c r="AB635" s="47"/>
      <c r="AC635" s="47"/>
      <c r="AD635" s="47"/>
      <c r="AE635" s="47"/>
      <c r="AF635" s="47"/>
      <c r="AG635" s="47"/>
      <c r="AH635" s="47"/>
      <c r="AI635" s="47"/>
    </row>
    <row r="636" spans="1:35" ht="15.75" customHeight="1" x14ac:dyDescent="0.35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  <c r="AA636" s="47"/>
      <c r="AB636" s="47"/>
      <c r="AC636" s="47"/>
      <c r="AD636" s="47"/>
      <c r="AE636" s="47"/>
      <c r="AF636" s="47"/>
      <c r="AG636" s="47"/>
      <c r="AH636" s="47"/>
      <c r="AI636" s="47"/>
    </row>
    <row r="637" spans="1:35" ht="15.75" customHeight="1" x14ac:dyDescent="0.35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  <c r="AA637" s="47"/>
      <c r="AB637" s="47"/>
      <c r="AC637" s="47"/>
      <c r="AD637" s="47"/>
      <c r="AE637" s="47"/>
      <c r="AF637" s="47"/>
      <c r="AG637" s="47"/>
      <c r="AH637" s="47"/>
      <c r="AI637" s="47"/>
    </row>
    <row r="638" spans="1:35" ht="15.75" customHeight="1" x14ac:dyDescent="0.35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  <c r="AA638" s="47"/>
      <c r="AB638" s="47"/>
      <c r="AC638" s="47"/>
      <c r="AD638" s="47"/>
      <c r="AE638" s="47"/>
      <c r="AF638" s="47"/>
      <c r="AG638" s="47"/>
      <c r="AH638" s="47"/>
      <c r="AI638" s="47"/>
    </row>
    <row r="639" spans="1:35" ht="15.75" customHeight="1" x14ac:dyDescent="0.35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  <c r="AA639" s="47"/>
      <c r="AB639" s="47"/>
      <c r="AC639" s="47"/>
      <c r="AD639" s="47"/>
      <c r="AE639" s="47"/>
      <c r="AF639" s="47"/>
      <c r="AG639" s="47"/>
      <c r="AH639" s="47"/>
      <c r="AI639" s="47"/>
    </row>
    <row r="640" spans="1:35" ht="15.75" customHeight="1" x14ac:dyDescent="0.35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  <c r="AA640" s="47"/>
      <c r="AB640" s="47"/>
      <c r="AC640" s="47"/>
      <c r="AD640" s="47"/>
      <c r="AE640" s="47"/>
      <c r="AF640" s="47"/>
      <c r="AG640" s="47"/>
      <c r="AH640" s="47"/>
      <c r="AI640" s="47"/>
    </row>
    <row r="641" spans="1:35" ht="15.75" customHeight="1" x14ac:dyDescent="0.35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  <c r="AA641" s="47"/>
      <c r="AB641" s="47"/>
      <c r="AC641" s="47"/>
      <c r="AD641" s="47"/>
      <c r="AE641" s="47"/>
      <c r="AF641" s="47"/>
      <c r="AG641" s="47"/>
      <c r="AH641" s="47"/>
      <c r="AI641" s="47"/>
    </row>
    <row r="642" spans="1:35" ht="15.75" customHeight="1" x14ac:dyDescent="0.35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  <c r="AA642" s="47"/>
      <c r="AB642" s="47"/>
      <c r="AC642" s="47"/>
      <c r="AD642" s="47"/>
      <c r="AE642" s="47"/>
      <c r="AF642" s="47"/>
      <c r="AG642" s="47"/>
      <c r="AH642" s="47"/>
      <c r="AI642" s="47"/>
    </row>
    <row r="643" spans="1:35" ht="15.75" customHeight="1" x14ac:dyDescent="0.35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  <c r="AA643" s="47"/>
      <c r="AB643" s="47"/>
      <c r="AC643" s="47"/>
      <c r="AD643" s="47"/>
      <c r="AE643" s="47"/>
      <c r="AF643" s="47"/>
      <c r="AG643" s="47"/>
      <c r="AH643" s="47"/>
      <c r="AI643" s="47"/>
    </row>
    <row r="644" spans="1:35" ht="15.75" customHeight="1" x14ac:dyDescent="0.35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  <c r="AA644" s="47"/>
      <c r="AB644" s="47"/>
      <c r="AC644" s="47"/>
      <c r="AD644" s="47"/>
      <c r="AE644" s="47"/>
      <c r="AF644" s="47"/>
      <c r="AG644" s="47"/>
      <c r="AH644" s="47"/>
      <c r="AI644" s="47"/>
    </row>
    <row r="645" spans="1:35" ht="15.75" customHeight="1" x14ac:dyDescent="0.35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  <c r="AA645" s="47"/>
      <c r="AB645" s="47"/>
      <c r="AC645" s="47"/>
      <c r="AD645" s="47"/>
      <c r="AE645" s="47"/>
      <c r="AF645" s="47"/>
      <c r="AG645" s="47"/>
      <c r="AH645" s="47"/>
      <c r="AI645" s="47"/>
    </row>
    <row r="646" spans="1:35" ht="15.75" customHeight="1" x14ac:dyDescent="0.35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  <c r="AA646" s="47"/>
      <c r="AB646" s="47"/>
      <c r="AC646" s="47"/>
      <c r="AD646" s="47"/>
      <c r="AE646" s="47"/>
      <c r="AF646" s="47"/>
      <c r="AG646" s="47"/>
      <c r="AH646" s="47"/>
      <c r="AI646" s="47"/>
    </row>
    <row r="647" spans="1:35" ht="15.75" customHeight="1" x14ac:dyDescent="0.35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  <c r="AA647" s="47"/>
      <c r="AB647" s="47"/>
      <c r="AC647" s="47"/>
      <c r="AD647" s="47"/>
      <c r="AE647" s="47"/>
      <c r="AF647" s="47"/>
      <c r="AG647" s="47"/>
      <c r="AH647" s="47"/>
      <c r="AI647" s="47"/>
    </row>
    <row r="648" spans="1:35" ht="15.75" customHeight="1" x14ac:dyDescent="0.35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7"/>
      <c r="AC648" s="47"/>
      <c r="AD648" s="47"/>
      <c r="AE648" s="47"/>
      <c r="AF648" s="47"/>
      <c r="AG648" s="47"/>
      <c r="AH648" s="47"/>
      <c r="AI648" s="47"/>
    </row>
    <row r="649" spans="1:35" ht="15.75" customHeight="1" x14ac:dyDescent="0.35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7"/>
      <c r="AC649" s="47"/>
      <c r="AD649" s="47"/>
      <c r="AE649" s="47"/>
      <c r="AF649" s="47"/>
      <c r="AG649" s="47"/>
      <c r="AH649" s="47"/>
      <c r="AI649" s="47"/>
    </row>
    <row r="650" spans="1:35" ht="15.75" customHeight="1" x14ac:dyDescent="0.35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  <c r="AE650" s="47"/>
      <c r="AF650" s="47"/>
      <c r="AG650" s="47"/>
      <c r="AH650" s="47"/>
      <c r="AI650" s="47"/>
    </row>
    <row r="651" spans="1:35" ht="15.75" customHeight="1" x14ac:dyDescent="0.35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  <c r="AC651" s="47"/>
      <c r="AD651" s="47"/>
      <c r="AE651" s="47"/>
      <c r="AF651" s="47"/>
      <c r="AG651" s="47"/>
      <c r="AH651" s="47"/>
      <c r="AI651" s="47"/>
    </row>
    <row r="652" spans="1:35" ht="15.75" customHeight="1" x14ac:dyDescent="0.35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  <c r="AA652" s="47"/>
      <c r="AB652" s="47"/>
      <c r="AC652" s="47"/>
      <c r="AD652" s="47"/>
      <c r="AE652" s="47"/>
      <c r="AF652" s="47"/>
      <c r="AG652" s="47"/>
      <c r="AH652" s="47"/>
      <c r="AI652" s="47"/>
    </row>
    <row r="653" spans="1:35" ht="15.75" customHeight="1" x14ac:dyDescent="0.35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7"/>
      <c r="AC653" s="47"/>
      <c r="AD653" s="47"/>
      <c r="AE653" s="47"/>
      <c r="AF653" s="47"/>
      <c r="AG653" s="47"/>
      <c r="AH653" s="47"/>
      <c r="AI653" s="47"/>
    </row>
    <row r="654" spans="1:35" ht="15.75" customHeight="1" x14ac:dyDescent="0.35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  <c r="AA654" s="47"/>
      <c r="AB654" s="47"/>
      <c r="AC654" s="47"/>
      <c r="AD654" s="47"/>
      <c r="AE654" s="47"/>
      <c r="AF654" s="47"/>
      <c r="AG654" s="47"/>
      <c r="AH654" s="47"/>
      <c r="AI654" s="47"/>
    </row>
    <row r="655" spans="1:35" ht="15.75" customHeight="1" x14ac:dyDescent="0.35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  <c r="AA655" s="47"/>
      <c r="AB655" s="47"/>
      <c r="AC655" s="47"/>
      <c r="AD655" s="47"/>
      <c r="AE655" s="47"/>
      <c r="AF655" s="47"/>
      <c r="AG655" s="47"/>
      <c r="AH655" s="47"/>
      <c r="AI655" s="47"/>
    </row>
    <row r="656" spans="1:35" ht="15.75" customHeight="1" x14ac:dyDescent="0.35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  <c r="AA656" s="47"/>
      <c r="AB656" s="47"/>
      <c r="AC656" s="47"/>
      <c r="AD656" s="47"/>
      <c r="AE656" s="47"/>
      <c r="AF656" s="47"/>
      <c r="AG656" s="47"/>
      <c r="AH656" s="47"/>
      <c r="AI656" s="47"/>
    </row>
    <row r="657" spans="1:35" ht="15.75" customHeight="1" x14ac:dyDescent="0.35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  <c r="AA657" s="47"/>
      <c r="AB657" s="47"/>
      <c r="AC657" s="47"/>
      <c r="AD657" s="47"/>
      <c r="AE657" s="47"/>
      <c r="AF657" s="47"/>
      <c r="AG657" s="47"/>
      <c r="AH657" s="47"/>
      <c r="AI657" s="47"/>
    </row>
    <row r="658" spans="1:35" ht="15.75" customHeight="1" x14ac:dyDescent="0.35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  <c r="AA658" s="47"/>
      <c r="AB658" s="47"/>
      <c r="AC658" s="47"/>
      <c r="AD658" s="47"/>
      <c r="AE658" s="47"/>
      <c r="AF658" s="47"/>
      <c r="AG658" s="47"/>
      <c r="AH658" s="47"/>
      <c r="AI658" s="47"/>
    </row>
    <row r="659" spans="1:35" ht="15.75" customHeight="1" x14ac:dyDescent="0.35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  <c r="AA659" s="47"/>
      <c r="AB659" s="47"/>
      <c r="AC659" s="47"/>
      <c r="AD659" s="47"/>
      <c r="AE659" s="47"/>
      <c r="AF659" s="47"/>
      <c r="AG659" s="47"/>
      <c r="AH659" s="47"/>
      <c r="AI659" s="47"/>
    </row>
    <row r="660" spans="1:35" ht="15.75" customHeight="1" x14ac:dyDescent="0.35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7"/>
      <c r="AC660" s="47"/>
      <c r="AD660" s="47"/>
      <c r="AE660" s="47"/>
      <c r="AF660" s="47"/>
      <c r="AG660" s="47"/>
      <c r="AH660" s="47"/>
      <c r="AI660" s="47"/>
    </row>
    <row r="661" spans="1:35" ht="15.75" customHeight="1" x14ac:dyDescent="0.35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7"/>
      <c r="AC661" s="47"/>
      <c r="AD661" s="47"/>
      <c r="AE661" s="47"/>
      <c r="AF661" s="47"/>
      <c r="AG661" s="47"/>
      <c r="AH661" s="47"/>
      <c r="AI661" s="47"/>
    </row>
    <row r="662" spans="1:35" ht="15.75" customHeight="1" x14ac:dyDescent="0.35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  <c r="AC662" s="47"/>
      <c r="AD662" s="47"/>
      <c r="AE662" s="47"/>
      <c r="AF662" s="47"/>
      <c r="AG662" s="47"/>
      <c r="AH662" s="47"/>
      <c r="AI662" s="47"/>
    </row>
    <row r="663" spans="1:35" ht="15.75" customHeight="1" x14ac:dyDescent="0.35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  <c r="AC663" s="47"/>
      <c r="AD663" s="47"/>
      <c r="AE663" s="47"/>
      <c r="AF663" s="47"/>
      <c r="AG663" s="47"/>
      <c r="AH663" s="47"/>
      <c r="AI663" s="47"/>
    </row>
    <row r="664" spans="1:35" ht="15.75" customHeight="1" x14ac:dyDescent="0.35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  <c r="AE664" s="47"/>
      <c r="AF664" s="47"/>
      <c r="AG664" s="47"/>
      <c r="AH664" s="47"/>
      <c r="AI664" s="47"/>
    </row>
    <row r="665" spans="1:35" ht="15.75" customHeight="1" x14ac:dyDescent="0.35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  <c r="AC665" s="47"/>
      <c r="AD665" s="47"/>
      <c r="AE665" s="47"/>
      <c r="AF665" s="47"/>
      <c r="AG665" s="47"/>
      <c r="AH665" s="47"/>
      <c r="AI665" s="47"/>
    </row>
    <row r="666" spans="1:35" ht="15.75" customHeight="1" x14ac:dyDescent="0.35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  <c r="AC666" s="47"/>
      <c r="AD666" s="47"/>
      <c r="AE666" s="47"/>
      <c r="AF666" s="47"/>
      <c r="AG666" s="47"/>
      <c r="AH666" s="47"/>
      <c r="AI666" s="47"/>
    </row>
    <row r="667" spans="1:35" ht="15.75" customHeight="1" x14ac:dyDescent="0.35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  <c r="AC667" s="47"/>
      <c r="AD667" s="47"/>
      <c r="AE667" s="47"/>
      <c r="AF667" s="47"/>
      <c r="AG667" s="47"/>
      <c r="AH667" s="47"/>
      <c r="AI667" s="47"/>
    </row>
    <row r="668" spans="1:35" ht="15.75" customHeight="1" x14ac:dyDescent="0.35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  <c r="AC668" s="47"/>
      <c r="AD668" s="47"/>
      <c r="AE668" s="47"/>
      <c r="AF668" s="47"/>
      <c r="AG668" s="47"/>
      <c r="AH668" s="47"/>
      <c r="AI668" s="47"/>
    </row>
    <row r="669" spans="1:35" ht="15.75" customHeight="1" x14ac:dyDescent="0.35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  <c r="AC669" s="47"/>
      <c r="AD669" s="47"/>
      <c r="AE669" s="47"/>
      <c r="AF669" s="47"/>
      <c r="AG669" s="47"/>
      <c r="AH669" s="47"/>
      <c r="AI669" s="47"/>
    </row>
    <row r="670" spans="1:35" ht="15.75" customHeight="1" x14ac:dyDescent="0.35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  <c r="AC670" s="47"/>
      <c r="AD670" s="47"/>
      <c r="AE670" s="47"/>
      <c r="AF670" s="47"/>
      <c r="AG670" s="47"/>
      <c r="AH670" s="47"/>
      <c r="AI670" s="47"/>
    </row>
    <row r="671" spans="1:35" ht="15.75" customHeight="1" x14ac:dyDescent="0.35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  <c r="AC671" s="47"/>
      <c r="AD671" s="47"/>
      <c r="AE671" s="47"/>
      <c r="AF671" s="47"/>
      <c r="AG671" s="47"/>
      <c r="AH671" s="47"/>
      <c r="AI671" s="47"/>
    </row>
    <row r="672" spans="1:35" ht="15.75" customHeight="1" x14ac:dyDescent="0.35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7"/>
      <c r="AC672" s="47"/>
      <c r="AD672" s="47"/>
      <c r="AE672" s="47"/>
      <c r="AF672" s="47"/>
      <c r="AG672" s="47"/>
      <c r="AH672" s="47"/>
      <c r="AI672" s="47"/>
    </row>
    <row r="673" spans="1:35" ht="15.75" customHeight="1" x14ac:dyDescent="0.35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  <c r="AE673" s="47"/>
      <c r="AF673" s="47"/>
      <c r="AG673" s="47"/>
      <c r="AH673" s="47"/>
      <c r="AI673" s="47"/>
    </row>
    <row r="674" spans="1:35" ht="15.75" customHeight="1" x14ac:dyDescent="0.35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7"/>
      <c r="AC674" s="47"/>
      <c r="AD674" s="47"/>
      <c r="AE674" s="47"/>
      <c r="AF674" s="47"/>
      <c r="AG674" s="47"/>
      <c r="AH674" s="47"/>
      <c r="AI674" s="47"/>
    </row>
    <row r="675" spans="1:35" ht="15.75" customHeight="1" x14ac:dyDescent="0.35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  <c r="AC675" s="47"/>
      <c r="AD675" s="47"/>
      <c r="AE675" s="47"/>
      <c r="AF675" s="47"/>
      <c r="AG675" s="47"/>
      <c r="AH675" s="47"/>
      <c r="AI675" s="47"/>
    </row>
    <row r="676" spans="1:35" ht="15.75" customHeight="1" x14ac:dyDescent="0.35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  <c r="AC676" s="47"/>
      <c r="AD676" s="47"/>
      <c r="AE676" s="47"/>
      <c r="AF676" s="47"/>
      <c r="AG676" s="47"/>
      <c r="AH676" s="47"/>
      <c r="AI676" s="47"/>
    </row>
    <row r="677" spans="1:35" ht="15.75" customHeight="1" x14ac:dyDescent="0.35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  <c r="AC677" s="47"/>
      <c r="AD677" s="47"/>
      <c r="AE677" s="47"/>
      <c r="AF677" s="47"/>
      <c r="AG677" s="47"/>
      <c r="AH677" s="47"/>
      <c r="AI677" s="47"/>
    </row>
    <row r="678" spans="1:35" ht="15.75" customHeight="1" x14ac:dyDescent="0.35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  <c r="AC678" s="47"/>
      <c r="AD678" s="47"/>
      <c r="AE678" s="47"/>
      <c r="AF678" s="47"/>
      <c r="AG678" s="47"/>
      <c r="AH678" s="47"/>
      <c r="AI678" s="47"/>
    </row>
    <row r="679" spans="1:35" ht="15.75" customHeight="1" x14ac:dyDescent="0.35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7"/>
      <c r="AC679" s="47"/>
      <c r="AD679" s="47"/>
      <c r="AE679" s="47"/>
      <c r="AF679" s="47"/>
      <c r="AG679" s="47"/>
      <c r="AH679" s="47"/>
      <c r="AI679" s="47"/>
    </row>
    <row r="680" spans="1:35" ht="15.75" customHeight="1" x14ac:dyDescent="0.35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7"/>
      <c r="AC680" s="47"/>
      <c r="AD680" s="47"/>
      <c r="AE680" s="47"/>
      <c r="AF680" s="47"/>
      <c r="AG680" s="47"/>
      <c r="AH680" s="47"/>
      <c r="AI680" s="47"/>
    </row>
    <row r="681" spans="1:35" ht="15.75" customHeight="1" x14ac:dyDescent="0.35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  <c r="AA681" s="47"/>
      <c r="AB681" s="47"/>
      <c r="AC681" s="47"/>
      <c r="AD681" s="47"/>
      <c r="AE681" s="47"/>
      <c r="AF681" s="47"/>
      <c r="AG681" s="47"/>
      <c r="AH681" s="47"/>
      <c r="AI681" s="47"/>
    </row>
    <row r="682" spans="1:35" ht="15.75" customHeight="1" x14ac:dyDescent="0.35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  <c r="AA682" s="47"/>
      <c r="AB682" s="47"/>
      <c r="AC682" s="47"/>
      <c r="AD682" s="47"/>
      <c r="AE682" s="47"/>
      <c r="AF682" s="47"/>
      <c r="AG682" s="47"/>
      <c r="AH682" s="47"/>
      <c r="AI682" s="47"/>
    </row>
    <row r="683" spans="1:35" ht="15.75" customHeight="1" x14ac:dyDescent="0.35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  <c r="AA683" s="47"/>
      <c r="AB683" s="47"/>
      <c r="AC683" s="47"/>
      <c r="AD683" s="47"/>
      <c r="AE683" s="47"/>
      <c r="AF683" s="47"/>
      <c r="AG683" s="47"/>
      <c r="AH683" s="47"/>
      <c r="AI683" s="47"/>
    </row>
    <row r="684" spans="1:35" ht="15.75" customHeight="1" x14ac:dyDescent="0.35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  <c r="AA684" s="47"/>
      <c r="AB684" s="47"/>
      <c r="AC684" s="47"/>
      <c r="AD684" s="47"/>
      <c r="AE684" s="47"/>
      <c r="AF684" s="47"/>
      <c r="AG684" s="47"/>
      <c r="AH684" s="47"/>
      <c r="AI684" s="47"/>
    </row>
    <row r="685" spans="1:35" ht="15.75" customHeight="1" x14ac:dyDescent="0.35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  <c r="AA685" s="47"/>
      <c r="AB685" s="47"/>
      <c r="AC685" s="47"/>
      <c r="AD685" s="47"/>
      <c r="AE685" s="47"/>
      <c r="AF685" s="47"/>
      <c r="AG685" s="47"/>
      <c r="AH685" s="47"/>
      <c r="AI685" s="47"/>
    </row>
    <row r="686" spans="1:35" ht="15.75" customHeight="1" x14ac:dyDescent="0.35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  <c r="AA686" s="47"/>
      <c r="AB686" s="47"/>
      <c r="AC686" s="47"/>
      <c r="AD686" s="47"/>
      <c r="AE686" s="47"/>
      <c r="AF686" s="47"/>
      <c r="AG686" s="47"/>
      <c r="AH686" s="47"/>
      <c r="AI686" s="47"/>
    </row>
    <row r="687" spans="1:35" ht="15.75" customHeight="1" x14ac:dyDescent="0.35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7"/>
      <c r="AC687" s="47"/>
      <c r="AD687" s="47"/>
      <c r="AE687" s="47"/>
      <c r="AF687" s="47"/>
      <c r="AG687" s="47"/>
      <c r="AH687" s="47"/>
      <c r="AI687" s="47"/>
    </row>
    <row r="688" spans="1:35" ht="15.75" customHeight="1" x14ac:dyDescent="0.35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7"/>
      <c r="AC688" s="47"/>
      <c r="AD688" s="47"/>
      <c r="AE688" s="47"/>
      <c r="AF688" s="47"/>
      <c r="AG688" s="47"/>
      <c r="AH688" s="47"/>
      <c r="AI688" s="47"/>
    </row>
    <row r="689" spans="1:35" ht="15.75" customHeight="1" x14ac:dyDescent="0.35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7"/>
      <c r="AC689" s="47"/>
      <c r="AD689" s="47"/>
      <c r="AE689" s="47"/>
      <c r="AF689" s="47"/>
      <c r="AG689" s="47"/>
      <c r="AH689" s="47"/>
      <c r="AI689" s="47"/>
    </row>
    <row r="690" spans="1:35" ht="15.75" customHeight="1" x14ac:dyDescent="0.35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7"/>
      <c r="AC690" s="47"/>
      <c r="AD690" s="47"/>
      <c r="AE690" s="47"/>
      <c r="AF690" s="47"/>
      <c r="AG690" s="47"/>
      <c r="AH690" s="47"/>
      <c r="AI690" s="47"/>
    </row>
    <row r="691" spans="1:35" ht="15.75" customHeight="1" x14ac:dyDescent="0.35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  <c r="AC691" s="47"/>
      <c r="AD691" s="47"/>
      <c r="AE691" s="47"/>
      <c r="AF691" s="47"/>
      <c r="AG691" s="47"/>
      <c r="AH691" s="47"/>
      <c r="AI691" s="47"/>
    </row>
    <row r="692" spans="1:35" ht="15.75" customHeight="1" x14ac:dyDescent="0.35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  <c r="AC692" s="47"/>
      <c r="AD692" s="47"/>
      <c r="AE692" s="47"/>
      <c r="AF692" s="47"/>
      <c r="AG692" s="47"/>
      <c r="AH692" s="47"/>
      <c r="AI692" s="47"/>
    </row>
    <row r="693" spans="1:35" ht="15.75" customHeight="1" x14ac:dyDescent="0.35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7"/>
      <c r="AC693" s="47"/>
      <c r="AD693" s="47"/>
      <c r="AE693" s="47"/>
      <c r="AF693" s="47"/>
      <c r="AG693" s="47"/>
      <c r="AH693" s="47"/>
      <c r="AI693" s="47"/>
    </row>
    <row r="694" spans="1:35" ht="15.75" customHeight="1" x14ac:dyDescent="0.35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7"/>
      <c r="AC694" s="47"/>
      <c r="AD694" s="47"/>
      <c r="AE694" s="47"/>
      <c r="AF694" s="47"/>
      <c r="AG694" s="47"/>
      <c r="AH694" s="47"/>
      <c r="AI694" s="47"/>
    </row>
    <row r="695" spans="1:35" ht="15.75" customHeight="1" x14ac:dyDescent="0.35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7"/>
      <c r="AC695" s="47"/>
      <c r="AD695" s="47"/>
      <c r="AE695" s="47"/>
      <c r="AF695" s="47"/>
      <c r="AG695" s="47"/>
      <c r="AH695" s="47"/>
      <c r="AI695" s="47"/>
    </row>
    <row r="696" spans="1:35" ht="15.75" customHeight="1" x14ac:dyDescent="0.35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7"/>
      <c r="AC696" s="47"/>
      <c r="AD696" s="47"/>
      <c r="AE696" s="47"/>
      <c r="AF696" s="47"/>
      <c r="AG696" s="47"/>
      <c r="AH696" s="47"/>
      <c r="AI696" s="47"/>
    </row>
    <row r="697" spans="1:35" ht="15.75" customHeight="1" x14ac:dyDescent="0.35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7"/>
      <c r="AC697" s="47"/>
      <c r="AD697" s="47"/>
      <c r="AE697" s="47"/>
      <c r="AF697" s="47"/>
      <c r="AG697" s="47"/>
      <c r="AH697" s="47"/>
      <c r="AI697" s="47"/>
    </row>
    <row r="698" spans="1:35" ht="15.75" customHeight="1" x14ac:dyDescent="0.35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7"/>
      <c r="AC698" s="47"/>
      <c r="AD698" s="47"/>
      <c r="AE698" s="47"/>
      <c r="AF698" s="47"/>
      <c r="AG698" s="47"/>
      <c r="AH698" s="47"/>
      <c r="AI698" s="47"/>
    </row>
    <row r="699" spans="1:35" ht="15.75" customHeight="1" x14ac:dyDescent="0.35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7"/>
      <c r="AC699" s="47"/>
      <c r="AD699" s="47"/>
      <c r="AE699" s="47"/>
      <c r="AF699" s="47"/>
      <c r="AG699" s="47"/>
      <c r="AH699" s="47"/>
      <c r="AI699" s="47"/>
    </row>
    <row r="700" spans="1:35" ht="15.75" customHeight="1" x14ac:dyDescent="0.35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  <c r="AC700" s="47"/>
      <c r="AD700" s="47"/>
      <c r="AE700" s="47"/>
      <c r="AF700" s="47"/>
      <c r="AG700" s="47"/>
      <c r="AH700" s="47"/>
      <c r="AI700" s="47"/>
    </row>
    <row r="701" spans="1:35" ht="15.75" customHeight="1" x14ac:dyDescent="0.35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7"/>
      <c r="AC701" s="47"/>
      <c r="AD701" s="47"/>
      <c r="AE701" s="47"/>
      <c r="AF701" s="47"/>
      <c r="AG701" s="47"/>
      <c r="AH701" s="47"/>
      <c r="AI701" s="47"/>
    </row>
    <row r="702" spans="1:35" ht="15.75" customHeight="1" x14ac:dyDescent="0.35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  <c r="AC702" s="47"/>
      <c r="AD702" s="47"/>
      <c r="AE702" s="47"/>
      <c r="AF702" s="47"/>
      <c r="AG702" s="47"/>
      <c r="AH702" s="47"/>
      <c r="AI702" s="47"/>
    </row>
    <row r="703" spans="1:35" ht="15.75" customHeight="1" x14ac:dyDescent="0.35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  <c r="AC703" s="47"/>
      <c r="AD703" s="47"/>
      <c r="AE703" s="47"/>
      <c r="AF703" s="47"/>
      <c r="AG703" s="47"/>
      <c r="AH703" s="47"/>
      <c r="AI703" s="47"/>
    </row>
    <row r="704" spans="1:35" ht="15.75" customHeight="1" x14ac:dyDescent="0.35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7"/>
      <c r="AC704" s="47"/>
      <c r="AD704" s="47"/>
      <c r="AE704" s="47"/>
      <c r="AF704" s="47"/>
      <c r="AG704" s="47"/>
      <c r="AH704" s="47"/>
      <c r="AI704" s="47"/>
    </row>
    <row r="705" spans="1:35" ht="15.75" customHeight="1" x14ac:dyDescent="0.35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7"/>
      <c r="AC705" s="47"/>
      <c r="AD705" s="47"/>
      <c r="AE705" s="47"/>
      <c r="AF705" s="47"/>
      <c r="AG705" s="47"/>
      <c r="AH705" s="47"/>
      <c r="AI705" s="47"/>
    </row>
    <row r="706" spans="1:35" ht="15.75" customHeight="1" x14ac:dyDescent="0.35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  <c r="AF706" s="47"/>
      <c r="AG706" s="47"/>
      <c r="AH706" s="47"/>
      <c r="AI706" s="47"/>
    </row>
    <row r="707" spans="1:35" ht="15.75" customHeight="1" x14ac:dyDescent="0.35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  <c r="AE707" s="47"/>
      <c r="AF707" s="47"/>
      <c r="AG707" s="47"/>
      <c r="AH707" s="47"/>
      <c r="AI707" s="47"/>
    </row>
    <row r="708" spans="1:35" ht="15.75" customHeight="1" x14ac:dyDescent="0.35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  <c r="AE708" s="47"/>
      <c r="AF708" s="47"/>
      <c r="AG708" s="47"/>
      <c r="AH708" s="47"/>
      <c r="AI708" s="47"/>
    </row>
    <row r="709" spans="1:35" ht="15.75" customHeight="1" x14ac:dyDescent="0.35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7"/>
      <c r="AC709" s="47"/>
      <c r="AD709" s="47"/>
      <c r="AE709" s="47"/>
      <c r="AF709" s="47"/>
      <c r="AG709" s="47"/>
      <c r="AH709" s="47"/>
      <c r="AI709" s="47"/>
    </row>
    <row r="710" spans="1:35" ht="15.75" customHeight="1" x14ac:dyDescent="0.35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  <c r="AA710" s="47"/>
      <c r="AB710" s="47"/>
      <c r="AC710" s="47"/>
      <c r="AD710" s="47"/>
      <c r="AE710" s="47"/>
      <c r="AF710" s="47"/>
      <c r="AG710" s="47"/>
      <c r="AH710" s="47"/>
      <c r="AI710" s="47"/>
    </row>
    <row r="711" spans="1:35" ht="15.75" customHeight="1" x14ac:dyDescent="0.35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  <c r="AA711" s="47"/>
      <c r="AB711" s="47"/>
      <c r="AC711" s="47"/>
      <c r="AD711" s="47"/>
      <c r="AE711" s="47"/>
      <c r="AF711" s="47"/>
      <c r="AG711" s="47"/>
      <c r="AH711" s="47"/>
      <c r="AI711" s="47"/>
    </row>
    <row r="712" spans="1:35" ht="15.75" customHeight="1" x14ac:dyDescent="0.35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  <c r="AA712" s="47"/>
      <c r="AB712" s="47"/>
      <c r="AC712" s="47"/>
      <c r="AD712" s="47"/>
      <c r="AE712" s="47"/>
      <c r="AF712" s="47"/>
      <c r="AG712" s="47"/>
      <c r="AH712" s="47"/>
      <c r="AI712" s="47"/>
    </row>
    <row r="713" spans="1:35" ht="15.75" customHeight="1" x14ac:dyDescent="0.35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  <c r="AA713" s="47"/>
      <c r="AB713" s="47"/>
      <c r="AC713" s="47"/>
      <c r="AD713" s="47"/>
      <c r="AE713" s="47"/>
      <c r="AF713" s="47"/>
      <c r="AG713" s="47"/>
      <c r="AH713" s="47"/>
      <c r="AI713" s="47"/>
    </row>
    <row r="714" spans="1:35" ht="15.75" customHeight="1" x14ac:dyDescent="0.35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  <c r="AA714" s="47"/>
      <c r="AB714" s="47"/>
      <c r="AC714" s="47"/>
      <c r="AD714" s="47"/>
      <c r="AE714" s="47"/>
      <c r="AF714" s="47"/>
      <c r="AG714" s="47"/>
      <c r="AH714" s="47"/>
      <c r="AI714" s="47"/>
    </row>
    <row r="715" spans="1:35" ht="15.75" customHeight="1" x14ac:dyDescent="0.35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  <c r="AA715" s="47"/>
      <c r="AB715" s="47"/>
      <c r="AC715" s="47"/>
      <c r="AD715" s="47"/>
      <c r="AE715" s="47"/>
      <c r="AF715" s="47"/>
      <c r="AG715" s="47"/>
      <c r="AH715" s="47"/>
      <c r="AI715" s="47"/>
    </row>
    <row r="716" spans="1:35" ht="15.75" customHeight="1" x14ac:dyDescent="0.35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  <c r="AA716" s="47"/>
      <c r="AB716" s="47"/>
      <c r="AC716" s="47"/>
      <c r="AD716" s="47"/>
      <c r="AE716" s="47"/>
      <c r="AF716" s="47"/>
      <c r="AG716" s="47"/>
      <c r="AH716" s="47"/>
      <c r="AI716" s="47"/>
    </row>
    <row r="717" spans="1:35" ht="15.75" customHeight="1" x14ac:dyDescent="0.35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  <c r="AA717" s="47"/>
      <c r="AB717" s="47"/>
      <c r="AC717" s="47"/>
      <c r="AD717" s="47"/>
      <c r="AE717" s="47"/>
      <c r="AF717" s="47"/>
      <c r="AG717" s="47"/>
      <c r="AH717" s="47"/>
      <c r="AI717" s="47"/>
    </row>
    <row r="718" spans="1:35" ht="15.75" customHeight="1" x14ac:dyDescent="0.35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  <c r="AA718" s="47"/>
      <c r="AB718" s="47"/>
      <c r="AC718" s="47"/>
      <c r="AD718" s="47"/>
      <c r="AE718" s="47"/>
      <c r="AF718" s="47"/>
      <c r="AG718" s="47"/>
      <c r="AH718" s="47"/>
      <c r="AI718" s="47"/>
    </row>
    <row r="719" spans="1:35" ht="15.75" customHeight="1" x14ac:dyDescent="0.35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  <c r="AA719" s="47"/>
      <c r="AB719" s="47"/>
      <c r="AC719" s="47"/>
      <c r="AD719" s="47"/>
      <c r="AE719" s="47"/>
      <c r="AF719" s="47"/>
      <c r="AG719" s="47"/>
      <c r="AH719" s="47"/>
      <c r="AI719" s="47"/>
    </row>
    <row r="720" spans="1:35" ht="15.75" customHeight="1" x14ac:dyDescent="0.35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  <c r="AA720" s="47"/>
      <c r="AB720" s="47"/>
      <c r="AC720" s="47"/>
      <c r="AD720" s="47"/>
      <c r="AE720" s="47"/>
      <c r="AF720" s="47"/>
      <c r="AG720" s="47"/>
      <c r="AH720" s="47"/>
      <c r="AI720" s="47"/>
    </row>
    <row r="721" spans="1:35" ht="15.75" customHeight="1" x14ac:dyDescent="0.35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  <c r="AA721" s="47"/>
      <c r="AB721" s="47"/>
      <c r="AC721" s="47"/>
      <c r="AD721" s="47"/>
      <c r="AE721" s="47"/>
      <c r="AF721" s="47"/>
      <c r="AG721" s="47"/>
      <c r="AH721" s="47"/>
      <c r="AI721" s="47"/>
    </row>
    <row r="722" spans="1:35" ht="15.75" customHeight="1" x14ac:dyDescent="0.35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7"/>
      <c r="AC722" s="47"/>
      <c r="AD722" s="47"/>
      <c r="AE722" s="47"/>
      <c r="AF722" s="47"/>
      <c r="AG722" s="47"/>
      <c r="AH722" s="47"/>
      <c r="AI722" s="47"/>
    </row>
    <row r="723" spans="1:35" ht="15.75" customHeight="1" x14ac:dyDescent="0.35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7"/>
      <c r="AC723" s="47"/>
      <c r="AD723" s="47"/>
      <c r="AE723" s="47"/>
      <c r="AF723" s="47"/>
      <c r="AG723" s="47"/>
      <c r="AH723" s="47"/>
      <c r="AI723" s="47"/>
    </row>
    <row r="724" spans="1:35" ht="15.75" customHeight="1" x14ac:dyDescent="0.35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7"/>
      <c r="AC724" s="47"/>
      <c r="AD724" s="47"/>
      <c r="AE724" s="47"/>
      <c r="AF724" s="47"/>
      <c r="AG724" s="47"/>
      <c r="AH724" s="47"/>
      <c r="AI724" s="47"/>
    </row>
    <row r="725" spans="1:35" ht="15.75" customHeight="1" x14ac:dyDescent="0.35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7"/>
      <c r="AC725" s="47"/>
      <c r="AD725" s="47"/>
      <c r="AE725" s="47"/>
      <c r="AF725" s="47"/>
      <c r="AG725" s="47"/>
      <c r="AH725" s="47"/>
      <c r="AI725" s="47"/>
    </row>
    <row r="726" spans="1:35" ht="15.75" customHeight="1" x14ac:dyDescent="0.35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7"/>
      <c r="AC726" s="47"/>
      <c r="AD726" s="47"/>
      <c r="AE726" s="47"/>
      <c r="AF726" s="47"/>
      <c r="AG726" s="47"/>
      <c r="AH726" s="47"/>
      <c r="AI726" s="47"/>
    </row>
    <row r="727" spans="1:35" ht="15.75" customHeight="1" x14ac:dyDescent="0.35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7"/>
      <c r="AC727" s="47"/>
      <c r="AD727" s="47"/>
      <c r="AE727" s="47"/>
      <c r="AF727" s="47"/>
      <c r="AG727" s="47"/>
      <c r="AH727" s="47"/>
      <c r="AI727" s="47"/>
    </row>
    <row r="728" spans="1:35" ht="15.75" customHeight="1" x14ac:dyDescent="0.35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7"/>
      <c r="AC728" s="47"/>
      <c r="AD728" s="47"/>
      <c r="AE728" s="47"/>
      <c r="AF728" s="47"/>
      <c r="AG728" s="47"/>
      <c r="AH728" s="47"/>
      <c r="AI728" s="47"/>
    </row>
    <row r="729" spans="1:35" ht="15.75" customHeight="1" x14ac:dyDescent="0.35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7"/>
      <c r="AC729" s="47"/>
      <c r="AD729" s="47"/>
      <c r="AE729" s="47"/>
      <c r="AF729" s="47"/>
      <c r="AG729" s="47"/>
      <c r="AH729" s="47"/>
      <c r="AI729" s="47"/>
    </row>
    <row r="730" spans="1:35" ht="15.75" customHeight="1" x14ac:dyDescent="0.35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  <c r="AA730" s="47"/>
      <c r="AB730" s="47"/>
      <c r="AC730" s="47"/>
      <c r="AD730" s="47"/>
      <c r="AE730" s="47"/>
      <c r="AF730" s="47"/>
      <c r="AG730" s="47"/>
      <c r="AH730" s="47"/>
      <c r="AI730" s="47"/>
    </row>
    <row r="731" spans="1:35" ht="15.75" customHeight="1" x14ac:dyDescent="0.35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7"/>
      <c r="AC731" s="47"/>
      <c r="AD731" s="47"/>
      <c r="AE731" s="47"/>
      <c r="AF731" s="47"/>
      <c r="AG731" s="47"/>
      <c r="AH731" s="47"/>
      <c r="AI731" s="47"/>
    </row>
    <row r="732" spans="1:35" ht="15.75" customHeight="1" x14ac:dyDescent="0.35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7"/>
      <c r="AC732" s="47"/>
      <c r="AD732" s="47"/>
      <c r="AE732" s="47"/>
      <c r="AF732" s="47"/>
      <c r="AG732" s="47"/>
      <c r="AH732" s="47"/>
      <c r="AI732" s="47"/>
    </row>
    <row r="733" spans="1:35" ht="15.75" customHeight="1" x14ac:dyDescent="0.35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7"/>
      <c r="AC733" s="47"/>
      <c r="AD733" s="47"/>
      <c r="AE733" s="47"/>
      <c r="AF733" s="47"/>
      <c r="AG733" s="47"/>
      <c r="AH733" s="47"/>
      <c r="AI733" s="47"/>
    </row>
    <row r="734" spans="1:35" ht="15.75" customHeight="1" x14ac:dyDescent="0.35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7"/>
      <c r="AC734" s="47"/>
      <c r="AD734" s="47"/>
      <c r="AE734" s="47"/>
      <c r="AF734" s="47"/>
      <c r="AG734" s="47"/>
      <c r="AH734" s="47"/>
      <c r="AI734" s="47"/>
    </row>
    <row r="735" spans="1:35" ht="15.75" customHeight="1" x14ac:dyDescent="0.35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  <c r="AA735" s="47"/>
      <c r="AB735" s="47"/>
      <c r="AC735" s="47"/>
      <c r="AD735" s="47"/>
      <c r="AE735" s="47"/>
      <c r="AF735" s="47"/>
      <c r="AG735" s="47"/>
      <c r="AH735" s="47"/>
      <c r="AI735" s="47"/>
    </row>
    <row r="736" spans="1:35" ht="15.75" customHeight="1" x14ac:dyDescent="0.35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  <c r="AA736" s="47"/>
      <c r="AB736" s="47"/>
      <c r="AC736" s="47"/>
      <c r="AD736" s="47"/>
      <c r="AE736" s="47"/>
      <c r="AF736" s="47"/>
      <c r="AG736" s="47"/>
      <c r="AH736" s="47"/>
      <c r="AI736" s="47"/>
    </row>
    <row r="737" spans="1:35" ht="15.75" customHeight="1" x14ac:dyDescent="0.35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  <c r="AA737" s="47"/>
      <c r="AB737" s="47"/>
      <c r="AC737" s="47"/>
      <c r="AD737" s="47"/>
      <c r="AE737" s="47"/>
      <c r="AF737" s="47"/>
      <c r="AG737" s="47"/>
      <c r="AH737" s="47"/>
      <c r="AI737" s="47"/>
    </row>
    <row r="738" spans="1:35" ht="15.75" customHeight="1" x14ac:dyDescent="0.35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  <c r="AA738" s="47"/>
      <c r="AB738" s="47"/>
      <c r="AC738" s="47"/>
      <c r="AD738" s="47"/>
      <c r="AE738" s="47"/>
      <c r="AF738" s="47"/>
      <c r="AG738" s="47"/>
      <c r="AH738" s="47"/>
      <c r="AI738" s="47"/>
    </row>
    <row r="739" spans="1:35" ht="15.75" customHeight="1" x14ac:dyDescent="0.35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  <c r="AA739" s="47"/>
      <c r="AB739" s="47"/>
      <c r="AC739" s="47"/>
      <c r="AD739" s="47"/>
      <c r="AE739" s="47"/>
      <c r="AF739" s="47"/>
      <c r="AG739" s="47"/>
      <c r="AH739" s="47"/>
      <c r="AI739" s="47"/>
    </row>
    <row r="740" spans="1:35" ht="15.75" customHeight="1" x14ac:dyDescent="0.35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  <c r="AA740" s="47"/>
      <c r="AB740" s="47"/>
      <c r="AC740" s="47"/>
      <c r="AD740" s="47"/>
      <c r="AE740" s="47"/>
      <c r="AF740" s="47"/>
      <c r="AG740" s="47"/>
      <c r="AH740" s="47"/>
      <c r="AI740" s="47"/>
    </row>
    <row r="741" spans="1:35" ht="15.75" customHeight="1" x14ac:dyDescent="0.35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  <c r="AA741" s="47"/>
      <c r="AB741" s="47"/>
      <c r="AC741" s="47"/>
      <c r="AD741" s="47"/>
      <c r="AE741" s="47"/>
      <c r="AF741" s="47"/>
      <c r="AG741" s="47"/>
      <c r="AH741" s="47"/>
      <c r="AI741" s="47"/>
    </row>
    <row r="742" spans="1:35" ht="15.75" customHeight="1" x14ac:dyDescent="0.35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  <c r="AA742" s="47"/>
      <c r="AB742" s="47"/>
      <c r="AC742" s="47"/>
      <c r="AD742" s="47"/>
      <c r="AE742" s="47"/>
      <c r="AF742" s="47"/>
      <c r="AG742" s="47"/>
      <c r="AH742" s="47"/>
      <c r="AI742" s="47"/>
    </row>
    <row r="743" spans="1:35" ht="15.75" customHeight="1" x14ac:dyDescent="0.35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  <c r="AA743" s="47"/>
      <c r="AB743" s="47"/>
      <c r="AC743" s="47"/>
      <c r="AD743" s="47"/>
      <c r="AE743" s="47"/>
      <c r="AF743" s="47"/>
      <c r="AG743" s="47"/>
      <c r="AH743" s="47"/>
      <c r="AI743" s="47"/>
    </row>
    <row r="744" spans="1:35" ht="15.75" customHeight="1" x14ac:dyDescent="0.35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  <c r="AA744" s="47"/>
      <c r="AB744" s="47"/>
      <c r="AC744" s="47"/>
      <c r="AD744" s="47"/>
      <c r="AE744" s="47"/>
      <c r="AF744" s="47"/>
      <c r="AG744" s="47"/>
      <c r="AH744" s="47"/>
      <c r="AI744" s="47"/>
    </row>
    <row r="745" spans="1:35" ht="15.75" customHeight="1" x14ac:dyDescent="0.35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7"/>
      <c r="AC745" s="47"/>
      <c r="AD745" s="47"/>
      <c r="AE745" s="47"/>
      <c r="AF745" s="47"/>
      <c r="AG745" s="47"/>
      <c r="AH745" s="47"/>
      <c r="AI745" s="47"/>
    </row>
    <row r="746" spans="1:35" ht="15.75" customHeight="1" x14ac:dyDescent="0.35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7"/>
      <c r="AC746" s="47"/>
      <c r="AD746" s="47"/>
      <c r="AE746" s="47"/>
      <c r="AF746" s="47"/>
      <c r="AG746" s="47"/>
      <c r="AH746" s="47"/>
      <c r="AI746" s="47"/>
    </row>
    <row r="747" spans="1:35" ht="15.75" customHeight="1" x14ac:dyDescent="0.35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7"/>
      <c r="AC747" s="47"/>
      <c r="AD747" s="47"/>
      <c r="AE747" s="47"/>
      <c r="AF747" s="47"/>
      <c r="AG747" s="47"/>
      <c r="AH747" s="47"/>
      <c r="AI747" s="47"/>
    </row>
    <row r="748" spans="1:35" ht="15.75" customHeight="1" x14ac:dyDescent="0.35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  <c r="AC748" s="47"/>
      <c r="AD748" s="47"/>
      <c r="AE748" s="47"/>
      <c r="AF748" s="47"/>
      <c r="AG748" s="47"/>
      <c r="AH748" s="47"/>
      <c r="AI748" s="47"/>
    </row>
    <row r="749" spans="1:35" ht="15.75" customHeight="1" x14ac:dyDescent="0.35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  <c r="AC749" s="47"/>
      <c r="AD749" s="47"/>
      <c r="AE749" s="47"/>
      <c r="AF749" s="47"/>
      <c r="AG749" s="47"/>
      <c r="AH749" s="47"/>
      <c r="AI749" s="47"/>
    </row>
    <row r="750" spans="1:35" ht="15.75" customHeight="1" x14ac:dyDescent="0.35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  <c r="AC750" s="47"/>
      <c r="AD750" s="47"/>
      <c r="AE750" s="47"/>
      <c r="AF750" s="47"/>
      <c r="AG750" s="47"/>
      <c r="AH750" s="47"/>
      <c r="AI750" s="47"/>
    </row>
    <row r="751" spans="1:35" ht="15.75" customHeight="1" x14ac:dyDescent="0.35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  <c r="AC751" s="47"/>
      <c r="AD751" s="47"/>
      <c r="AE751" s="47"/>
      <c r="AF751" s="47"/>
      <c r="AG751" s="47"/>
      <c r="AH751" s="47"/>
      <c r="AI751" s="47"/>
    </row>
    <row r="752" spans="1:35" ht="15.75" customHeight="1" x14ac:dyDescent="0.35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  <c r="AC752" s="47"/>
      <c r="AD752" s="47"/>
      <c r="AE752" s="47"/>
      <c r="AF752" s="47"/>
      <c r="AG752" s="47"/>
      <c r="AH752" s="47"/>
      <c r="AI752" s="47"/>
    </row>
    <row r="753" spans="1:35" ht="15.75" customHeight="1" x14ac:dyDescent="0.35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  <c r="AC753" s="47"/>
      <c r="AD753" s="47"/>
      <c r="AE753" s="47"/>
      <c r="AF753" s="47"/>
      <c r="AG753" s="47"/>
      <c r="AH753" s="47"/>
      <c r="AI753" s="47"/>
    </row>
    <row r="754" spans="1:35" ht="15.75" customHeight="1" x14ac:dyDescent="0.35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  <c r="AC754" s="47"/>
      <c r="AD754" s="47"/>
      <c r="AE754" s="47"/>
      <c r="AF754" s="47"/>
      <c r="AG754" s="47"/>
      <c r="AH754" s="47"/>
      <c r="AI754" s="47"/>
    </row>
    <row r="755" spans="1:35" ht="15.75" customHeight="1" x14ac:dyDescent="0.35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  <c r="AC755" s="47"/>
      <c r="AD755" s="47"/>
      <c r="AE755" s="47"/>
      <c r="AF755" s="47"/>
      <c r="AG755" s="47"/>
      <c r="AH755" s="47"/>
      <c r="AI755" s="47"/>
    </row>
    <row r="756" spans="1:35" ht="15.75" customHeight="1" x14ac:dyDescent="0.35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  <c r="AC756" s="47"/>
      <c r="AD756" s="47"/>
      <c r="AE756" s="47"/>
      <c r="AF756" s="47"/>
      <c r="AG756" s="47"/>
      <c r="AH756" s="47"/>
      <c r="AI756" s="47"/>
    </row>
    <row r="757" spans="1:35" ht="15.75" customHeight="1" x14ac:dyDescent="0.35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  <c r="AC757" s="47"/>
      <c r="AD757" s="47"/>
      <c r="AE757" s="47"/>
      <c r="AF757" s="47"/>
      <c r="AG757" s="47"/>
      <c r="AH757" s="47"/>
      <c r="AI757" s="47"/>
    </row>
    <row r="758" spans="1:35" ht="15.75" customHeight="1" x14ac:dyDescent="0.35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  <c r="AC758" s="47"/>
      <c r="AD758" s="47"/>
      <c r="AE758" s="47"/>
      <c r="AF758" s="47"/>
      <c r="AG758" s="47"/>
      <c r="AH758" s="47"/>
      <c r="AI758" s="47"/>
    </row>
    <row r="759" spans="1:35" ht="15.75" customHeight="1" x14ac:dyDescent="0.35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  <c r="AC759" s="47"/>
      <c r="AD759" s="47"/>
      <c r="AE759" s="47"/>
      <c r="AF759" s="47"/>
      <c r="AG759" s="47"/>
      <c r="AH759" s="47"/>
      <c r="AI759" s="47"/>
    </row>
    <row r="760" spans="1:35" ht="15.75" customHeight="1" x14ac:dyDescent="0.35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  <c r="AC760" s="47"/>
      <c r="AD760" s="47"/>
      <c r="AE760" s="47"/>
      <c r="AF760" s="47"/>
      <c r="AG760" s="47"/>
      <c r="AH760" s="47"/>
      <c r="AI760" s="47"/>
    </row>
    <row r="761" spans="1:35" ht="15.75" customHeight="1" x14ac:dyDescent="0.35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  <c r="AC761" s="47"/>
      <c r="AD761" s="47"/>
      <c r="AE761" s="47"/>
      <c r="AF761" s="47"/>
      <c r="AG761" s="47"/>
      <c r="AH761" s="47"/>
      <c r="AI761" s="47"/>
    </row>
    <row r="762" spans="1:35" ht="15.75" customHeight="1" x14ac:dyDescent="0.35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  <c r="AC762" s="47"/>
      <c r="AD762" s="47"/>
      <c r="AE762" s="47"/>
      <c r="AF762" s="47"/>
      <c r="AG762" s="47"/>
      <c r="AH762" s="47"/>
      <c r="AI762" s="47"/>
    </row>
    <row r="763" spans="1:35" ht="15.75" customHeight="1" x14ac:dyDescent="0.35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  <c r="AC763" s="47"/>
      <c r="AD763" s="47"/>
      <c r="AE763" s="47"/>
      <c r="AF763" s="47"/>
      <c r="AG763" s="47"/>
      <c r="AH763" s="47"/>
      <c r="AI763" s="47"/>
    </row>
    <row r="764" spans="1:35" ht="15.75" customHeight="1" x14ac:dyDescent="0.35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  <c r="AC764" s="47"/>
      <c r="AD764" s="47"/>
      <c r="AE764" s="47"/>
      <c r="AF764" s="47"/>
      <c r="AG764" s="47"/>
      <c r="AH764" s="47"/>
      <c r="AI764" s="47"/>
    </row>
    <row r="765" spans="1:35" ht="15.75" customHeight="1" x14ac:dyDescent="0.35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  <c r="AC765" s="47"/>
      <c r="AD765" s="47"/>
      <c r="AE765" s="47"/>
      <c r="AF765" s="47"/>
      <c r="AG765" s="47"/>
      <c r="AH765" s="47"/>
      <c r="AI765" s="47"/>
    </row>
    <row r="766" spans="1:35" ht="15.75" customHeight="1" x14ac:dyDescent="0.35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  <c r="AC766" s="47"/>
      <c r="AD766" s="47"/>
      <c r="AE766" s="47"/>
      <c r="AF766" s="47"/>
      <c r="AG766" s="47"/>
      <c r="AH766" s="47"/>
      <c r="AI766" s="47"/>
    </row>
    <row r="767" spans="1:35" ht="15.75" customHeight="1" x14ac:dyDescent="0.35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  <c r="AC767" s="47"/>
      <c r="AD767" s="47"/>
      <c r="AE767" s="47"/>
      <c r="AF767" s="47"/>
      <c r="AG767" s="47"/>
      <c r="AH767" s="47"/>
      <c r="AI767" s="47"/>
    </row>
    <row r="768" spans="1:35" ht="15.75" customHeight="1" x14ac:dyDescent="0.35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7"/>
      <c r="AC768" s="47"/>
      <c r="AD768" s="47"/>
      <c r="AE768" s="47"/>
      <c r="AF768" s="47"/>
      <c r="AG768" s="47"/>
      <c r="AH768" s="47"/>
      <c r="AI768" s="47"/>
    </row>
    <row r="769" spans="1:35" ht="15.75" customHeight="1" x14ac:dyDescent="0.35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7"/>
      <c r="AC769" s="47"/>
      <c r="AD769" s="47"/>
      <c r="AE769" s="47"/>
      <c r="AF769" s="47"/>
      <c r="AG769" s="47"/>
      <c r="AH769" s="47"/>
      <c r="AI769" s="47"/>
    </row>
    <row r="770" spans="1:35" ht="15.75" customHeight="1" x14ac:dyDescent="0.35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7"/>
      <c r="AC770" s="47"/>
      <c r="AD770" s="47"/>
      <c r="AE770" s="47"/>
      <c r="AF770" s="47"/>
      <c r="AG770" s="47"/>
      <c r="AH770" s="47"/>
      <c r="AI770" s="47"/>
    </row>
    <row r="771" spans="1:35" ht="15.75" customHeight="1" x14ac:dyDescent="0.35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  <c r="AA771" s="47"/>
      <c r="AB771" s="47"/>
      <c r="AC771" s="47"/>
      <c r="AD771" s="47"/>
      <c r="AE771" s="47"/>
      <c r="AF771" s="47"/>
      <c r="AG771" s="47"/>
      <c r="AH771" s="47"/>
      <c r="AI771" s="47"/>
    </row>
    <row r="772" spans="1:35" ht="15.75" customHeight="1" x14ac:dyDescent="0.35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7"/>
      <c r="AC772" s="47"/>
      <c r="AD772" s="47"/>
      <c r="AE772" s="47"/>
      <c r="AF772" s="47"/>
      <c r="AG772" s="47"/>
      <c r="AH772" s="47"/>
      <c r="AI772" s="47"/>
    </row>
    <row r="773" spans="1:35" ht="15.75" customHeight="1" x14ac:dyDescent="0.35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7"/>
      <c r="AC773" s="47"/>
      <c r="AD773" s="47"/>
      <c r="AE773" s="47"/>
      <c r="AF773" s="47"/>
      <c r="AG773" s="47"/>
      <c r="AH773" s="47"/>
      <c r="AI773" s="47"/>
    </row>
    <row r="774" spans="1:35" ht="15.75" customHeight="1" x14ac:dyDescent="0.35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7"/>
      <c r="AC774" s="47"/>
      <c r="AD774" s="47"/>
      <c r="AE774" s="47"/>
      <c r="AF774" s="47"/>
      <c r="AG774" s="47"/>
      <c r="AH774" s="47"/>
      <c r="AI774" s="47"/>
    </row>
    <row r="775" spans="1:35" ht="15.75" customHeight="1" x14ac:dyDescent="0.35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7"/>
      <c r="AC775" s="47"/>
      <c r="AD775" s="47"/>
      <c r="AE775" s="47"/>
      <c r="AF775" s="47"/>
      <c r="AG775" s="47"/>
      <c r="AH775" s="47"/>
      <c r="AI775" s="47"/>
    </row>
    <row r="776" spans="1:35" ht="15.75" customHeight="1" x14ac:dyDescent="0.35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7"/>
      <c r="AC776" s="47"/>
      <c r="AD776" s="47"/>
      <c r="AE776" s="47"/>
      <c r="AF776" s="47"/>
      <c r="AG776" s="47"/>
      <c r="AH776" s="47"/>
      <c r="AI776" s="47"/>
    </row>
    <row r="777" spans="1:35" ht="15.75" customHeight="1" x14ac:dyDescent="0.35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7"/>
      <c r="AC777" s="47"/>
      <c r="AD777" s="47"/>
      <c r="AE777" s="47"/>
      <c r="AF777" s="47"/>
      <c r="AG777" s="47"/>
      <c r="AH777" s="47"/>
      <c r="AI777" s="47"/>
    </row>
    <row r="778" spans="1:35" ht="15.75" customHeight="1" x14ac:dyDescent="0.35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  <c r="AA778" s="47"/>
      <c r="AB778" s="47"/>
      <c r="AC778" s="47"/>
      <c r="AD778" s="47"/>
      <c r="AE778" s="47"/>
      <c r="AF778" s="47"/>
      <c r="AG778" s="47"/>
      <c r="AH778" s="47"/>
      <c r="AI778" s="47"/>
    </row>
    <row r="779" spans="1:35" ht="15.75" customHeight="1" x14ac:dyDescent="0.35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  <c r="AA779" s="47"/>
      <c r="AB779" s="47"/>
      <c r="AC779" s="47"/>
      <c r="AD779" s="47"/>
      <c r="AE779" s="47"/>
      <c r="AF779" s="47"/>
      <c r="AG779" s="47"/>
      <c r="AH779" s="47"/>
      <c r="AI779" s="47"/>
    </row>
    <row r="780" spans="1:35" ht="15.75" customHeight="1" x14ac:dyDescent="0.35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  <c r="AA780" s="47"/>
      <c r="AB780" s="47"/>
      <c r="AC780" s="47"/>
      <c r="AD780" s="47"/>
      <c r="AE780" s="47"/>
      <c r="AF780" s="47"/>
      <c r="AG780" s="47"/>
      <c r="AH780" s="47"/>
      <c r="AI780" s="47"/>
    </row>
    <row r="781" spans="1:35" ht="15.75" customHeight="1" x14ac:dyDescent="0.35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  <c r="AA781" s="47"/>
      <c r="AB781" s="47"/>
      <c r="AC781" s="47"/>
      <c r="AD781" s="47"/>
      <c r="AE781" s="47"/>
      <c r="AF781" s="47"/>
      <c r="AG781" s="47"/>
      <c r="AH781" s="47"/>
      <c r="AI781" s="47"/>
    </row>
    <row r="782" spans="1:35" ht="15.75" customHeight="1" x14ac:dyDescent="0.35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  <c r="AA782" s="47"/>
      <c r="AB782" s="47"/>
      <c r="AC782" s="47"/>
      <c r="AD782" s="47"/>
      <c r="AE782" s="47"/>
      <c r="AF782" s="47"/>
      <c r="AG782" s="47"/>
      <c r="AH782" s="47"/>
      <c r="AI782" s="47"/>
    </row>
    <row r="783" spans="1:35" ht="15.75" customHeight="1" x14ac:dyDescent="0.35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  <c r="AA783" s="47"/>
      <c r="AB783" s="47"/>
      <c r="AC783" s="47"/>
      <c r="AD783" s="47"/>
      <c r="AE783" s="47"/>
      <c r="AF783" s="47"/>
      <c r="AG783" s="47"/>
      <c r="AH783" s="47"/>
      <c r="AI783" s="47"/>
    </row>
    <row r="784" spans="1:35" ht="15.75" customHeight="1" x14ac:dyDescent="0.35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  <c r="AA784" s="47"/>
      <c r="AB784" s="47"/>
      <c r="AC784" s="47"/>
      <c r="AD784" s="47"/>
      <c r="AE784" s="47"/>
      <c r="AF784" s="47"/>
      <c r="AG784" s="47"/>
      <c r="AH784" s="47"/>
      <c r="AI784" s="47"/>
    </row>
    <row r="785" spans="1:35" ht="15.75" customHeight="1" x14ac:dyDescent="0.35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  <c r="AA785" s="47"/>
      <c r="AB785" s="47"/>
      <c r="AC785" s="47"/>
      <c r="AD785" s="47"/>
      <c r="AE785" s="47"/>
      <c r="AF785" s="47"/>
      <c r="AG785" s="47"/>
      <c r="AH785" s="47"/>
      <c r="AI785" s="47"/>
    </row>
    <row r="786" spans="1:35" ht="15.75" customHeight="1" x14ac:dyDescent="0.35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  <c r="AA786" s="47"/>
      <c r="AB786" s="47"/>
      <c r="AC786" s="47"/>
      <c r="AD786" s="47"/>
      <c r="AE786" s="47"/>
      <c r="AF786" s="47"/>
      <c r="AG786" s="47"/>
      <c r="AH786" s="47"/>
      <c r="AI786" s="47"/>
    </row>
    <row r="787" spans="1:35" ht="15.75" customHeight="1" x14ac:dyDescent="0.35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  <c r="AA787" s="47"/>
      <c r="AB787" s="47"/>
      <c r="AC787" s="47"/>
      <c r="AD787" s="47"/>
      <c r="AE787" s="47"/>
      <c r="AF787" s="47"/>
      <c r="AG787" s="47"/>
      <c r="AH787" s="47"/>
      <c r="AI787" s="47"/>
    </row>
    <row r="788" spans="1:35" ht="15.75" customHeight="1" x14ac:dyDescent="0.35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  <c r="AA788" s="47"/>
      <c r="AB788" s="47"/>
      <c r="AC788" s="47"/>
      <c r="AD788" s="47"/>
      <c r="AE788" s="47"/>
      <c r="AF788" s="47"/>
      <c r="AG788" s="47"/>
      <c r="AH788" s="47"/>
      <c r="AI788" s="47"/>
    </row>
    <row r="789" spans="1:35" ht="15.75" customHeight="1" x14ac:dyDescent="0.35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  <c r="AA789" s="47"/>
      <c r="AB789" s="47"/>
      <c r="AC789" s="47"/>
      <c r="AD789" s="47"/>
      <c r="AE789" s="47"/>
      <c r="AF789" s="47"/>
      <c r="AG789" s="47"/>
      <c r="AH789" s="47"/>
      <c r="AI789" s="47"/>
    </row>
    <row r="790" spans="1:35" ht="15.75" customHeight="1" x14ac:dyDescent="0.35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  <c r="AA790" s="47"/>
      <c r="AB790" s="47"/>
      <c r="AC790" s="47"/>
      <c r="AD790" s="47"/>
      <c r="AE790" s="47"/>
      <c r="AF790" s="47"/>
      <c r="AG790" s="47"/>
      <c r="AH790" s="47"/>
      <c r="AI790" s="47"/>
    </row>
    <row r="791" spans="1:35" ht="15.75" customHeight="1" x14ac:dyDescent="0.35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  <c r="AA791" s="47"/>
      <c r="AB791" s="47"/>
      <c r="AC791" s="47"/>
      <c r="AD791" s="47"/>
      <c r="AE791" s="47"/>
      <c r="AF791" s="47"/>
      <c r="AG791" s="47"/>
      <c r="AH791" s="47"/>
      <c r="AI791" s="47"/>
    </row>
    <row r="792" spans="1:35" ht="15.75" customHeight="1" x14ac:dyDescent="0.35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  <c r="AA792" s="47"/>
      <c r="AB792" s="47"/>
      <c r="AC792" s="47"/>
      <c r="AD792" s="47"/>
      <c r="AE792" s="47"/>
      <c r="AF792" s="47"/>
      <c r="AG792" s="47"/>
      <c r="AH792" s="47"/>
      <c r="AI792" s="47"/>
    </row>
    <row r="793" spans="1:35" ht="15.75" customHeight="1" x14ac:dyDescent="0.35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  <c r="AA793" s="47"/>
      <c r="AB793" s="47"/>
      <c r="AC793" s="47"/>
      <c r="AD793" s="47"/>
      <c r="AE793" s="47"/>
      <c r="AF793" s="47"/>
      <c r="AG793" s="47"/>
      <c r="AH793" s="47"/>
      <c r="AI793" s="47"/>
    </row>
    <row r="794" spans="1:35" ht="15.75" customHeight="1" x14ac:dyDescent="0.35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  <c r="AA794" s="47"/>
      <c r="AB794" s="47"/>
      <c r="AC794" s="47"/>
      <c r="AD794" s="47"/>
      <c r="AE794" s="47"/>
      <c r="AF794" s="47"/>
      <c r="AG794" s="47"/>
      <c r="AH794" s="47"/>
      <c r="AI794" s="47"/>
    </row>
    <row r="795" spans="1:35" ht="15.75" customHeight="1" x14ac:dyDescent="0.35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  <c r="AA795" s="47"/>
      <c r="AB795" s="47"/>
      <c r="AC795" s="47"/>
      <c r="AD795" s="47"/>
      <c r="AE795" s="47"/>
      <c r="AF795" s="47"/>
      <c r="AG795" s="47"/>
      <c r="AH795" s="47"/>
      <c r="AI795" s="47"/>
    </row>
    <row r="796" spans="1:35" ht="15.75" customHeight="1" x14ac:dyDescent="0.35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  <c r="AA796" s="47"/>
      <c r="AB796" s="47"/>
      <c r="AC796" s="47"/>
      <c r="AD796" s="47"/>
      <c r="AE796" s="47"/>
      <c r="AF796" s="47"/>
      <c r="AG796" s="47"/>
      <c r="AH796" s="47"/>
      <c r="AI796" s="47"/>
    </row>
    <row r="797" spans="1:35" ht="15.75" customHeight="1" x14ac:dyDescent="0.35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  <c r="AA797" s="47"/>
      <c r="AB797" s="47"/>
      <c r="AC797" s="47"/>
      <c r="AD797" s="47"/>
      <c r="AE797" s="47"/>
      <c r="AF797" s="47"/>
      <c r="AG797" s="47"/>
      <c r="AH797" s="47"/>
      <c r="AI797" s="47"/>
    </row>
    <row r="798" spans="1:35" ht="15.75" customHeight="1" x14ac:dyDescent="0.35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  <c r="AA798" s="47"/>
      <c r="AB798" s="47"/>
      <c r="AC798" s="47"/>
      <c r="AD798" s="47"/>
      <c r="AE798" s="47"/>
      <c r="AF798" s="47"/>
      <c r="AG798" s="47"/>
      <c r="AH798" s="47"/>
      <c r="AI798" s="47"/>
    </row>
    <row r="799" spans="1:35" ht="15.75" customHeight="1" x14ac:dyDescent="0.35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  <c r="AA799" s="47"/>
      <c r="AB799" s="47"/>
      <c r="AC799" s="47"/>
      <c r="AD799" s="47"/>
      <c r="AE799" s="47"/>
      <c r="AF799" s="47"/>
      <c r="AG799" s="47"/>
      <c r="AH799" s="47"/>
      <c r="AI799" s="47"/>
    </row>
    <row r="800" spans="1:35" ht="15.75" customHeight="1" x14ac:dyDescent="0.35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  <c r="AA800" s="47"/>
      <c r="AB800" s="47"/>
      <c r="AC800" s="47"/>
      <c r="AD800" s="47"/>
      <c r="AE800" s="47"/>
      <c r="AF800" s="47"/>
      <c r="AG800" s="47"/>
      <c r="AH800" s="47"/>
      <c r="AI800" s="47"/>
    </row>
    <row r="801" spans="1:35" ht="15.75" customHeight="1" x14ac:dyDescent="0.35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  <c r="AA801" s="47"/>
      <c r="AB801" s="47"/>
      <c r="AC801" s="47"/>
      <c r="AD801" s="47"/>
      <c r="AE801" s="47"/>
      <c r="AF801" s="47"/>
      <c r="AG801" s="47"/>
      <c r="AH801" s="47"/>
      <c r="AI801" s="47"/>
    </row>
    <row r="802" spans="1:35" ht="15.75" customHeight="1" x14ac:dyDescent="0.35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  <c r="AA802" s="47"/>
      <c r="AB802" s="47"/>
      <c r="AC802" s="47"/>
      <c r="AD802" s="47"/>
      <c r="AE802" s="47"/>
      <c r="AF802" s="47"/>
      <c r="AG802" s="47"/>
      <c r="AH802" s="47"/>
      <c r="AI802" s="47"/>
    </row>
    <row r="803" spans="1:35" ht="15.75" customHeight="1" x14ac:dyDescent="0.35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  <c r="AA803" s="47"/>
      <c r="AB803" s="47"/>
      <c r="AC803" s="47"/>
      <c r="AD803" s="47"/>
      <c r="AE803" s="47"/>
      <c r="AF803" s="47"/>
      <c r="AG803" s="47"/>
      <c r="AH803" s="47"/>
      <c r="AI803" s="47"/>
    </row>
    <row r="804" spans="1:35" ht="15.75" customHeight="1" x14ac:dyDescent="0.35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  <c r="AA804" s="47"/>
      <c r="AB804" s="47"/>
      <c r="AC804" s="47"/>
      <c r="AD804" s="47"/>
      <c r="AE804" s="47"/>
      <c r="AF804" s="47"/>
      <c r="AG804" s="47"/>
      <c r="AH804" s="47"/>
      <c r="AI804" s="47"/>
    </row>
    <row r="805" spans="1:35" ht="15.75" customHeight="1" x14ac:dyDescent="0.35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  <c r="AA805" s="47"/>
      <c r="AB805" s="47"/>
      <c r="AC805" s="47"/>
      <c r="AD805" s="47"/>
      <c r="AE805" s="47"/>
      <c r="AF805" s="47"/>
      <c r="AG805" s="47"/>
      <c r="AH805" s="47"/>
      <c r="AI805" s="47"/>
    </row>
    <row r="806" spans="1:35" ht="15.75" customHeight="1" x14ac:dyDescent="0.35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  <c r="AA806" s="47"/>
      <c r="AB806" s="47"/>
      <c r="AC806" s="47"/>
      <c r="AD806" s="47"/>
      <c r="AE806" s="47"/>
      <c r="AF806" s="47"/>
      <c r="AG806" s="47"/>
      <c r="AH806" s="47"/>
      <c r="AI806" s="47"/>
    </row>
    <row r="807" spans="1:35" ht="15.75" customHeight="1" x14ac:dyDescent="0.35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  <c r="AA807" s="47"/>
      <c r="AB807" s="47"/>
      <c r="AC807" s="47"/>
      <c r="AD807" s="47"/>
      <c r="AE807" s="47"/>
      <c r="AF807" s="47"/>
      <c r="AG807" s="47"/>
      <c r="AH807" s="47"/>
      <c r="AI807" s="47"/>
    </row>
    <row r="808" spans="1:35" ht="15.75" customHeight="1" x14ac:dyDescent="0.35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  <c r="AA808" s="47"/>
      <c r="AB808" s="47"/>
      <c r="AC808" s="47"/>
      <c r="AD808" s="47"/>
      <c r="AE808" s="47"/>
      <c r="AF808" s="47"/>
      <c r="AG808" s="47"/>
      <c r="AH808" s="47"/>
      <c r="AI808" s="47"/>
    </row>
    <row r="809" spans="1:35" ht="15.75" customHeight="1" x14ac:dyDescent="0.35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  <c r="AA809" s="47"/>
      <c r="AB809" s="47"/>
      <c r="AC809" s="47"/>
      <c r="AD809" s="47"/>
      <c r="AE809" s="47"/>
      <c r="AF809" s="47"/>
      <c r="AG809" s="47"/>
      <c r="AH809" s="47"/>
      <c r="AI809" s="47"/>
    </row>
    <row r="810" spans="1:35" ht="15.75" customHeight="1" x14ac:dyDescent="0.35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  <c r="AA810" s="47"/>
      <c r="AB810" s="47"/>
      <c r="AC810" s="47"/>
      <c r="AD810" s="47"/>
      <c r="AE810" s="47"/>
      <c r="AF810" s="47"/>
      <c r="AG810" s="47"/>
      <c r="AH810" s="47"/>
      <c r="AI810" s="47"/>
    </row>
    <row r="811" spans="1:35" ht="15.75" customHeight="1" x14ac:dyDescent="0.35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  <c r="AA811" s="47"/>
      <c r="AB811" s="47"/>
      <c r="AC811" s="47"/>
      <c r="AD811" s="47"/>
      <c r="AE811" s="47"/>
      <c r="AF811" s="47"/>
      <c r="AG811" s="47"/>
      <c r="AH811" s="47"/>
      <c r="AI811" s="47"/>
    </row>
    <row r="812" spans="1:35" ht="15.75" customHeight="1" x14ac:dyDescent="0.35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  <c r="AA812" s="47"/>
      <c r="AB812" s="47"/>
      <c r="AC812" s="47"/>
      <c r="AD812" s="47"/>
      <c r="AE812" s="47"/>
      <c r="AF812" s="47"/>
      <c r="AG812" s="47"/>
      <c r="AH812" s="47"/>
      <c r="AI812" s="47"/>
    </row>
    <row r="813" spans="1:35" ht="15.75" customHeight="1" x14ac:dyDescent="0.35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  <c r="AA813" s="47"/>
      <c r="AB813" s="47"/>
      <c r="AC813" s="47"/>
      <c r="AD813" s="47"/>
      <c r="AE813" s="47"/>
      <c r="AF813" s="47"/>
      <c r="AG813" s="47"/>
      <c r="AH813" s="47"/>
      <c r="AI813" s="47"/>
    </row>
    <row r="814" spans="1:35" ht="15.75" customHeight="1" x14ac:dyDescent="0.35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  <c r="AA814" s="47"/>
      <c r="AB814" s="47"/>
      <c r="AC814" s="47"/>
      <c r="AD814" s="47"/>
      <c r="AE814" s="47"/>
      <c r="AF814" s="47"/>
      <c r="AG814" s="47"/>
      <c r="AH814" s="47"/>
      <c r="AI814" s="47"/>
    </row>
    <row r="815" spans="1:35" ht="15.75" customHeight="1" x14ac:dyDescent="0.35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  <c r="AA815" s="47"/>
      <c r="AB815" s="47"/>
      <c r="AC815" s="47"/>
      <c r="AD815" s="47"/>
      <c r="AE815" s="47"/>
      <c r="AF815" s="47"/>
      <c r="AG815" s="47"/>
      <c r="AH815" s="47"/>
      <c r="AI815" s="47"/>
    </row>
    <row r="816" spans="1:35" ht="15.75" customHeight="1" x14ac:dyDescent="0.35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  <c r="AA816" s="47"/>
      <c r="AB816" s="47"/>
      <c r="AC816" s="47"/>
      <c r="AD816" s="47"/>
      <c r="AE816" s="47"/>
      <c r="AF816" s="47"/>
      <c r="AG816" s="47"/>
      <c r="AH816" s="47"/>
      <c r="AI816" s="47"/>
    </row>
    <row r="817" spans="1:35" ht="15.75" customHeight="1" x14ac:dyDescent="0.35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  <c r="AA817" s="47"/>
      <c r="AB817" s="47"/>
      <c r="AC817" s="47"/>
      <c r="AD817" s="47"/>
      <c r="AE817" s="47"/>
      <c r="AF817" s="47"/>
      <c r="AG817" s="47"/>
      <c r="AH817" s="47"/>
      <c r="AI817" s="47"/>
    </row>
    <row r="818" spans="1:35" ht="15.75" customHeight="1" x14ac:dyDescent="0.35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  <c r="AA818" s="47"/>
      <c r="AB818" s="47"/>
      <c r="AC818" s="47"/>
      <c r="AD818" s="47"/>
      <c r="AE818" s="47"/>
      <c r="AF818" s="47"/>
      <c r="AG818" s="47"/>
      <c r="AH818" s="47"/>
      <c r="AI818" s="47"/>
    </row>
    <row r="819" spans="1:35" ht="15.75" customHeight="1" x14ac:dyDescent="0.35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  <c r="AA819" s="47"/>
      <c r="AB819" s="47"/>
      <c r="AC819" s="47"/>
      <c r="AD819" s="47"/>
      <c r="AE819" s="47"/>
      <c r="AF819" s="47"/>
      <c r="AG819" s="47"/>
      <c r="AH819" s="47"/>
      <c r="AI819" s="47"/>
    </row>
    <row r="820" spans="1:35" ht="15.75" customHeight="1" x14ac:dyDescent="0.35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  <c r="AA820" s="47"/>
      <c r="AB820" s="47"/>
      <c r="AC820" s="47"/>
      <c r="AD820" s="47"/>
      <c r="AE820" s="47"/>
      <c r="AF820" s="47"/>
      <c r="AG820" s="47"/>
      <c r="AH820" s="47"/>
      <c r="AI820" s="47"/>
    </row>
    <row r="821" spans="1:35" ht="15.75" customHeight="1" x14ac:dyDescent="0.35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  <c r="AA821" s="47"/>
      <c r="AB821" s="47"/>
      <c r="AC821" s="47"/>
      <c r="AD821" s="47"/>
      <c r="AE821" s="47"/>
      <c r="AF821" s="47"/>
      <c r="AG821" s="47"/>
      <c r="AH821" s="47"/>
      <c r="AI821" s="47"/>
    </row>
    <row r="822" spans="1:35" ht="15.75" customHeight="1" x14ac:dyDescent="0.35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  <c r="AA822" s="47"/>
      <c r="AB822" s="47"/>
      <c r="AC822" s="47"/>
      <c r="AD822" s="47"/>
      <c r="AE822" s="47"/>
      <c r="AF822" s="47"/>
      <c r="AG822" s="47"/>
      <c r="AH822" s="47"/>
      <c r="AI822" s="47"/>
    </row>
    <row r="823" spans="1:35" ht="15.75" customHeight="1" x14ac:dyDescent="0.35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  <c r="AA823" s="47"/>
      <c r="AB823" s="47"/>
      <c r="AC823" s="47"/>
      <c r="AD823" s="47"/>
      <c r="AE823" s="47"/>
      <c r="AF823" s="47"/>
      <c r="AG823" s="47"/>
      <c r="AH823" s="47"/>
      <c r="AI823" s="47"/>
    </row>
    <row r="824" spans="1:35" ht="15.75" customHeight="1" x14ac:dyDescent="0.35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  <c r="AA824" s="47"/>
      <c r="AB824" s="47"/>
      <c r="AC824" s="47"/>
      <c r="AD824" s="47"/>
      <c r="AE824" s="47"/>
      <c r="AF824" s="47"/>
      <c r="AG824" s="47"/>
      <c r="AH824" s="47"/>
      <c r="AI824" s="47"/>
    </row>
    <row r="825" spans="1:35" ht="15.75" customHeight="1" x14ac:dyDescent="0.35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  <c r="AA825" s="47"/>
      <c r="AB825" s="47"/>
      <c r="AC825" s="47"/>
      <c r="AD825" s="47"/>
      <c r="AE825" s="47"/>
      <c r="AF825" s="47"/>
      <c r="AG825" s="47"/>
      <c r="AH825" s="47"/>
      <c r="AI825" s="47"/>
    </row>
    <row r="826" spans="1:35" ht="15.75" customHeight="1" x14ac:dyDescent="0.35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  <c r="AA826" s="47"/>
      <c r="AB826" s="47"/>
      <c r="AC826" s="47"/>
      <c r="AD826" s="47"/>
      <c r="AE826" s="47"/>
      <c r="AF826" s="47"/>
      <c r="AG826" s="47"/>
      <c r="AH826" s="47"/>
      <c r="AI826" s="47"/>
    </row>
    <row r="827" spans="1:35" ht="15.75" customHeight="1" x14ac:dyDescent="0.35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  <c r="AA827" s="47"/>
      <c r="AB827" s="47"/>
      <c r="AC827" s="47"/>
      <c r="AD827" s="47"/>
      <c r="AE827" s="47"/>
      <c r="AF827" s="47"/>
      <c r="AG827" s="47"/>
      <c r="AH827" s="47"/>
      <c r="AI827" s="47"/>
    </row>
    <row r="828" spans="1:35" ht="15.75" customHeight="1" x14ac:dyDescent="0.35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  <c r="AA828" s="47"/>
      <c r="AB828" s="47"/>
      <c r="AC828" s="47"/>
      <c r="AD828" s="47"/>
      <c r="AE828" s="47"/>
      <c r="AF828" s="47"/>
      <c r="AG828" s="47"/>
      <c r="AH828" s="47"/>
      <c r="AI828" s="47"/>
    </row>
    <row r="829" spans="1:35" ht="15.75" customHeight="1" x14ac:dyDescent="0.35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  <c r="AA829" s="47"/>
      <c r="AB829" s="47"/>
      <c r="AC829" s="47"/>
      <c r="AD829" s="47"/>
      <c r="AE829" s="47"/>
      <c r="AF829" s="47"/>
      <c r="AG829" s="47"/>
      <c r="AH829" s="47"/>
      <c r="AI829" s="47"/>
    </row>
    <row r="830" spans="1:35" ht="15.75" customHeight="1" x14ac:dyDescent="0.35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  <c r="AA830" s="47"/>
      <c r="AB830" s="47"/>
      <c r="AC830" s="47"/>
      <c r="AD830" s="47"/>
      <c r="AE830" s="47"/>
      <c r="AF830" s="47"/>
      <c r="AG830" s="47"/>
      <c r="AH830" s="47"/>
      <c r="AI830" s="47"/>
    </row>
    <row r="831" spans="1:35" ht="15.75" customHeight="1" x14ac:dyDescent="0.35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  <c r="AA831" s="47"/>
      <c r="AB831" s="47"/>
      <c r="AC831" s="47"/>
      <c r="AD831" s="47"/>
      <c r="AE831" s="47"/>
      <c r="AF831" s="47"/>
      <c r="AG831" s="47"/>
      <c r="AH831" s="47"/>
      <c r="AI831" s="47"/>
    </row>
    <row r="832" spans="1:35" ht="15.75" customHeight="1" x14ac:dyDescent="0.35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  <c r="AA832" s="47"/>
      <c r="AB832" s="47"/>
      <c r="AC832" s="47"/>
      <c r="AD832" s="47"/>
      <c r="AE832" s="47"/>
      <c r="AF832" s="47"/>
      <c r="AG832" s="47"/>
      <c r="AH832" s="47"/>
      <c r="AI832" s="47"/>
    </row>
    <row r="833" spans="1:35" ht="15.75" customHeight="1" x14ac:dyDescent="0.35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  <c r="AA833" s="47"/>
      <c r="AB833" s="47"/>
      <c r="AC833" s="47"/>
      <c r="AD833" s="47"/>
      <c r="AE833" s="47"/>
      <c r="AF833" s="47"/>
      <c r="AG833" s="47"/>
      <c r="AH833" s="47"/>
      <c r="AI833" s="47"/>
    </row>
    <row r="834" spans="1:35" ht="15.75" customHeight="1" x14ac:dyDescent="0.35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  <c r="AA834" s="47"/>
      <c r="AB834" s="47"/>
      <c r="AC834" s="47"/>
      <c r="AD834" s="47"/>
      <c r="AE834" s="47"/>
      <c r="AF834" s="47"/>
      <c r="AG834" s="47"/>
      <c r="AH834" s="47"/>
      <c r="AI834" s="47"/>
    </row>
    <row r="835" spans="1:35" ht="15.75" customHeight="1" x14ac:dyDescent="0.35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  <c r="AA835" s="47"/>
      <c r="AB835" s="47"/>
      <c r="AC835" s="47"/>
      <c r="AD835" s="47"/>
      <c r="AE835" s="47"/>
      <c r="AF835" s="47"/>
      <c r="AG835" s="47"/>
      <c r="AH835" s="47"/>
      <c r="AI835" s="47"/>
    </row>
    <row r="836" spans="1:35" ht="15.75" customHeight="1" x14ac:dyDescent="0.35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  <c r="AA836" s="47"/>
      <c r="AB836" s="47"/>
      <c r="AC836" s="47"/>
      <c r="AD836" s="47"/>
      <c r="AE836" s="47"/>
      <c r="AF836" s="47"/>
      <c r="AG836" s="47"/>
      <c r="AH836" s="47"/>
      <c r="AI836" s="47"/>
    </row>
    <row r="837" spans="1:35" ht="15.75" customHeight="1" x14ac:dyDescent="0.35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  <c r="AA837" s="47"/>
      <c r="AB837" s="47"/>
      <c r="AC837" s="47"/>
      <c r="AD837" s="47"/>
      <c r="AE837" s="47"/>
      <c r="AF837" s="47"/>
      <c r="AG837" s="47"/>
      <c r="AH837" s="47"/>
      <c r="AI837" s="47"/>
    </row>
    <row r="838" spans="1:35" ht="15.75" customHeight="1" x14ac:dyDescent="0.35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  <c r="AA838" s="47"/>
      <c r="AB838" s="47"/>
      <c r="AC838" s="47"/>
      <c r="AD838" s="47"/>
      <c r="AE838" s="47"/>
      <c r="AF838" s="47"/>
      <c r="AG838" s="47"/>
      <c r="AH838" s="47"/>
      <c r="AI838" s="47"/>
    </row>
    <row r="839" spans="1:35" ht="15.75" customHeight="1" x14ac:dyDescent="0.35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  <c r="AA839" s="47"/>
      <c r="AB839" s="47"/>
      <c r="AC839" s="47"/>
      <c r="AD839" s="47"/>
      <c r="AE839" s="47"/>
      <c r="AF839" s="47"/>
      <c r="AG839" s="47"/>
      <c r="AH839" s="47"/>
      <c r="AI839" s="47"/>
    </row>
    <row r="840" spans="1:35" ht="15.75" customHeight="1" x14ac:dyDescent="0.35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  <c r="AA840" s="47"/>
      <c r="AB840" s="47"/>
      <c r="AC840" s="47"/>
      <c r="AD840" s="47"/>
      <c r="AE840" s="47"/>
      <c r="AF840" s="47"/>
      <c r="AG840" s="47"/>
      <c r="AH840" s="47"/>
      <c r="AI840" s="47"/>
    </row>
    <row r="841" spans="1:35" ht="15.75" customHeight="1" x14ac:dyDescent="0.35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  <c r="AA841" s="47"/>
      <c r="AB841" s="47"/>
      <c r="AC841" s="47"/>
      <c r="AD841" s="47"/>
      <c r="AE841" s="47"/>
      <c r="AF841" s="47"/>
      <c r="AG841" s="47"/>
      <c r="AH841" s="47"/>
      <c r="AI841" s="47"/>
    </row>
    <row r="842" spans="1:35" ht="15.75" customHeight="1" x14ac:dyDescent="0.35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  <c r="AA842" s="47"/>
      <c r="AB842" s="47"/>
      <c r="AC842" s="47"/>
      <c r="AD842" s="47"/>
      <c r="AE842" s="47"/>
      <c r="AF842" s="47"/>
      <c r="AG842" s="47"/>
      <c r="AH842" s="47"/>
      <c r="AI842" s="47"/>
    </row>
    <row r="843" spans="1:35" ht="15.75" customHeight="1" x14ac:dyDescent="0.35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  <c r="AA843" s="47"/>
      <c r="AB843" s="47"/>
      <c r="AC843" s="47"/>
      <c r="AD843" s="47"/>
      <c r="AE843" s="47"/>
      <c r="AF843" s="47"/>
      <c r="AG843" s="47"/>
      <c r="AH843" s="47"/>
      <c r="AI843" s="47"/>
    </row>
    <row r="844" spans="1:35" ht="15.75" customHeight="1" x14ac:dyDescent="0.35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  <c r="AA844" s="47"/>
      <c r="AB844" s="47"/>
      <c r="AC844" s="47"/>
      <c r="AD844" s="47"/>
      <c r="AE844" s="47"/>
      <c r="AF844" s="47"/>
      <c r="AG844" s="47"/>
      <c r="AH844" s="47"/>
      <c r="AI844" s="47"/>
    </row>
    <row r="845" spans="1:35" ht="15.75" customHeight="1" x14ac:dyDescent="0.35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  <c r="AA845" s="47"/>
      <c r="AB845" s="47"/>
      <c r="AC845" s="47"/>
      <c r="AD845" s="47"/>
      <c r="AE845" s="47"/>
      <c r="AF845" s="47"/>
      <c r="AG845" s="47"/>
      <c r="AH845" s="47"/>
      <c r="AI845" s="47"/>
    </row>
    <row r="846" spans="1:35" ht="15.75" customHeight="1" x14ac:dyDescent="0.35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  <c r="AA846" s="47"/>
      <c r="AB846" s="47"/>
      <c r="AC846" s="47"/>
      <c r="AD846" s="47"/>
      <c r="AE846" s="47"/>
      <c r="AF846" s="47"/>
      <c r="AG846" s="47"/>
      <c r="AH846" s="47"/>
      <c r="AI846" s="47"/>
    </row>
    <row r="847" spans="1:35" ht="15.75" customHeight="1" x14ac:dyDescent="0.35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  <c r="AA847" s="47"/>
      <c r="AB847" s="47"/>
      <c r="AC847" s="47"/>
      <c r="AD847" s="47"/>
      <c r="AE847" s="47"/>
      <c r="AF847" s="47"/>
      <c r="AG847" s="47"/>
      <c r="AH847" s="47"/>
      <c r="AI847" s="47"/>
    </row>
    <row r="848" spans="1:35" ht="15.75" customHeight="1" x14ac:dyDescent="0.35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  <c r="AA848" s="47"/>
      <c r="AB848" s="47"/>
      <c r="AC848" s="47"/>
      <c r="AD848" s="47"/>
      <c r="AE848" s="47"/>
      <c r="AF848" s="47"/>
      <c r="AG848" s="47"/>
      <c r="AH848" s="47"/>
      <c r="AI848" s="47"/>
    </row>
    <row r="849" spans="1:35" ht="15.75" customHeight="1" x14ac:dyDescent="0.35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  <c r="AA849" s="47"/>
      <c r="AB849" s="47"/>
      <c r="AC849" s="47"/>
      <c r="AD849" s="47"/>
      <c r="AE849" s="47"/>
      <c r="AF849" s="47"/>
      <c r="AG849" s="47"/>
      <c r="AH849" s="47"/>
      <c r="AI849" s="47"/>
    </row>
    <row r="850" spans="1:35" ht="15.75" customHeight="1" x14ac:dyDescent="0.35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  <c r="AA850" s="47"/>
      <c r="AB850" s="47"/>
      <c r="AC850" s="47"/>
      <c r="AD850" s="47"/>
      <c r="AE850" s="47"/>
      <c r="AF850" s="47"/>
      <c r="AG850" s="47"/>
      <c r="AH850" s="47"/>
      <c r="AI850" s="47"/>
    </row>
    <row r="851" spans="1:35" ht="15.75" customHeight="1" x14ac:dyDescent="0.35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  <c r="AA851" s="47"/>
      <c r="AB851" s="47"/>
      <c r="AC851" s="47"/>
      <c r="AD851" s="47"/>
      <c r="AE851" s="47"/>
      <c r="AF851" s="47"/>
      <c r="AG851" s="47"/>
      <c r="AH851" s="47"/>
      <c r="AI851" s="47"/>
    </row>
    <row r="852" spans="1:35" ht="15.75" customHeight="1" x14ac:dyDescent="0.35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  <c r="AA852" s="47"/>
      <c r="AB852" s="47"/>
      <c r="AC852" s="47"/>
      <c r="AD852" s="47"/>
      <c r="AE852" s="47"/>
      <c r="AF852" s="47"/>
      <c r="AG852" s="47"/>
      <c r="AH852" s="47"/>
      <c r="AI852" s="47"/>
    </row>
    <row r="853" spans="1:35" ht="15.75" customHeight="1" x14ac:dyDescent="0.35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  <c r="AA853" s="47"/>
      <c r="AB853" s="47"/>
      <c r="AC853" s="47"/>
      <c r="AD853" s="47"/>
      <c r="AE853" s="47"/>
      <c r="AF853" s="47"/>
      <c r="AG853" s="47"/>
      <c r="AH853" s="47"/>
      <c r="AI853" s="47"/>
    </row>
    <row r="854" spans="1:35" ht="15.75" customHeight="1" x14ac:dyDescent="0.35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  <c r="AA854" s="47"/>
      <c r="AB854" s="47"/>
      <c r="AC854" s="47"/>
      <c r="AD854" s="47"/>
      <c r="AE854" s="47"/>
      <c r="AF854" s="47"/>
      <c r="AG854" s="47"/>
      <c r="AH854" s="47"/>
      <c r="AI854" s="47"/>
    </row>
    <row r="855" spans="1:35" ht="15.75" customHeight="1" x14ac:dyDescent="0.35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  <c r="AA855" s="47"/>
      <c r="AB855" s="47"/>
      <c r="AC855" s="47"/>
      <c r="AD855" s="47"/>
      <c r="AE855" s="47"/>
      <c r="AF855" s="47"/>
      <c r="AG855" s="47"/>
      <c r="AH855" s="47"/>
      <c r="AI855" s="47"/>
    </row>
    <row r="856" spans="1:35" ht="15.75" customHeight="1" x14ac:dyDescent="0.35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  <c r="AA856" s="47"/>
      <c r="AB856" s="47"/>
      <c r="AC856" s="47"/>
      <c r="AD856" s="47"/>
      <c r="AE856" s="47"/>
      <c r="AF856" s="47"/>
      <c r="AG856" s="47"/>
      <c r="AH856" s="47"/>
      <c r="AI856" s="47"/>
    </row>
    <row r="857" spans="1:35" ht="15.75" customHeight="1" x14ac:dyDescent="0.35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  <c r="AA857" s="47"/>
      <c r="AB857" s="47"/>
      <c r="AC857" s="47"/>
      <c r="AD857" s="47"/>
      <c r="AE857" s="47"/>
      <c r="AF857" s="47"/>
      <c r="AG857" s="47"/>
      <c r="AH857" s="47"/>
      <c r="AI857" s="47"/>
    </row>
    <row r="858" spans="1:35" ht="15.75" customHeight="1" x14ac:dyDescent="0.35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  <c r="AA858" s="47"/>
      <c r="AB858" s="47"/>
      <c r="AC858" s="47"/>
      <c r="AD858" s="47"/>
      <c r="AE858" s="47"/>
      <c r="AF858" s="47"/>
      <c r="AG858" s="47"/>
      <c r="AH858" s="47"/>
      <c r="AI858" s="47"/>
    </row>
    <row r="859" spans="1:35" ht="15.75" customHeight="1" x14ac:dyDescent="0.35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  <c r="AA859" s="47"/>
      <c r="AB859" s="47"/>
      <c r="AC859" s="47"/>
      <c r="AD859" s="47"/>
      <c r="AE859" s="47"/>
      <c r="AF859" s="47"/>
      <c r="AG859" s="47"/>
      <c r="AH859" s="47"/>
      <c r="AI859" s="47"/>
    </row>
    <row r="860" spans="1:35" ht="15.75" customHeight="1" x14ac:dyDescent="0.35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  <c r="AA860" s="47"/>
      <c r="AB860" s="47"/>
      <c r="AC860" s="47"/>
      <c r="AD860" s="47"/>
      <c r="AE860" s="47"/>
      <c r="AF860" s="47"/>
      <c r="AG860" s="47"/>
      <c r="AH860" s="47"/>
      <c r="AI860" s="47"/>
    </row>
    <row r="861" spans="1:35" ht="15.75" customHeight="1" x14ac:dyDescent="0.35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  <c r="AA861" s="47"/>
      <c r="AB861" s="47"/>
      <c r="AC861" s="47"/>
      <c r="AD861" s="47"/>
      <c r="AE861" s="47"/>
      <c r="AF861" s="47"/>
      <c r="AG861" s="47"/>
      <c r="AH861" s="47"/>
      <c r="AI861" s="47"/>
    </row>
    <row r="862" spans="1:35" ht="15.75" customHeight="1" x14ac:dyDescent="0.35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  <c r="AA862" s="47"/>
      <c r="AB862" s="47"/>
      <c r="AC862" s="47"/>
      <c r="AD862" s="47"/>
      <c r="AE862" s="47"/>
      <c r="AF862" s="47"/>
      <c r="AG862" s="47"/>
      <c r="AH862" s="47"/>
      <c r="AI862" s="47"/>
    </row>
    <row r="863" spans="1:35" ht="15.75" customHeight="1" x14ac:dyDescent="0.35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  <c r="AA863" s="47"/>
      <c r="AB863" s="47"/>
      <c r="AC863" s="47"/>
      <c r="AD863" s="47"/>
      <c r="AE863" s="47"/>
      <c r="AF863" s="47"/>
      <c r="AG863" s="47"/>
      <c r="AH863" s="47"/>
      <c r="AI863" s="47"/>
    </row>
    <row r="864" spans="1:35" ht="15.75" customHeight="1" x14ac:dyDescent="0.35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  <c r="AA864" s="47"/>
      <c r="AB864" s="47"/>
      <c r="AC864" s="47"/>
      <c r="AD864" s="47"/>
      <c r="AE864" s="47"/>
      <c r="AF864" s="47"/>
      <c r="AG864" s="47"/>
      <c r="AH864" s="47"/>
      <c r="AI864" s="47"/>
    </row>
    <row r="865" spans="1:35" ht="15.75" customHeight="1" x14ac:dyDescent="0.35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  <c r="AA865" s="47"/>
      <c r="AB865" s="47"/>
      <c r="AC865" s="47"/>
      <c r="AD865" s="47"/>
      <c r="AE865" s="47"/>
      <c r="AF865" s="47"/>
      <c r="AG865" s="47"/>
      <c r="AH865" s="47"/>
      <c r="AI865" s="47"/>
    </row>
    <row r="866" spans="1:35" ht="15.75" customHeight="1" x14ac:dyDescent="0.35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  <c r="AA866" s="47"/>
      <c r="AB866" s="47"/>
      <c r="AC866" s="47"/>
      <c r="AD866" s="47"/>
      <c r="AE866" s="47"/>
      <c r="AF866" s="47"/>
      <c r="AG866" s="47"/>
      <c r="AH866" s="47"/>
      <c r="AI866" s="47"/>
    </row>
    <row r="867" spans="1:35" ht="15.75" customHeight="1" x14ac:dyDescent="0.35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  <c r="AA867" s="47"/>
      <c r="AB867" s="47"/>
      <c r="AC867" s="47"/>
      <c r="AD867" s="47"/>
      <c r="AE867" s="47"/>
      <c r="AF867" s="47"/>
      <c r="AG867" s="47"/>
      <c r="AH867" s="47"/>
      <c r="AI867" s="47"/>
    </row>
    <row r="868" spans="1:35" ht="15.75" customHeight="1" x14ac:dyDescent="0.35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  <c r="AA868" s="47"/>
      <c r="AB868" s="47"/>
      <c r="AC868" s="47"/>
      <c r="AD868" s="47"/>
      <c r="AE868" s="47"/>
      <c r="AF868" s="47"/>
      <c r="AG868" s="47"/>
      <c r="AH868" s="47"/>
      <c r="AI868" s="47"/>
    </row>
    <row r="869" spans="1:35" ht="15.75" customHeight="1" x14ac:dyDescent="0.35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  <c r="AA869" s="47"/>
      <c r="AB869" s="47"/>
      <c r="AC869" s="47"/>
      <c r="AD869" s="47"/>
      <c r="AE869" s="47"/>
      <c r="AF869" s="47"/>
      <c r="AG869" s="47"/>
      <c r="AH869" s="47"/>
      <c r="AI869" s="47"/>
    </row>
    <row r="870" spans="1:35" ht="15.75" customHeight="1" x14ac:dyDescent="0.35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  <c r="AA870" s="47"/>
      <c r="AB870" s="47"/>
      <c r="AC870" s="47"/>
      <c r="AD870" s="47"/>
      <c r="AE870" s="47"/>
      <c r="AF870" s="47"/>
      <c r="AG870" s="47"/>
      <c r="AH870" s="47"/>
      <c r="AI870" s="47"/>
    </row>
    <row r="871" spans="1:35" ht="15.75" customHeight="1" x14ac:dyDescent="0.35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  <c r="AA871" s="47"/>
      <c r="AB871" s="47"/>
      <c r="AC871" s="47"/>
      <c r="AD871" s="47"/>
      <c r="AE871" s="47"/>
      <c r="AF871" s="47"/>
      <c r="AG871" s="47"/>
      <c r="AH871" s="47"/>
      <c r="AI871" s="47"/>
    </row>
    <row r="872" spans="1:35" ht="15.75" customHeight="1" x14ac:dyDescent="0.35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  <c r="AA872" s="47"/>
      <c r="AB872" s="47"/>
      <c r="AC872" s="47"/>
      <c r="AD872" s="47"/>
      <c r="AE872" s="47"/>
      <c r="AF872" s="47"/>
      <c r="AG872" s="47"/>
      <c r="AH872" s="47"/>
      <c r="AI872" s="47"/>
    </row>
    <row r="873" spans="1:35" ht="15.75" customHeight="1" x14ac:dyDescent="0.35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  <c r="AA873" s="47"/>
      <c r="AB873" s="47"/>
      <c r="AC873" s="47"/>
      <c r="AD873" s="47"/>
      <c r="AE873" s="47"/>
      <c r="AF873" s="47"/>
      <c r="AG873" s="47"/>
      <c r="AH873" s="47"/>
      <c r="AI873" s="47"/>
    </row>
    <row r="874" spans="1:35" ht="15.75" customHeight="1" x14ac:dyDescent="0.35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  <c r="AA874" s="47"/>
      <c r="AB874" s="47"/>
      <c r="AC874" s="47"/>
      <c r="AD874" s="47"/>
      <c r="AE874" s="47"/>
      <c r="AF874" s="47"/>
      <c r="AG874" s="47"/>
      <c r="AH874" s="47"/>
      <c r="AI874" s="47"/>
    </row>
    <row r="875" spans="1:35" ht="15.75" customHeight="1" x14ac:dyDescent="0.35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  <c r="AA875" s="47"/>
      <c r="AB875" s="47"/>
      <c r="AC875" s="47"/>
      <c r="AD875" s="47"/>
      <c r="AE875" s="47"/>
      <c r="AF875" s="47"/>
      <c r="AG875" s="47"/>
      <c r="AH875" s="47"/>
      <c r="AI875" s="47"/>
    </row>
    <row r="876" spans="1:35" ht="15.75" customHeight="1" x14ac:dyDescent="0.35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  <c r="AA876" s="47"/>
      <c r="AB876" s="47"/>
      <c r="AC876" s="47"/>
      <c r="AD876" s="47"/>
      <c r="AE876" s="47"/>
      <c r="AF876" s="47"/>
      <c r="AG876" s="47"/>
      <c r="AH876" s="47"/>
      <c r="AI876" s="47"/>
    </row>
    <row r="877" spans="1:35" ht="15.75" customHeight="1" x14ac:dyDescent="0.35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  <c r="AA877" s="47"/>
      <c r="AB877" s="47"/>
      <c r="AC877" s="47"/>
      <c r="AD877" s="47"/>
      <c r="AE877" s="47"/>
      <c r="AF877" s="47"/>
      <c r="AG877" s="47"/>
      <c r="AH877" s="47"/>
      <c r="AI877" s="47"/>
    </row>
    <row r="878" spans="1:35" ht="15.75" customHeight="1" x14ac:dyDescent="0.35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  <c r="AA878" s="47"/>
      <c r="AB878" s="47"/>
      <c r="AC878" s="47"/>
      <c r="AD878" s="47"/>
      <c r="AE878" s="47"/>
      <c r="AF878" s="47"/>
      <c r="AG878" s="47"/>
      <c r="AH878" s="47"/>
      <c r="AI878" s="47"/>
    </row>
    <row r="879" spans="1:35" ht="15.75" customHeight="1" x14ac:dyDescent="0.35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  <c r="AA879" s="47"/>
      <c r="AB879" s="47"/>
      <c r="AC879" s="47"/>
      <c r="AD879" s="47"/>
      <c r="AE879" s="47"/>
      <c r="AF879" s="47"/>
      <c r="AG879" s="47"/>
      <c r="AH879" s="47"/>
      <c r="AI879" s="47"/>
    </row>
    <row r="880" spans="1:35" ht="15.75" customHeight="1" x14ac:dyDescent="0.35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  <c r="AA880" s="47"/>
      <c r="AB880" s="47"/>
      <c r="AC880" s="47"/>
      <c r="AD880" s="47"/>
      <c r="AE880" s="47"/>
      <c r="AF880" s="47"/>
      <c r="AG880" s="47"/>
      <c r="AH880" s="47"/>
      <c r="AI880" s="47"/>
    </row>
    <row r="881" spans="1:35" ht="15.75" customHeight="1" x14ac:dyDescent="0.35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  <c r="AA881" s="47"/>
      <c r="AB881" s="47"/>
      <c r="AC881" s="47"/>
      <c r="AD881" s="47"/>
      <c r="AE881" s="47"/>
      <c r="AF881" s="47"/>
      <c r="AG881" s="47"/>
      <c r="AH881" s="47"/>
      <c r="AI881" s="47"/>
    </row>
    <row r="882" spans="1:35" ht="15.75" customHeight="1" x14ac:dyDescent="0.35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  <c r="AA882" s="47"/>
      <c r="AB882" s="47"/>
      <c r="AC882" s="47"/>
      <c r="AD882" s="47"/>
      <c r="AE882" s="47"/>
      <c r="AF882" s="47"/>
      <c r="AG882" s="47"/>
      <c r="AH882" s="47"/>
      <c r="AI882" s="47"/>
    </row>
    <row r="883" spans="1:35" ht="15.75" customHeight="1" x14ac:dyDescent="0.35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  <c r="AA883" s="47"/>
      <c r="AB883" s="47"/>
      <c r="AC883" s="47"/>
      <c r="AD883" s="47"/>
      <c r="AE883" s="47"/>
      <c r="AF883" s="47"/>
      <c r="AG883" s="47"/>
      <c r="AH883" s="47"/>
      <c r="AI883" s="47"/>
    </row>
    <row r="884" spans="1:35" ht="15.75" customHeight="1" x14ac:dyDescent="0.35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  <c r="AA884" s="47"/>
      <c r="AB884" s="47"/>
      <c r="AC884" s="47"/>
      <c r="AD884" s="47"/>
      <c r="AE884" s="47"/>
      <c r="AF884" s="47"/>
      <c r="AG884" s="47"/>
      <c r="AH884" s="47"/>
      <c r="AI884" s="47"/>
    </row>
    <row r="885" spans="1:35" ht="15.75" customHeight="1" x14ac:dyDescent="0.35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  <c r="AA885" s="47"/>
      <c r="AB885" s="47"/>
      <c r="AC885" s="47"/>
      <c r="AD885" s="47"/>
      <c r="AE885" s="47"/>
      <c r="AF885" s="47"/>
      <c r="AG885" s="47"/>
      <c r="AH885" s="47"/>
      <c r="AI885" s="47"/>
    </row>
    <row r="886" spans="1:35" ht="15.75" customHeight="1" x14ac:dyDescent="0.35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  <c r="AA886" s="47"/>
      <c r="AB886" s="47"/>
      <c r="AC886" s="47"/>
      <c r="AD886" s="47"/>
      <c r="AE886" s="47"/>
      <c r="AF886" s="47"/>
      <c r="AG886" s="47"/>
      <c r="AH886" s="47"/>
      <c r="AI886" s="47"/>
    </row>
    <row r="887" spans="1:35" ht="15.75" customHeight="1" x14ac:dyDescent="0.35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  <c r="AA887" s="47"/>
      <c r="AB887" s="47"/>
      <c r="AC887" s="47"/>
      <c r="AD887" s="47"/>
      <c r="AE887" s="47"/>
      <c r="AF887" s="47"/>
      <c r="AG887" s="47"/>
      <c r="AH887" s="47"/>
      <c r="AI887" s="47"/>
    </row>
    <row r="888" spans="1:35" ht="15.75" customHeight="1" x14ac:dyDescent="0.35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  <c r="AA888" s="47"/>
      <c r="AB888" s="47"/>
      <c r="AC888" s="47"/>
      <c r="AD888" s="47"/>
      <c r="AE888" s="47"/>
      <c r="AF888" s="47"/>
      <c r="AG888" s="47"/>
      <c r="AH888" s="47"/>
      <c r="AI888" s="47"/>
    </row>
    <row r="889" spans="1:35" ht="15.75" customHeight="1" x14ac:dyDescent="0.35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  <c r="AA889" s="47"/>
      <c r="AB889" s="47"/>
      <c r="AC889" s="47"/>
      <c r="AD889" s="47"/>
      <c r="AE889" s="47"/>
      <c r="AF889" s="47"/>
      <c r="AG889" s="47"/>
      <c r="AH889" s="47"/>
      <c r="AI889" s="47"/>
    </row>
    <row r="890" spans="1:35" ht="15.75" customHeight="1" x14ac:dyDescent="0.35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  <c r="AA890" s="47"/>
      <c r="AB890" s="47"/>
      <c r="AC890" s="47"/>
      <c r="AD890" s="47"/>
      <c r="AE890" s="47"/>
      <c r="AF890" s="47"/>
      <c r="AG890" s="47"/>
      <c r="AH890" s="47"/>
      <c r="AI890" s="47"/>
    </row>
    <row r="891" spans="1:35" ht="15.75" customHeight="1" x14ac:dyDescent="0.35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  <c r="AA891" s="47"/>
      <c r="AB891" s="47"/>
      <c r="AC891" s="47"/>
      <c r="AD891" s="47"/>
      <c r="AE891" s="47"/>
      <c r="AF891" s="47"/>
      <c r="AG891" s="47"/>
      <c r="AH891" s="47"/>
      <c r="AI891" s="47"/>
    </row>
    <row r="892" spans="1:35" ht="15.75" customHeight="1" x14ac:dyDescent="0.35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  <c r="AA892" s="47"/>
      <c r="AB892" s="47"/>
      <c r="AC892" s="47"/>
      <c r="AD892" s="47"/>
      <c r="AE892" s="47"/>
      <c r="AF892" s="47"/>
      <c r="AG892" s="47"/>
      <c r="AH892" s="47"/>
      <c r="AI892" s="47"/>
    </row>
    <row r="893" spans="1:35" ht="15.75" customHeight="1" x14ac:dyDescent="0.35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  <c r="AA893" s="47"/>
      <c r="AB893" s="47"/>
      <c r="AC893" s="47"/>
      <c r="AD893" s="47"/>
      <c r="AE893" s="47"/>
      <c r="AF893" s="47"/>
      <c r="AG893" s="47"/>
      <c r="AH893" s="47"/>
      <c r="AI893" s="47"/>
    </row>
    <row r="894" spans="1:35" ht="15.75" customHeight="1" x14ac:dyDescent="0.35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  <c r="AA894" s="47"/>
      <c r="AB894" s="47"/>
      <c r="AC894" s="47"/>
      <c r="AD894" s="47"/>
      <c r="AE894" s="47"/>
      <c r="AF894" s="47"/>
      <c r="AG894" s="47"/>
      <c r="AH894" s="47"/>
      <c r="AI894" s="47"/>
    </row>
    <row r="895" spans="1:35" ht="15.75" customHeight="1" x14ac:dyDescent="0.35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  <c r="AA895" s="47"/>
      <c r="AB895" s="47"/>
      <c r="AC895" s="47"/>
      <c r="AD895" s="47"/>
      <c r="AE895" s="47"/>
      <c r="AF895" s="47"/>
      <c r="AG895" s="47"/>
      <c r="AH895" s="47"/>
      <c r="AI895" s="47"/>
    </row>
    <row r="896" spans="1:35" ht="15.75" customHeight="1" x14ac:dyDescent="0.35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  <c r="AA896" s="47"/>
      <c r="AB896" s="47"/>
      <c r="AC896" s="47"/>
      <c r="AD896" s="47"/>
      <c r="AE896" s="47"/>
      <c r="AF896" s="47"/>
      <c r="AG896" s="47"/>
      <c r="AH896" s="47"/>
      <c r="AI896" s="47"/>
    </row>
    <row r="897" spans="1:35" ht="15.75" customHeight="1" x14ac:dyDescent="0.35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  <c r="AA897" s="47"/>
      <c r="AB897" s="47"/>
      <c r="AC897" s="47"/>
      <c r="AD897" s="47"/>
      <c r="AE897" s="47"/>
      <c r="AF897" s="47"/>
      <c r="AG897" s="47"/>
      <c r="AH897" s="47"/>
      <c r="AI897" s="47"/>
    </row>
    <row r="898" spans="1:35" ht="15.75" customHeight="1" x14ac:dyDescent="0.35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  <c r="AA898" s="47"/>
      <c r="AB898" s="47"/>
      <c r="AC898" s="47"/>
      <c r="AD898" s="47"/>
      <c r="AE898" s="47"/>
      <c r="AF898" s="47"/>
      <c r="AG898" s="47"/>
      <c r="AH898" s="47"/>
      <c r="AI898" s="47"/>
    </row>
    <row r="899" spans="1:35" ht="15.75" customHeight="1" x14ac:dyDescent="0.35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  <c r="AA899" s="47"/>
      <c r="AB899" s="47"/>
      <c r="AC899" s="47"/>
      <c r="AD899" s="47"/>
      <c r="AE899" s="47"/>
      <c r="AF899" s="47"/>
      <c r="AG899" s="47"/>
      <c r="AH899" s="47"/>
      <c r="AI899" s="47"/>
    </row>
    <row r="900" spans="1:35" ht="15.75" customHeight="1" x14ac:dyDescent="0.35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  <c r="AA900" s="47"/>
      <c r="AB900" s="47"/>
      <c r="AC900" s="47"/>
      <c r="AD900" s="47"/>
      <c r="AE900" s="47"/>
      <c r="AF900" s="47"/>
      <c r="AG900" s="47"/>
      <c r="AH900" s="47"/>
      <c r="AI900" s="47"/>
    </row>
    <row r="901" spans="1:35" ht="15.75" customHeight="1" x14ac:dyDescent="0.35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  <c r="AA901" s="47"/>
      <c r="AB901" s="47"/>
      <c r="AC901" s="47"/>
      <c r="AD901" s="47"/>
      <c r="AE901" s="47"/>
      <c r="AF901" s="47"/>
      <c r="AG901" s="47"/>
      <c r="AH901" s="47"/>
      <c r="AI901" s="47"/>
    </row>
    <row r="902" spans="1:35" ht="15.75" customHeight="1" x14ac:dyDescent="0.35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  <c r="AA902" s="47"/>
      <c r="AB902" s="47"/>
      <c r="AC902" s="47"/>
      <c r="AD902" s="47"/>
      <c r="AE902" s="47"/>
      <c r="AF902" s="47"/>
      <c r="AG902" s="47"/>
      <c r="AH902" s="47"/>
      <c r="AI902" s="47"/>
    </row>
    <row r="903" spans="1:35" ht="15.75" customHeight="1" x14ac:dyDescent="0.35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  <c r="AA903" s="47"/>
      <c r="AB903" s="47"/>
      <c r="AC903" s="47"/>
      <c r="AD903" s="47"/>
      <c r="AE903" s="47"/>
      <c r="AF903" s="47"/>
      <c r="AG903" s="47"/>
      <c r="AH903" s="47"/>
      <c r="AI903" s="47"/>
    </row>
    <row r="904" spans="1:35" ht="15.75" customHeight="1" x14ac:dyDescent="0.35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  <c r="AA904" s="47"/>
      <c r="AB904" s="47"/>
      <c r="AC904" s="47"/>
      <c r="AD904" s="47"/>
      <c r="AE904" s="47"/>
      <c r="AF904" s="47"/>
      <c r="AG904" s="47"/>
      <c r="AH904" s="47"/>
      <c r="AI904" s="47"/>
    </row>
    <row r="905" spans="1:35" ht="15.75" customHeight="1" x14ac:dyDescent="0.35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  <c r="AA905" s="47"/>
      <c r="AB905" s="47"/>
      <c r="AC905" s="47"/>
      <c r="AD905" s="47"/>
      <c r="AE905" s="47"/>
      <c r="AF905" s="47"/>
      <c r="AG905" s="47"/>
      <c r="AH905" s="47"/>
      <c r="AI905" s="47"/>
    </row>
    <row r="906" spans="1:35" ht="15.75" customHeight="1" x14ac:dyDescent="0.35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  <c r="AA906" s="47"/>
      <c r="AB906" s="47"/>
      <c r="AC906" s="47"/>
      <c r="AD906" s="47"/>
      <c r="AE906" s="47"/>
      <c r="AF906" s="47"/>
      <c r="AG906" s="47"/>
      <c r="AH906" s="47"/>
      <c r="AI906" s="47"/>
    </row>
    <row r="907" spans="1:35" ht="15.75" customHeight="1" x14ac:dyDescent="0.35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  <c r="AA907" s="47"/>
      <c r="AB907" s="47"/>
      <c r="AC907" s="47"/>
      <c r="AD907" s="47"/>
      <c r="AE907" s="47"/>
      <c r="AF907" s="47"/>
      <c r="AG907" s="47"/>
      <c r="AH907" s="47"/>
      <c r="AI907" s="47"/>
    </row>
    <row r="908" spans="1:35" ht="15.75" customHeight="1" x14ac:dyDescent="0.35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  <c r="AA908" s="47"/>
      <c r="AB908" s="47"/>
      <c r="AC908" s="47"/>
      <c r="AD908" s="47"/>
      <c r="AE908" s="47"/>
      <c r="AF908" s="47"/>
      <c r="AG908" s="47"/>
      <c r="AH908" s="47"/>
      <c r="AI908" s="47"/>
    </row>
    <row r="909" spans="1:35" ht="15.75" customHeight="1" x14ac:dyDescent="0.35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  <c r="AA909" s="47"/>
      <c r="AB909" s="47"/>
      <c r="AC909" s="47"/>
      <c r="AD909" s="47"/>
      <c r="AE909" s="47"/>
      <c r="AF909" s="47"/>
      <c r="AG909" s="47"/>
      <c r="AH909" s="47"/>
      <c r="AI909" s="47"/>
    </row>
    <row r="910" spans="1:35" ht="15.75" customHeight="1" x14ac:dyDescent="0.35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  <c r="AA910" s="47"/>
      <c r="AB910" s="47"/>
      <c r="AC910" s="47"/>
      <c r="AD910" s="47"/>
      <c r="AE910" s="47"/>
      <c r="AF910" s="47"/>
      <c r="AG910" s="47"/>
      <c r="AH910" s="47"/>
      <c r="AI910" s="47"/>
    </row>
    <row r="911" spans="1:35" ht="15.75" customHeight="1" x14ac:dyDescent="0.35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  <c r="AA911" s="47"/>
      <c r="AB911" s="47"/>
      <c r="AC911" s="47"/>
      <c r="AD911" s="47"/>
      <c r="AE911" s="47"/>
      <c r="AF911" s="47"/>
      <c r="AG911" s="47"/>
      <c r="AH911" s="47"/>
      <c r="AI911" s="47"/>
    </row>
    <row r="912" spans="1:35" ht="15.75" customHeight="1" x14ac:dyDescent="0.35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  <c r="AA912" s="47"/>
      <c r="AB912" s="47"/>
      <c r="AC912" s="47"/>
      <c r="AD912" s="47"/>
      <c r="AE912" s="47"/>
      <c r="AF912" s="47"/>
      <c r="AG912" s="47"/>
      <c r="AH912" s="47"/>
      <c r="AI912" s="47"/>
    </row>
    <row r="913" spans="1:35" ht="15.75" customHeight="1" x14ac:dyDescent="0.35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  <c r="AA913" s="47"/>
      <c r="AB913" s="47"/>
      <c r="AC913" s="47"/>
      <c r="AD913" s="47"/>
      <c r="AE913" s="47"/>
      <c r="AF913" s="47"/>
      <c r="AG913" s="47"/>
      <c r="AH913" s="47"/>
      <c r="AI913" s="47"/>
    </row>
    <row r="914" spans="1:35" ht="15.75" customHeight="1" x14ac:dyDescent="0.35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  <c r="AA914" s="47"/>
      <c r="AB914" s="47"/>
      <c r="AC914" s="47"/>
      <c r="AD914" s="47"/>
      <c r="AE914" s="47"/>
      <c r="AF914" s="47"/>
      <c r="AG914" s="47"/>
      <c r="AH914" s="47"/>
      <c r="AI914" s="47"/>
    </row>
    <row r="915" spans="1:35" ht="15.75" customHeight="1" x14ac:dyDescent="0.35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  <c r="AA915" s="47"/>
      <c r="AB915" s="47"/>
      <c r="AC915" s="47"/>
      <c r="AD915" s="47"/>
      <c r="AE915" s="47"/>
      <c r="AF915" s="47"/>
      <c r="AG915" s="47"/>
      <c r="AH915" s="47"/>
      <c r="AI915" s="47"/>
    </row>
    <row r="916" spans="1:35" ht="15.75" customHeight="1" x14ac:dyDescent="0.35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  <c r="AA916" s="47"/>
      <c r="AB916" s="47"/>
      <c r="AC916" s="47"/>
      <c r="AD916" s="47"/>
      <c r="AE916" s="47"/>
      <c r="AF916" s="47"/>
      <c r="AG916" s="47"/>
      <c r="AH916" s="47"/>
      <c r="AI916" s="47"/>
    </row>
    <row r="917" spans="1:35" ht="15.75" customHeight="1" x14ac:dyDescent="0.35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  <c r="AA917" s="47"/>
      <c r="AB917" s="47"/>
      <c r="AC917" s="47"/>
      <c r="AD917" s="47"/>
      <c r="AE917" s="47"/>
      <c r="AF917" s="47"/>
      <c r="AG917" s="47"/>
      <c r="AH917" s="47"/>
      <c r="AI917" s="47"/>
    </row>
    <row r="918" spans="1:35" ht="15.75" customHeight="1" x14ac:dyDescent="0.35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  <c r="AA918" s="47"/>
      <c r="AB918" s="47"/>
      <c r="AC918" s="47"/>
      <c r="AD918" s="47"/>
      <c r="AE918" s="47"/>
      <c r="AF918" s="47"/>
      <c r="AG918" s="47"/>
      <c r="AH918" s="47"/>
      <c r="AI918" s="47"/>
    </row>
    <row r="919" spans="1:35" ht="15.75" customHeight="1" x14ac:dyDescent="0.35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  <c r="AA919" s="47"/>
      <c r="AB919" s="47"/>
      <c r="AC919" s="47"/>
      <c r="AD919" s="47"/>
      <c r="AE919" s="47"/>
      <c r="AF919" s="47"/>
      <c r="AG919" s="47"/>
      <c r="AH919" s="47"/>
      <c r="AI919" s="47"/>
    </row>
    <row r="920" spans="1:35" ht="15.75" customHeight="1" x14ac:dyDescent="0.35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  <c r="AA920" s="47"/>
      <c r="AB920" s="47"/>
      <c r="AC920" s="47"/>
      <c r="AD920" s="47"/>
      <c r="AE920" s="47"/>
      <c r="AF920" s="47"/>
      <c r="AG920" s="47"/>
      <c r="AH920" s="47"/>
      <c r="AI920" s="47"/>
    </row>
    <row r="921" spans="1:35" ht="15.75" customHeight="1" x14ac:dyDescent="0.35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  <c r="AA921" s="47"/>
      <c r="AB921" s="47"/>
      <c r="AC921" s="47"/>
      <c r="AD921" s="47"/>
      <c r="AE921" s="47"/>
      <c r="AF921" s="47"/>
      <c r="AG921" s="47"/>
      <c r="AH921" s="47"/>
      <c r="AI921" s="47"/>
    </row>
    <row r="922" spans="1:35" ht="15.75" customHeight="1" x14ac:dyDescent="0.35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  <c r="AA922" s="47"/>
      <c r="AB922" s="47"/>
      <c r="AC922" s="47"/>
      <c r="AD922" s="47"/>
      <c r="AE922" s="47"/>
      <c r="AF922" s="47"/>
      <c r="AG922" s="47"/>
      <c r="AH922" s="47"/>
      <c r="AI922" s="47"/>
    </row>
    <row r="923" spans="1:35" ht="15.75" customHeight="1" x14ac:dyDescent="0.35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  <c r="AA923" s="47"/>
      <c r="AB923" s="47"/>
      <c r="AC923" s="47"/>
      <c r="AD923" s="47"/>
      <c r="AE923" s="47"/>
      <c r="AF923" s="47"/>
      <c r="AG923" s="47"/>
      <c r="AH923" s="47"/>
      <c r="AI923" s="47"/>
    </row>
    <row r="924" spans="1:35" ht="15.75" customHeight="1" x14ac:dyDescent="0.35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  <c r="AA924" s="47"/>
      <c r="AB924" s="47"/>
      <c r="AC924" s="47"/>
      <c r="AD924" s="47"/>
      <c r="AE924" s="47"/>
      <c r="AF924" s="47"/>
      <c r="AG924" s="47"/>
      <c r="AH924" s="47"/>
      <c r="AI924" s="47"/>
    </row>
    <row r="925" spans="1:35" ht="15.75" customHeight="1" x14ac:dyDescent="0.35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  <c r="AA925" s="47"/>
      <c r="AB925" s="47"/>
      <c r="AC925" s="47"/>
      <c r="AD925" s="47"/>
      <c r="AE925" s="47"/>
      <c r="AF925" s="47"/>
      <c r="AG925" s="47"/>
      <c r="AH925" s="47"/>
      <c r="AI925" s="47"/>
    </row>
    <row r="926" spans="1:35" ht="15.75" customHeight="1" x14ac:dyDescent="0.35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  <c r="AA926" s="47"/>
      <c r="AB926" s="47"/>
      <c r="AC926" s="47"/>
      <c r="AD926" s="47"/>
      <c r="AE926" s="47"/>
      <c r="AF926" s="47"/>
      <c r="AG926" s="47"/>
      <c r="AH926" s="47"/>
      <c r="AI926" s="47"/>
    </row>
    <row r="927" spans="1:35" ht="15.75" customHeight="1" x14ac:dyDescent="0.35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  <c r="AA927" s="47"/>
      <c r="AB927" s="47"/>
      <c r="AC927" s="47"/>
      <c r="AD927" s="47"/>
      <c r="AE927" s="47"/>
      <c r="AF927" s="47"/>
      <c r="AG927" s="47"/>
      <c r="AH927" s="47"/>
      <c r="AI927" s="47"/>
    </row>
    <row r="928" spans="1:35" ht="15.75" customHeight="1" x14ac:dyDescent="0.35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  <c r="AA928" s="47"/>
      <c r="AB928" s="47"/>
      <c r="AC928" s="47"/>
      <c r="AD928" s="47"/>
      <c r="AE928" s="47"/>
      <c r="AF928" s="47"/>
      <c r="AG928" s="47"/>
      <c r="AH928" s="47"/>
      <c r="AI928" s="47"/>
    </row>
    <row r="929" spans="1:35" ht="15.75" customHeight="1" x14ac:dyDescent="0.35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  <c r="AA929" s="47"/>
      <c r="AB929" s="47"/>
      <c r="AC929" s="47"/>
      <c r="AD929" s="47"/>
      <c r="AE929" s="47"/>
      <c r="AF929" s="47"/>
      <c r="AG929" s="47"/>
      <c r="AH929" s="47"/>
      <c r="AI929" s="47"/>
    </row>
    <row r="930" spans="1:35" ht="15.75" customHeight="1" x14ac:dyDescent="0.35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  <c r="AA930" s="47"/>
      <c r="AB930" s="47"/>
      <c r="AC930" s="47"/>
      <c r="AD930" s="47"/>
      <c r="AE930" s="47"/>
      <c r="AF930" s="47"/>
      <c r="AG930" s="47"/>
      <c r="AH930" s="47"/>
      <c r="AI930" s="47"/>
    </row>
    <row r="931" spans="1:35" ht="15.75" customHeight="1" x14ac:dyDescent="0.35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  <c r="AA931" s="47"/>
      <c r="AB931" s="47"/>
      <c r="AC931" s="47"/>
      <c r="AD931" s="47"/>
      <c r="AE931" s="47"/>
      <c r="AF931" s="47"/>
      <c r="AG931" s="47"/>
      <c r="AH931" s="47"/>
      <c r="AI931" s="47"/>
    </row>
    <row r="932" spans="1:35" ht="15.75" customHeight="1" x14ac:dyDescent="0.35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  <c r="AA932" s="47"/>
      <c r="AB932" s="47"/>
      <c r="AC932" s="47"/>
      <c r="AD932" s="47"/>
      <c r="AE932" s="47"/>
      <c r="AF932" s="47"/>
      <c r="AG932" s="47"/>
      <c r="AH932" s="47"/>
      <c r="AI932" s="47"/>
    </row>
    <row r="933" spans="1:35" ht="15.75" customHeight="1" x14ac:dyDescent="0.35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  <c r="AA933" s="47"/>
      <c r="AB933" s="47"/>
      <c r="AC933" s="47"/>
      <c r="AD933" s="47"/>
      <c r="AE933" s="47"/>
      <c r="AF933" s="47"/>
      <c r="AG933" s="47"/>
      <c r="AH933" s="47"/>
      <c r="AI933" s="47"/>
    </row>
    <row r="934" spans="1:35" ht="15.75" customHeight="1" x14ac:dyDescent="0.35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  <c r="AA934" s="47"/>
      <c r="AB934" s="47"/>
      <c r="AC934" s="47"/>
      <c r="AD934" s="47"/>
      <c r="AE934" s="47"/>
      <c r="AF934" s="47"/>
      <c r="AG934" s="47"/>
      <c r="AH934" s="47"/>
      <c r="AI934" s="47"/>
    </row>
    <row r="935" spans="1:35" ht="15.75" customHeight="1" x14ac:dyDescent="0.35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  <c r="AA935" s="47"/>
      <c r="AB935" s="47"/>
      <c r="AC935" s="47"/>
      <c r="AD935" s="47"/>
      <c r="AE935" s="47"/>
      <c r="AF935" s="47"/>
      <c r="AG935" s="47"/>
      <c r="AH935" s="47"/>
      <c r="AI935" s="47"/>
    </row>
    <row r="936" spans="1:35" ht="15.75" customHeight="1" x14ac:dyDescent="0.35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  <c r="AA936" s="47"/>
      <c r="AB936" s="47"/>
      <c r="AC936" s="47"/>
      <c r="AD936" s="47"/>
      <c r="AE936" s="47"/>
      <c r="AF936" s="47"/>
      <c r="AG936" s="47"/>
      <c r="AH936" s="47"/>
      <c r="AI936" s="47"/>
    </row>
    <row r="937" spans="1:35" ht="15.75" customHeight="1" x14ac:dyDescent="0.35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  <c r="AA937" s="47"/>
      <c r="AB937" s="47"/>
      <c r="AC937" s="47"/>
      <c r="AD937" s="47"/>
      <c r="AE937" s="47"/>
      <c r="AF937" s="47"/>
      <c r="AG937" s="47"/>
      <c r="AH937" s="47"/>
      <c r="AI937" s="47"/>
    </row>
    <row r="938" spans="1:35" ht="15.75" customHeight="1" x14ac:dyDescent="0.35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  <c r="AA938" s="47"/>
      <c r="AB938" s="47"/>
      <c r="AC938" s="47"/>
      <c r="AD938" s="47"/>
      <c r="AE938" s="47"/>
      <c r="AF938" s="47"/>
      <c r="AG938" s="47"/>
      <c r="AH938" s="47"/>
      <c r="AI938" s="47"/>
    </row>
    <row r="939" spans="1:35" ht="15.75" customHeight="1" x14ac:dyDescent="0.35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  <c r="AA939" s="47"/>
      <c r="AB939" s="47"/>
      <c r="AC939" s="47"/>
      <c r="AD939" s="47"/>
      <c r="AE939" s="47"/>
      <c r="AF939" s="47"/>
      <c r="AG939" s="47"/>
      <c r="AH939" s="47"/>
      <c r="AI939" s="47"/>
    </row>
    <row r="940" spans="1:35" ht="15.75" customHeight="1" x14ac:dyDescent="0.35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  <c r="AA940" s="47"/>
      <c r="AB940" s="47"/>
      <c r="AC940" s="47"/>
      <c r="AD940" s="47"/>
      <c r="AE940" s="47"/>
      <c r="AF940" s="47"/>
      <c r="AG940" s="47"/>
      <c r="AH940" s="47"/>
      <c r="AI940" s="47"/>
    </row>
    <row r="941" spans="1:35" ht="15.75" customHeight="1" x14ac:dyDescent="0.35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  <c r="AA941" s="47"/>
      <c r="AB941" s="47"/>
      <c r="AC941" s="47"/>
      <c r="AD941" s="47"/>
      <c r="AE941" s="47"/>
      <c r="AF941" s="47"/>
      <c r="AG941" s="47"/>
      <c r="AH941" s="47"/>
      <c r="AI941" s="47"/>
    </row>
    <row r="942" spans="1:35" ht="15.75" customHeight="1" x14ac:dyDescent="0.35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  <c r="AA942" s="47"/>
      <c r="AB942" s="47"/>
      <c r="AC942" s="47"/>
      <c r="AD942" s="47"/>
      <c r="AE942" s="47"/>
      <c r="AF942" s="47"/>
      <c r="AG942" s="47"/>
      <c r="AH942" s="47"/>
      <c r="AI942" s="47"/>
    </row>
    <row r="943" spans="1:35" ht="15.75" customHeight="1" x14ac:dyDescent="0.35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  <c r="AA943" s="47"/>
      <c r="AB943" s="47"/>
      <c r="AC943" s="47"/>
      <c r="AD943" s="47"/>
      <c r="AE943" s="47"/>
      <c r="AF943" s="47"/>
      <c r="AG943" s="47"/>
      <c r="AH943" s="47"/>
      <c r="AI943" s="47"/>
    </row>
    <row r="944" spans="1:35" ht="15.75" customHeight="1" x14ac:dyDescent="0.35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  <c r="AA944" s="47"/>
      <c r="AB944" s="47"/>
      <c r="AC944" s="47"/>
      <c r="AD944" s="47"/>
      <c r="AE944" s="47"/>
      <c r="AF944" s="47"/>
      <c r="AG944" s="47"/>
      <c r="AH944" s="47"/>
      <c r="AI944" s="47"/>
    </row>
    <row r="945" spans="1:35" ht="15.75" customHeight="1" x14ac:dyDescent="0.35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  <c r="AA945" s="47"/>
      <c r="AB945" s="47"/>
      <c r="AC945" s="47"/>
      <c r="AD945" s="47"/>
      <c r="AE945" s="47"/>
      <c r="AF945" s="47"/>
      <c r="AG945" s="47"/>
      <c r="AH945" s="47"/>
      <c r="AI945" s="47"/>
    </row>
    <row r="946" spans="1:35" ht="15.75" customHeight="1" x14ac:dyDescent="0.35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  <c r="AA946" s="47"/>
      <c r="AB946" s="47"/>
      <c r="AC946" s="47"/>
      <c r="AD946" s="47"/>
      <c r="AE946" s="47"/>
      <c r="AF946" s="47"/>
      <c r="AG946" s="47"/>
      <c r="AH946" s="47"/>
      <c r="AI946" s="47"/>
    </row>
    <row r="947" spans="1:35" ht="15.75" customHeight="1" x14ac:dyDescent="0.35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  <c r="AA947" s="47"/>
      <c r="AB947" s="47"/>
      <c r="AC947" s="47"/>
      <c r="AD947" s="47"/>
      <c r="AE947" s="47"/>
      <c r="AF947" s="47"/>
      <c r="AG947" s="47"/>
      <c r="AH947" s="47"/>
      <c r="AI947" s="47"/>
    </row>
    <row r="948" spans="1:35" ht="15.75" customHeight="1" x14ac:dyDescent="0.35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  <c r="AA948" s="47"/>
      <c r="AB948" s="47"/>
      <c r="AC948" s="47"/>
      <c r="AD948" s="47"/>
      <c r="AE948" s="47"/>
      <c r="AF948" s="47"/>
      <c r="AG948" s="47"/>
      <c r="AH948" s="47"/>
      <c r="AI948" s="47"/>
    </row>
    <row r="949" spans="1:35" ht="15.75" customHeight="1" x14ac:dyDescent="0.35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  <c r="AA949" s="47"/>
      <c r="AB949" s="47"/>
      <c r="AC949" s="47"/>
      <c r="AD949" s="47"/>
      <c r="AE949" s="47"/>
      <c r="AF949" s="47"/>
      <c r="AG949" s="47"/>
      <c r="AH949" s="47"/>
      <c r="AI949" s="47"/>
    </row>
    <row r="950" spans="1:35" ht="15.75" customHeight="1" x14ac:dyDescent="0.35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  <c r="AA950" s="47"/>
      <c r="AB950" s="47"/>
      <c r="AC950" s="47"/>
      <c r="AD950" s="47"/>
      <c r="AE950" s="47"/>
      <c r="AF950" s="47"/>
      <c r="AG950" s="47"/>
      <c r="AH950" s="47"/>
      <c r="AI950" s="47"/>
    </row>
    <row r="951" spans="1:35" ht="15.75" customHeight="1" x14ac:dyDescent="0.35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  <c r="AA951" s="47"/>
      <c r="AB951" s="47"/>
      <c r="AC951" s="47"/>
      <c r="AD951" s="47"/>
      <c r="AE951" s="47"/>
      <c r="AF951" s="47"/>
      <c r="AG951" s="47"/>
      <c r="AH951" s="47"/>
      <c r="AI951" s="47"/>
    </row>
    <row r="952" spans="1:35" ht="15.75" customHeight="1" x14ac:dyDescent="0.35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  <c r="AA952" s="47"/>
      <c r="AB952" s="47"/>
      <c r="AC952" s="47"/>
      <c r="AD952" s="47"/>
      <c r="AE952" s="47"/>
      <c r="AF952" s="47"/>
      <c r="AG952" s="47"/>
      <c r="AH952" s="47"/>
      <c r="AI952" s="47"/>
    </row>
    <row r="953" spans="1:35" ht="15.75" customHeight="1" x14ac:dyDescent="0.35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  <c r="AA953" s="47"/>
      <c r="AB953" s="47"/>
      <c r="AC953" s="47"/>
      <c r="AD953" s="47"/>
      <c r="AE953" s="47"/>
      <c r="AF953" s="47"/>
      <c r="AG953" s="47"/>
      <c r="AH953" s="47"/>
      <c r="AI953" s="47"/>
    </row>
    <row r="954" spans="1:35" ht="15.75" customHeight="1" x14ac:dyDescent="0.35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  <c r="AA954" s="47"/>
      <c r="AB954" s="47"/>
      <c r="AC954" s="47"/>
      <c r="AD954" s="47"/>
      <c r="AE954" s="47"/>
      <c r="AF954" s="47"/>
      <c r="AG954" s="47"/>
      <c r="AH954" s="47"/>
      <c r="AI954" s="47"/>
    </row>
    <row r="955" spans="1:35" ht="15.75" customHeight="1" x14ac:dyDescent="0.35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  <c r="AA955" s="47"/>
      <c r="AB955" s="47"/>
      <c r="AC955" s="47"/>
      <c r="AD955" s="47"/>
      <c r="AE955" s="47"/>
      <c r="AF955" s="47"/>
      <c r="AG955" s="47"/>
      <c r="AH955" s="47"/>
      <c r="AI955" s="47"/>
    </row>
    <row r="956" spans="1:35" ht="15.75" customHeight="1" x14ac:dyDescent="0.35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  <c r="AA956" s="47"/>
      <c r="AB956" s="47"/>
      <c r="AC956" s="47"/>
      <c r="AD956" s="47"/>
      <c r="AE956" s="47"/>
      <c r="AF956" s="47"/>
      <c r="AG956" s="47"/>
      <c r="AH956" s="47"/>
      <c r="AI956" s="47"/>
    </row>
    <row r="957" spans="1:35" ht="15.75" customHeight="1" x14ac:dyDescent="0.35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  <c r="AA957" s="47"/>
      <c r="AB957" s="47"/>
      <c r="AC957" s="47"/>
      <c r="AD957" s="47"/>
      <c r="AE957" s="47"/>
      <c r="AF957" s="47"/>
      <c r="AG957" s="47"/>
      <c r="AH957" s="47"/>
      <c r="AI957" s="47"/>
    </row>
    <row r="958" spans="1:35" ht="15.75" customHeight="1" x14ac:dyDescent="0.35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  <c r="AA958" s="47"/>
      <c r="AB958" s="47"/>
      <c r="AC958" s="47"/>
      <c r="AD958" s="47"/>
      <c r="AE958" s="47"/>
      <c r="AF958" s="47"/>
      <c r="AG958" s="47"/>
      <c r="AH958" s="47"/>
      <c r="AI958" s="47"/>
    </row>
    <row r="959" spans="1:35" ht="15.75" customHeight="1" x14ac:dyDescent="0.35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  <c r="AA959" s="47"/>
      <c r="AB959" s="47"/>
      <c r="AC959" s="47"/>
      <c r="AD959" s="47"/>
      <c r="AE959" s="47"/>
      <c r="AF959" s="47"/>
      <c r="AG959" s="47"/>
      <c r="AH959" s="47"/>
      <c r="AI959" s="47"/>
    </row>
    <row r="960" spans="1:35" ht="15.75" customHeight="1" x14ac:dyDescent="0.35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  <c r="AA960" s="47"/>
      <c r="AB960" s="47"/>
      <c r="AC960" s="47"/>
      <c r="AD960" s="47"/>
      <c r="AE960" s="47"/>
      <c r="AF960" s="47"/>
      <c r="AG960" s="47"/>
      <c r="AH960" s="47"/>
      <c r="AI960" s="47"/>
    </row>
    <row r="961" spans="1:35" ht="15.75" customHeight="1" x14ac:dyDescent="0.35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  <c r="AA961" s="47"/>
      <c r="AB961" s="47"/>
      <c r="AC961" s="47"/>
      <c r="AD961" s="47"/>
      <c r="AE961" s="47"/>
      <c r="AF961" s="47"/>
      <c r="AG961" s="47"/>
      <c r="AH961" s="47"/>
      <c r="AI961" s="47"/>
    </row>
    <row r="962" spans="1:35" ht="15.75" customHeight="1" x14ac:dyDescent="0.35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  <c r="AA962" s="47"/>
      <c r="AB962" s="47"/>
      <c r="AC962" s="47"/>
      <c r="AD962" s="47"/>
      <c r="AE962" s="47"/>
      <c r="AF962" s="47"/>
      <c r="AG962" s="47"/>
      <c r="AH962" s="47"/>
      <c r="AI962" s="47"/>
    </row>
    <row r="963" spans="1:35" ht="15.75" customHeight="1" x14ac:dyDescent="0.35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  <c r="AA963" s="47"/>
      <c r="AB963" s="47"/>
      <c r="AC963" s="47"/>
      <c r="AD963" s="47"/>
      <c r="AE963" s="47"/>
      <c r="AF963" s="47"/>
      <c r="AG963" s="47"/>
      <c r="AH963" s="47"/>
      <c r="AI963" s="47"/>
    </row>
    <row r="964" spans="1:35" ht="15.75" customHeight="1" x14ac:dyDescent="0.35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  <c r="AA964" s="47"/>
      <c r="AB964" s="47"/>
      <c r="AC964" s="47"/>
      <c r="AD964" s="47"/>
      <c r="AE964" s="47"/>
      <c r="AF964" s="47"/>
      <c r="AG964" s="47"/>
      <c r="AH964" s="47"/>
      <c r="AI964" s="47"/>
    </row>
    <row r="965" spans="1:35" ht="15.75" customHeight="1" x14ac:dyDescent="0.35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  <c r="AA965" s="47"/>
      <c r="AB965" s="47"/>
      <c r="AC965" s="47"/>
      <c r="AD965" s="47"/>
      <c r="AE965" s="47"/>
      <c r="AF965" s="47"/>
      <c r="AG965" s="47"/>
      <c r="AH965" s="47"/>
      <c r="AI965" s="47"/>
    </row>
    <row r="966" spans="1:35" ht="15.75" customHeight="1" x14ac:dyDescent="0.35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  <c r="AA966" s="47"/>
      <c r="AB966" s="47"/>
      <c r="AC966" s="47"/>
      <c r="AD966" s="47"/>
      <c r="AE966" s="47"/>
      <c r="AF966" s="47"/>
      <c r="AG966" s="47"/>
      <c r="AH966" s="47"/>
      <c r="AI966" s="47"/>
    </row>
    <row r="967" spans="1:35" ht="15.75" customHeight="1" x14ac:dyDescent="0.35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  <c r="AA967" s="47"/>
      <c r="AB967" s="47"/>
      <c r="AC967" s="47"/>
      <c r="AD967" s="47"/>
      <c r="AE967" s="47"/>
      <c r="AF967" s="47"/>
      <c r="AG967" s="47"/>
      <c r="AH967" s="47"/>
      <c r="AI967" s="47"/>
    </row>
    <row r="968" spans="1:35" ht="15.75" customHeight="1" x14ac:dyDescent="0.35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  <c r="AA968" s="47"/>
      <c r="AB968" s="47"/>
      <c r="AC968" s="47"/>
      <c r="AD968" s="47"/>
      <c r="AE968" s="47"/>
      <c r="AF968" s="47"/>
      <c r="AG968" s="47"/>
      <c r="AH968" s="47"/>
      <c r="AI968" s="47"/>
    </row>
    <row r="969" spans="1:35" ht="15.75" customHeight="1" x14ac:dyDescent="0.35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  <c r="AA969" s="47"/>
      <c r="AB969" s="47"/>
      <c r="AC969" s="47"/>
      <c r="AD969" s="47"/>
      <c r="AE969" s="47"/>
      <c r="AF969" s="47"/>
      <c r="AG969" s="47"/>
      <c r="AH969" s="47"/>
      <c r="AI969" s="47"/>
    </row>
    <row r="970" spans="1:35" ht="15.75" customHeight="1" x14ac:dyDescent="0.35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  <c r="AA970" s="47"/>
      <c r="AB970" s="47"/>
      <c r="AC970" s="47"/>
      <c r="AD970" s="47"/>
      <c r="AE970" s="47"/>
      <c r="AF970" s="47"/>
      <c r="AG970" s="47"/>
      <c r="AH970" s="47"/>
      <c r="AI970" s="47"/>
    </row>
    <row r="971" spans="1:35" ht="15.75" customHeight="1" x14ac:dyDescent="0.35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  <c r="AA971" s="47"/>
      <c r="AB971" s="47"/>
      <c r="AC971" s="47"/>
      <c r="AD971" s="47"/>
      <c r="AE971" s="47"/>
      <c r="AF971" s="47"/>
      <c r="AG971" s="47"/>
      <c r="AH971" s="47"/>
      <c r="AI971" s="47"/>
    </row>
    <row r="972" spans="1:35" ht="15.75" customHeight="1" x14ac:dyDescent="0.35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  <c r="AA972" s="47"/>
      <c r="AB972" s="47"/>
      <c r="AC972" s="47"/>
      <c r="AD972" s="47"/>
      <c r="AE972" s="47"/>
      <c r="AF972" s="47"/>
      <c r="AG972" s="47"/>
      <c r="AH972" s="47"/>
      <c r="AI972" s="47"/>
    </row>
    <row r="973" spans="1:35" ht="15.75" customHeight="1" x14ac:dyDescent="0.35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  <c r="AA973" s="47"/>
      <c r="AB973" s="47"/>
      <c r="AC973" s="47"/>
      <c r="AD973" s="47"/>
      <c r="AE973" s="47"/>
      <c r="AF973" s="47"/>
      <c r="AG973" s="47"/>
      <c r="AH973" s="47"/>
      <c r="AI973" s="47"/>
    </row>
    <row r="974" spans="1:35" ht="15.75" customHeight="1" x14ac:dyDescent="0.35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  <c r="AA974" s="47"/>
      <c r="AB974" s="47"/>
      <c r="AC974" s="47"/>
      <c r="AD974" s="47"/>
      <c r="AE974" s="47"/>
      <c r="AF974" s="47"/>
      <c r="AG974" s="47"/>
      <c r="AH974" s="47"/>
      <c r="AI974" s="47"/>
    </row>
    <row r="975" spans="1:35" ht="15.75" customHeight="1" x14ac:dyDescent="0.35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  <c r="AA975" s="47"/>
      <c r="AB975" s="47"/>
      <c r="AC975" s="47"/>
      <c r="AD975" s="47"/>
      <c r="AE975" s="47"/>
      <c r="AF975" s="47"/>
      <c r="AG975" s="47"/>
      <c r="AH975" s="47"/>
      <c r="AI975" s="47"/>
    </row>
    <row r="976" spans="1:35" ht="15.75" customHeight="1" x14ac:dyDescent="0.35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  <c r="AA976" s="47"/>
      <c r="AB976" s="47"/>
      <c r="AC976" s="47"/>
      <c r="AD976" s="47"/>
      <c r="AE976" s="47"/>
      <c r="AF976" s="47"/>
      <c r="AG976" s="47"/>
      <c r="AH976" s="47"/>
      <c r="AI976" s="47"/>
    </row>
    <row r="977" spans="1:35" ht="15.75" customHeight="1" x14ac:dyDescent="0.35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  <c r="AA977" s="47"/>
      <c r="AB977" s="47"/>
      <c r="AC977" s="47"/>
      <c r="AD977" s="47"/>
      <c r="AE977" s="47"/>
      <c r="AF977" s="47"/>
      <c r="AG977" s="47"/>
      <c r="AH977" s="47"/>
      <c r="AI977" s="47"/>
    </row>
    <row r="978" spans="1:35" ht="15.75" customHeight="1" x14ac:dyDescent="0.35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  <c r="AA978" s="47"/>
      <c r="AB978" s="47"/>
      <c r="AC978" s="47"/>
      <c r="AD978" s="47"/>
      <c r="AE978" s="47"/>
      <c r="AF978" s="47"/>
      <c r="AG978" s="47"/>
      <c r="AH978" s="47"/>
      <c r="AI978" s="47"/>
    </row>
    <row r="979" spans="1:35" ht="15.75" customHeight="1" x14ac:dyDescent="0.35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  <c r="AA979" s="47"/>
      <c r="AB979" s="47"/>
      <c r="AC979" s="47"/>
      <c r="AD979" s="47"/>
      <c r="AE979" s="47"/>
      <c r="AF979" s="47"/>
      <c r="AG979" s="47"/>
      <c r="AH979" s="47"/>
      <c r="AI979" s="47"/>
    </row>
    <row r="980" spans="1:35" ht="15.75" customHeight="1" x14ac:dyDescent="0.35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  <c r="AA980" s="47"/>
      <c r="AB980" s="47"/>
      <c r="AC980" s="47"/>
      <c r="AD980" s="47"/>
      <c r="AE980" s="47"/>
      <c r="AF980" s="47"/>
      <c r="AG980" s="47"/>
      <c r="AH980" s="47"/>
      <c r="AI980" s="47"/>
    </row>
    <row r="981" spans="1:35" ht="15.75" customHeight="1" x14ac:dyDescent="0.35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  <c r="AA981" s="47"/>
      <c r="AB981" s="47"/>
      <c r="AC981" s="47"/>
      <c r="AD981" s="47"/>
      <c r="AE981" s="47"/>
      <c r="AF981" s="47"/>
      <c r="AG981" s="47"/>
      <c r="AH981" s="47"/>
      <c r="AI981" s="47"/>
    </row>
    <row r="982" spans="1:35" ht="15.75" customHeight="1" x14ac:dyDescent="0.35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  <c r="AA982" s="47"/>
      <c r="AB982" s="47"/>
      <c r="AC982" s="47"/>
      <c r="AD982" s="47"/>
      <c r="AE982" s="47"/>
      <c r="AF982" s="47"/>
      <c r="AG982" s="47"/>
      <c r="AH982" s="47"/>
      <c r="AI982" s="47"/>
    </row>
    <row r="983" spans="1:35" ht="15.75" customHeight="1" x14ac:dyDescent="0.35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  <c r="AA983" s="47"/>
      <c r="AB983" s="47"/>
      <c r="AC983" s="47"/>
      <c r="AD983" s="47"/>
      <c r="AE983" s="47"/>
      <c r="AF983" s="47"/>
      <c r="AG983" s="47"/>
      <c r="AH983" s="47"/>
      <c r="AI983" s="47"/>
    </row>
    <row r="984" spans="1:35" ht="15.75" customHeight="1" x14ac:dyDescent="0.35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  <c r="AA984" s="47"/>
      <c r="AB984" s="47"/>
      <c r="AC984" s="47"/>
      <c r="AD984" s="47"/>
      <c r="AE984" s="47"/>
      <c r="AF984" s="47"/>
      <c r="AG984" s="47"/>
      <c r="AH984" s="47"/>
      <c r="AI984" s="47"/>
    </row>
    <row r="985" spans="1:35" ht="15.75" customHeight="1" x14ac:dyDescent="0.35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  <c r="AA985" s="47"/>
      <c r="AB985" s="47"/>
      <c r="AC985" s="47"/>
      <c r="AD985" s="47"/>
      <c r="AE985" s="47"/>
      <c r="AF985" s="47"/>
      <c r="AG985" s="47"/>
      <c r="AH985" s="47"/>
      <c r="AI985" s="47"/>
    </row>
    <row r="986" spans="1:35" ht="15.75" customHeight="1" x14ac:dyDescent="0.35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  <c r="AA986" s="47"/>
      <c r="AB986" s="47"/>
      <c r="AC986" s="47"/>
      <c r="AD986" s="47"/>
      <c r="AE986" s="47"/>
      <c r="AF986" s="47"/>
      <c r="AG986" s="47"/>
      <c r="AH986" s="47"/>
      <c r="AI986" s="47"/>
    </row>
    <row r="987" spans="1:35" ht="15.75" customHeight="1" x14ac:dyDescent="0.35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  <c r="AA987" s="47"/>
      <c r="AB987" s="47"/>
      <c r="AC987" s="47"/>
      <c r="AD987" s="47"/>
      <c r="AE987" s="47"/>
      <c r="AF987" s="47"/>
      <c r="AG987" s="47"/>
      <c r="AH987" s="47"/>
      <c r="AI987" s="47"/>
    </row>
    <row r="988" spans="1:35" ht="15.75" customHeight="1" x14ac:dyDescent="0.35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  <c r="AA988" s="47"/>
      <c r="AB988" s="47"/>
      <c r="AC988" s="47"/>
      <c r="AD988" s="47"/>
      <c r="AE988" s="47"/>
      <c r="AF988" s="47"/>
      <c r="AG988" s="47"/>
      <c r="AH988" s="47"/>
      <c r="AI988" s="47"/>
    </row>
    <row r="989" spans="1:35" ht="15.75" customHeight="1" x14ac:dyDescent="0.35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  <c r="AA989" s="47"/>
      <c r="AB989" s="47"/>
      <c r="AC989" s="47"/>
      <c r="AD989" s="47"/>
      <c r="AE989" s="47"/>
      <c r="AF989" s="47"/>
      <c r="AG989" s="47"/>
      <c r="AH989" s="47"/>
      <c r="AI989" s="47"/>
    </row>
    <row r="990" spans="1:35" ht="15.75" customHeight="1" x14ac:dyDescent="0.35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  <c r="AA990" s="47"/>
      <c r="AB990" s="47"/>
      <c r="AC990" s="47"/>
      <c r="AD990" s="47"/>
      <c r="AE990" s="47"/>
      <c r="AF990" s="47"/>
      <c r="AG990" s="47"/>
      <c r="AH990" s="47"/>
      <c r="AI990" s="47"/>
    </row>
    <row r="991" spans="1:35" ht="15.75" customHeight="1" x14ac:dyDescent="0.35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  <c r="AA991" s="47"/>
      <c r="AB991" s="47"/>
      <c r="AC991" s="47"/>
      <c r="AD991" s="47"/>
      <c r="AE991" s="47"/>
      <c r="AF991" s="47"/>
      <c r="AG991" s="47"/>
      <c r="AH991" s="47"/>
      <c r="AI991" s="47"/>
    </row>
    <row r="992" spans="1:35" ht="15.75" customHeight="1" x14ac:dyDescent="0.35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  <c r="AA992" s="47"/>
      <c r="AB992" s="47"/>
      <c r="AC992" s="47"/>
      <c r="AD992" s="47"/>
      <c r="AE992" s="47"/>
      <c r="AF992" s="47"/>
      <c r="AG992" s="47"/>
      <c r="AH992" s="47"/>
      <c r="AI992" s="47"/>
    </row>
    <row r="993" spans="1:35" ht="15.75" customHeight="1" x14ac:dyDescent="0.35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  <c r="AA993" s="47"/>
      <c r="AB993" s="47"/>
      <c r="AC993" s="47"/>
      <c r="AD993" s="47"/>
      <c r="AE993" s="47"/>
      <c r="AF993" s="47"/>
      <c r="AG993" s="47"/>
      <c r="AH993" s="47"/>
      <c r="AI993" s="47"/>
    </row>
    <row r="994" spans="1:35" ht="15.75" customHeight="1" x14ac:dyDescent="0.35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  <c r="AA994" s="47"/>
      <c r="AB994" s="47"/>
      <c r="AC994" s="47"/>
      <c r="AD994" s="47"/>
      <c r="AE994" s="47"/>
      <c r="AF994" s="47"/>
      <c r="AG994" s="47"/>
      <c r="AH994" s="47"/>
      <c r="AI994" s="47"/>
    </row>
    <row r="995" spans="1:35" ht="15.75" customHeight="1" x14ac:dyDescent="0.35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  <c r="AA995" s="47"/>
      <c r="AB995" s="47"/>
      <c r="AC995" s="47"/>
      <c r="AD995" s="47"/>
      <c r="AE995" s="47"/>
      <c r="AF995" s="47"/>
      <c r="AG995" s="47"/>
      <c r="AH995" s="47"/>
      <c r="AI995" s="47"/>
    </row>
    <row r="996" spans="1:35" ht="15.75" customHeight="1" x14ac:dyDescent="0.35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  <c r="AA996" s="47"/>
      <c r="AB996" s="47"/>
      <c r="AC996" s="47"/>
      <c r="AD996" s="47"/>
      <c r="AE996" s="47"/>
      <c r="AF996" s="47"/>
      <c r="AG996" s="47"/>
      <c r="AH996" s="47"/>
      <c r="AI996" s="47"/>
    </row>
    <row r="997" spans="1:35" ht="15.75" customHeight="1" x14ac:dyDescent="0.35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  <c r="AA997" s="47"/>
      <c r="AB997" s="47"/>
      <c r="AC997" s="47"/>
      <c r="AD997" s="47"/>
      <c r="AE997" s="47"/>
      <c r="AF997" s="47"/>
      <c r="AG997" s="47"/>
      <c r="AH997" s="47"/>
      <c r="AI997" s="47"/>
    </row>
    <row r="998" spans="1:35" ht="15.75" customHeight="1" x14ac:dyDescent="0.35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  <c r="AA998" s="47"/>
      <c r="AB998" s="47"/>
      <c r="AC998" s="47"/>
      <c r="AD998" s="47"/>
      <c r="AE998" s="47"/>
      <c r="AF998" s="47"/>
      <c r="AG998" s="47"/>
      <c r="AH998" s="47"/>
      <c r="AI998" s="47"/>
    </row>
    <row r="999" spans="1:35" ht="15.75" customHeight="1" x14ac:dyDescent="0.35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  <c r="AA999" s="47"/>
      <c r="AB999" s="47"/>
      <c r="AC999" s="47"/>
      <c r="AD999" s="47"/>
      <c r="AE999" s="47"/>
      <c r="AF999" s="47"/>
      <c r="AG999" s="47"/>
      <c r="AH999" s="47"/>
      <c r="AI999" s="47"/>
    </row>
    <row r="1000" spans="1:35" ht="15.75" customHeight="1" x14ac:dyDescent="0.35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  <c r="AA1000" s="47"/>
      <c r="AB1000" s="47"/>
      <c r="AC1000" s="47"/>
      <c r="AD1000" s="47"/>
      <c r="AE1000" s="47"/>
      <c r="AF1000" s="47"/>
      <c r="AG1000" s="47"/>
      <c r="AH1000" s="47"/>
      <c r="AI1000" s="47"/>
    </row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0EAA8-5466-4D6A-A7FC-4ADCEA2DCEB2}">
  <sheetPr>
    <tabColor rgb="FF1F497D"/>
  </sheetPr>
  <dimension ref="A1:AI1000"/>
  <sheetViews>
    <sheetView workbookViewId="0">
      <selection activeCell="D5" sqref="D5"/>
    </sheetView>
  </sheetViews>
  <sheetFormatPr defaultColWidth="13.81640625" defaultRowHeight="15" customHeight="1" x14ac:dyDescent="0.3"/>
  <cols>
    <col min="1" max="1" width="38.08984375" style="45" customWidth="1"/>
    <col min="2" max="2" width="12.1796875" style="45" customWidth="1"/>
    <col min="3" max="35" width="8.7265625" style="45" customWidth="1"/>
    <col min="36" max="16384" width="13.81640625" style="45"/>
  </cols>
  <sheetData>
    <row r="1" spans="1:35" ht="14.5" x14ac:dyDescent="0.35">
      <c r="A1" s="44" t="s">
        <v>297</v>
      </c>
      <c r="B1" s="44">
        <v>2017</v>
      </c>
      <c r="C1" s="44">
        <v>2018</v>
      </c>
      <c r="D1" s="44">
        <v>2019</v>
      </c>
      <c r="E1" s="44">
        <v>2020</v>
      </c>
      <c r="F1" s="44">
        <v>2021</v>
      </c>
      <c r="G1" s="44">
        <v>2022</v>
      </c>
      <c r="H1" s="44">
        <v>2023</v>
      </c>
      <c r="I1" s="44">
        <v>2024</v>
      </c>
      <c r="J1" s="44">
        <v>2025</v>
      </c>
      <c r="K1" s="44">
        <v>2026</v>
      </c>
      <c r="L1" s="44">
        <v>2027</v>
      </c>
      <c r="M1" s="44">
        <v>2028</v>
      </c>
      <c r="N1" s="44">
        <v>2029</v>
      </c>
      <c r="O1" s="44">
        <v>2030</v>
      </c>
      <c r="P1" s="44">
        <v>2031</v>
      </c>
      <c r="Q1" s="44">
        <v>2032</v>
      </c>
      <c r="R1" s="44">
        <v>2033</v>
      </c>
      <c r="S1" s="44">
        <v>2034</v>
      </c>
      <c r="T1" s="44">
        <v>2035</v>
      </c>
      <c r="U1" s="44">
        <v>2036</v>
      </c>
      <c r="V1" s="44">
        <v>2037</v>
      </c>
      <c r="W1" s="44">
        <v>2038</v>
      </c>
      <c r="X1" s="44">
        <v>2039</v>
      </c>
      <c r="Y1" s="44">
        <v>2040</v>
      </c>
      <c r="Z1" s="44">
        <v>2041</v>
      </c>
      <c r="AA1" s="44">
        <v>2042</v>
      </c>
      <c r="AB1" s="44">
        <v>2043</v>
      </c>
      <c r="AC1" s="44">
        <v>2044</v>
      </c>
      <c r="AD1" s="44">
        <v>2045</v>
      </c>
      <c r="AE1" s="44">
        <v>2046</v>
      </c>
      <c r="AF1" s="44">
        <v>2047</v>
      </c>
      <c r="AG1" s="44">
        <v>2048</v>
      </c>
      <c r="AH1" s="44">
        <v>2049</v>
      </c>
      <c r="AI1" s="44">
        <v>2050</v>
      </c>
    </row>
    <row r="2" spans="1:35" ht="14.5" x14ac:dyDescent="0.35">
      <c r="A2" s="48" t="s">
        <v>298</v>
      </c>
      <c r="B2" s="48"/>
      <c r="C2" s="48"/>
      <c r="D2" s="46">
        <v>0</v>
      </c>
      <c r="E2" s="46">
        <v>0</v>
      </c>
      <c r="F2" s="46">
        <v>0</v>
      </c>
      <c r="G2" s="46">
        <v>0</v>
      </c>
      <c r="H2" s="46">
        <v>0</v>
      </c>
      <c r="I2" s="46">
        <v>0</v>
      </c>
      <c r="J2" s="46">
        <v>0</v>
      </c>
      <c r="K2" s="46">
        <v>0</v>
      </c>
      <c r="L2" s="46">
        <v>0</v>
      </c>
      <c r="M2" s="46">
        <v>0</v>
      </c>
      <c r="N2" s="46">
        <v>0</v>
      </c>
      <c r="O2" s="46">
        <v>0</v>
      </c>
      <c r="P2" s="46">
        <v>0</v>
      </c>
      <c r="Q2" s="46">
        <v>0</v>
      </c>
      <c r="R2" s="46">
        <v>0</v>
      </c>
      <c r="S2" s="46">
        <v>0</v>
      </c>
      <c r="T2" s="46">
        <v>0</v>
      </c>
      <c r="U2" s="46">
        <v>0</v>
      </c>
      <c r="V2" s="46">
        <v>0</v>
      </c>
      <c r="W2" s="46">
        <v>0</v>
      </c>
      <c r="X2" s="46">
        <v>0</v>
      </c>
      <c r="Y2" s="46">
        <v>0</v>
      </c>
      <c r="Z2" s="46">
        <v>0</v>
      </c>
      <c r="AA2" s="46">
        <v>0</v>
      </c>
      <c r="AB2" s="46">
        <v>0</v>
      </c>
      <c r="AC2" s="46">
        <v>0</v>
      </c>
      <c r="AD2" s="46">
        <v>0</v>
      </c>
      <c r="AE2" s="46">
        <v>0</v>
      </c>
      <c r="AF2" s="46">
        <v>0</v>
      </c>
      <c r="AG2" s="46">
        <v>0</v>
      </c>
      <c r="AH2" s="46">
        <v>0</v>
      </c>
      <c r="AI2" s="46">
        <v>0</v>
      </c>
    </row>
    <row r="3" spans="1:35" ht="14.5" x14ac:dyDescent="0.35">
      <c r="A3" s="46" t="s">
        <v>51</v>
      </c>
      <c r="B3" s="46"/>
      <c r="C3" s="46"/>
      <c r="D3" s="46">
        <v>0</v>
      </c>
      <c r="E3" s="46">
        <v>0</v>
      </c>
      <c r="F3" s="46">
        <v>0</v>
      </c>
      <c r="G3" s="46">
        <v>0</v>
      </c>
      <c r="H3" s="46">
        <v>0</v>
      </c>
      <c r="I3" s="46">
        <v>0</v>
      </c>
      <c r="J3" s="46">
        <v>0</v>
      </c>
      <c r="K3" s="46">
        <v>0</v>
      </c>
      <c r="L3" s="46">
        <v>0</v>
      </c>
      <c r="M3" s="46">
        <v>0</v>
      </c>
      <c r="N3" s="46">
        <v>0</v>
      </c>
      <c r="O3" s="46">
        <v>0</v>
      </c>
      <c r="P3" s="46">
        <v>0</v>
      </c>
      <c r="Q3" s="46">
        <v>0</v>
      </c>
      <c r="R3" s="46">
        <v>0</v>
      </c>
      <c r="S3" s="46">
        <v>0</v>
      </c>
      <c r="T3" s="46">
        <v>0</v>
      </c>
      <c r="U3" s="46">
        <v>0</v>
      </c>
      <c r="V3" s="46">
        <v>0</v>
      </c>
      <c r="W3" s="46">
        <v>0</v>
      </c>
      <c r="X3" s="46">
        <v>0</v>
      </c>
      <c r="Y3" s="46">
        <v>0</v>
      </c>
      <c r="Z3" s="46">
        <v>0</v>
      </c>
      <c r="AA3" s="46">
        <v>0</v>
      </c>
      <c r="AB3" s="46">
        <v>0</v>
      </c>
      <c r="AC3" s="46">
        <v>0</v>
      </c>
      <c r="AD3" s="46">
        <v>0</v>
      </c>
      <c r="AE3" s="46">
        <v>0</v>
      </c>
      <c r="AF3" s="46">
        <v>0</v>
      </c>
      <c r="AG3" s="46">
        <v>0</v>
      </c>
      <c r="AH3" s="46">
        <v>0</v>
      </c>
      <c r="AI3" s="46">
        <v>0</v>
      </c>
    </row>
    <row r="4" spans="1:35" ht="14.5" x14ac:dyDescent="0.35">
      <c r="A4" s="48" t="s">
        <v>299</v>
      </c>
      <c r="B4" s="48"/>
      <c r="C4" s="48"/>
      <c r="D4" s="47">
        <v>170837160.7992281</v>
      </c>
      <c r="E4" s="47">
        <v>166965239.61916471</v>
      </c>
      <c r="F4" s="47">
        <v>119934338.31015439</v>
      </c>
      <c r="G4" s="47">
        <v>111052204.7915695</v>
      </c>
      <c r="H4" s="47">
        <v>108486505.1766113</v>
      </c>
      <c r="I4" s="47">
        <v>105496651.4417714</v>
      </c>
      <c r="J4" s="47">
        <v>101051689.3895413</v>
      </c>
      <c r="K4" s="47">
        <v>96852563.602712005</v>
      </c>
      <c r="L4" s="47">
        <v>92968523.733509153</v>
      </c>
      <c r="M4" s="47">
        <v>89205670.755701095</v>
      </c>
      <c r="N4" s="47">
        <v>86163014.161039159</v>
      </c>
      <c r="O4" s="47">
        <v>84705308.981690466</v>
      </c>
      <c r="P4" s="47">
        <v>83856135.121274158</v>
      </c>
      <c r="Q4" s="47">
        <v>83103910.773973644</v>
      </c>
      <c r="R4" s="47">
        <v>82052181.680797502</v>
      </c>
      <c r="S4" s="47">
        <v>80971021.485425442</v>
      </c>
      <c r="T4" s="47">
        <v>79821477.258480638</v>
      </c>
      <c r="U4" s="47">
        <v>78442543.558538541</v>
      </c>
      <c r="V4" s="47">
        <v>77067072.341207743</v>
      </c>
      <c r="W4" s="47">
        <v>75885500.150108591</v>
      </c>
      <c r="X4" s="47">
        <v>74682287.442688942</v>
      </c>
      <c r="Y4" s="47">
        <v>73577755.489690751</v>
      </c>
      <c r="Z4" s="47">
        <v>72546801.292182267</v>
      </c>
      <c r="AA4" s="47">
        <v>71205089.280311435</v>
      </c>
      <c r="AB4" s="47">
        <v>70052082.570755348</v>
      </c>
      <c r="AC4" s="47">
        <v>68949281.859062806</v>
      </c>
      <c r="AD4" s="47">
        <v>67852540.491939992</v>
      </c>
      <c r="AE4" s="47">
        <v>66773111.537873603</v>
      </c>
      <c r="AF4" s="47">
        <v>65441786.973836601</v>
      </c>
      <c r="AG4" s="47">
        <v>64192696.371817507</v>
      </c>
      <c r="AH4" s="47">
        <v>63024108.49051065</v>
      </c>
      <c r="AI4" s="47">
        <v>61723946.26997517</v>
      </c>
    </row>
    <row r="5" spans="1:35" ht="14.5" x14ac:dyDescent="0.35">
      <c r="A5" s="48" t="s">
        <v>34</v>
      </c>
      <c r="B5" s="48"/>
      <c r="C5" s="48"/>
      <c r="D5" s="47">
        <v>9789391542688.918</v>
      </c>
      <c r="E5" s="47">
        <v>10927481794442.289</v>
      </c>
      <c r="F5" s="47">
        <v>11164154309096.971</v>
      </c>
      <c r="G5" s="47">
        <v>11483927295911.43</v>
      </c>
      <c r="H5" s="47">
        <v>11786930343365.961</v>
      </c>
      <c r="I5" s="47">
        <v>12011431709946.99</v>
      </c>
      <c r="J5" s="47">
        <v>12170933443342.561</v>
      </c>
      <c r="K5" s="47">
        <v>12302512758373.1</v>
      </c>
      <c r="L5" s="47">
        <v>12424695496586.33</v>
      </c>
      <c r="M5" s="47">
        <v>12564661331638.619</v>
      </c>
      <c r="N5" s="47">
        <v>12702230703070.561</v>
      </c>
      <c r="O5" s="47">
        <v>12864399047557.85</v>
      </c>
      <c r="P5" s="47">
        <v>12999055994989.381</v>
      </c>
      <c r="Q5" s="47">
        <v>13122196094958.52</v>
      </c>
      <c r="R5" s="47">
        <v>13244022712201.141</v>
      </c>
      <c r="S5" s="47">
        <v>13372442705912.4</v>
      </c>
      <c r="T5" s="47">
        <v>13509878107916.289</v>
      </c>
      <c r="U5" s="47">
        <v>13615621423057.92</v>
      </c>
      <c r="V5" s="47">
        <v>13722021479562.811</v>
      </c>
      <c r="W5" s="47">
        <v>13827540262102.211</v>
      </c>
      <c r="X5" s="47">
        <v>13945276613430.49</v>
      </c>
      <c r="Y5" s="47">
        <v>14069488186943.721</v>
      </c>
      <c r="Z5" s="47">
        <v>14183220335395.359</v>
      </c>
      <c r="AA5" s="47">
        <v>14329827841306.619</v>
      </c>
      <c r="AB5" s="47">
        <v>14447660403364.311</v>
      </c>
      <c r="AC5" s="47">
        <v>14582115302294.85</v>
      </c>
      <c r="AD5" s="47">
        <v>14717049931693.02</v>
      </c>
      <c r="AE5" s="47">
        <v>14875764960314.15</v>
      </c>
      <c r="AF5" s="47">
        <v>15006832576331.91</v>
      </c>
      <c r="AG5" s="47">
        <v>15137762167161.189</v>
      </c>
      <c r="AH5" s="47">
        <v>15298222499269.859</v>
      </c>
      <c r="AI5" s="47">
        <v>15401521550520.42</v>
      </c>
    </row>
    <row r="6" spans="1:35" ht="14.5" x14ac:dyDescent="0.35">
      <c r="A6" s="46" t="s">
        <v>300</v>
      </c>
      <c r="B6" s="46"/>
      <c r="C6" s="46"/>
      <c r="D6" s="46">
        <v>0</v>
      </c>
      <c r="E6" s="46">
        <v>0</v>
      </c>
      <c r="F6" s="46">
        <v>0</v>
      </c>
      <c r="G6" s="46">
        <v>0</v>
      </c>
      <c r="H6" s="46">
        <v>0</v>
      </c>
      <c r="I6" s="46">
        <v>0</v>
      </c>
      <c r="J6" s="46">
        <v>0</v>
      </c>
      <c r="K6" s="46">
        <v>0</v>
      </c>
      <c r="L6" s="46">
        <v>0</v>
      </c>
      <c r="M6" s="46">
        <v>0</v>
      </c>
      <c r="N6" s="46">
        <v>0</v>
      </c>
      <c r="O6" s="46">
        <v>0</v>
      </c>
      <c r="P6" s="46">
        <v>0</v>
      </c>
      <c r="Q6" s="46">
        <v>0</v>
      </c>
      <c r="R6" s="46">
        <v>0</v>
      </c>
      <c r="S6" s="46">
        <v>0</v>
      </c>
      <c r="T6" s="46">
        <v>0</v>
      </c>
      <c r="U6" s="46">
        <v>0</v>
      </c>
      <c r="V6" s="46">
        <v>0</v>
      </c>
      <c r="W6" s="46">
        <v>0</v>
      </c>
      <c r="X6" s="46">
        <v>0</v>
      </c>
      <c r="Y6" s="46">
        <v>0</v>
      </c>
      <c r="Z6" s="46">
        <v>0</v>
      </c>
      <c r="AA6" s="46">
        <v>0</v>
      </c>
      <c r="AB6" s="46">
        <v>0</v>
      </c>
      <c r="AC6" s="46">
        <v>0</v>
      </c>
      <c r="AD6" s="46">
        <v>0</v>
      </c>
      <c r="AE6" s="46">
        <v>0</v>
      </c>
      <c r="AF6" s="46">
        <v>0</v>
      </c>
      <c r="AG6" s="46">
        <v>0</v>
      </c>
      <c r="AH6" s="46">
        <v>0</v>
      </c>
      <c r="AI6" s="46">
        <v>0</v>
      </c>
    </row>
    <row r="7" spans="1:35" ht="14.5" x14ac:dyDescent="0.35">
      <c r="A7" s="46" t="s">
        <v>301</v>
      </c>
      <c r="B7" s="46"/>
      <c r="C7" s="46"/>
      <c r="D7" s="46">
        <v>0</v>
      </c>
      <c r="E7" s="46">
        <v>0</v>
      </c>
      <c r="F7" s="46">
        <v>0</v>
      </c>
      <c r="G7" s="46">
        <v>0</v>
      </c>
      <c r="H7" s="46">
        <v>0</v>
      </c>
      <c r="I7" s="46">
        <v>0</v>
      </c>
      <c r="J7" s="46">
        <v>0</v>
      </c>
      <c r="K7" s="46">
        <v>0</v>
      </c>
      <c r="L7" s="46">
        <v>0</v>
      </c>
      <c r="M7" s="46">
        <v>0</v>
      </c>
      <c r="N7" s="46">
        <v>0</v>
      </c>
      <c r="O7" s="46">
        <v>0</v>
      </c>
      <c r="P7" s="46">
        <v>0</v>
      </c>
      <c r="Q7" s="46">
        <v>0</v>
      </c>
      <c r="R7" s="46">
        <v>0</v>
      </c>
      <c r="S7" s="46">
        <v>0</v>
      </c>
      <c r="T7" s="46">
        <v>0</v>
      </c>
      <c r="U7" s="46">
        <v>0</v>
      </c>
      <c r="V7" s="46">
        <v>0</v>
      </c>
      <c r="W7" s="46">
        <v>0</v>
      </c>
      <c r="X7" s="46">
        <v>0</v>
      </c>
      <c r="Y7" s="46">
        <v>0</v>
      </c>
      <c r="Z7" s="46">
        <v>0</v>
      </c>
      <c r="AA7" s="46">
        <v>0</v>
      </c>
      <c r="AB7" s="46">
        <v>0</v>
      </c>
      <c r="AC7" s="46">
        <v>0</v>
      </c>
      <c r="AD7" s="46">
        <v>0</v>
      </c>
      <c r="AE7" s="46">
        <v>0</v>
      </c>
      <c r="AF7" s="46">
        <v>0</v>
      </c>
      <c r="AG7" s="46">
        <v>0</v>
      </c>
      <c r="AH7" s="46">
        <v>0</v>
      </c>
      <c r="AI7" s="46">
        <v>0</v>
      </c>
    </row>
    <row r="8" spans="1:35" ht="14.5" x14ac:dyDescent="0.35">
      <c r="A8" s="48" t="s">
        <v>21</v>
      </c>
      <c r="B8" s="48"/>
      <c r="C8" s="48"/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0</v>
      </c>
      <c r="AB8" s="47">
        <v>0</v>
      </c>
      <c r="AC8" s="47">
        <v>0</v>
      </c>
      <c r="AD8" s="47">
        <v>0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</row>
    <row r="9" spans="1:35" ht="14.5" x14ac:dyDescent="0.35">
      <c r="A9" s="47" t="s">
        <v>24</v>
      </c>
      <c r="B9" s="47"/>
      <c r="C9" s="47"/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0</v>
      </c>
      <c r="AI9" s="47">
        <v>0</v>
      </c>
    </row>
    <row r="10" spans="1:35" ht="14.5" x14ac:dyDescent="0.35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</row>
    <row r="11" spans="1:35" ht="14.5" x14ac:dyDescent="0.35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</row>
    <row r="12" spans="1:35" ht="14.5" x14ac:dyDescent="0.35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</row>
    <row r="13" spans="1:35" ht="14.5" x14ac:dyDescent="0.35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</row>
    <row r="14" spans="1:35" ht="14.5" x14ac:dyDescent="0.35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</row>
    <row r="15" spans="1:35" ht="14.5" x14ac:dyDescent="0.35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</row>
    <row r="16" spans="1:35" ht="14.5" x14ac:dyDescent="0.35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</row>
    <row r="17" spans="1:35" ht="14.5" x14ac:dyDescent="0.35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</row>
    <row r="18" spans="1:35" ht="14.5" x14ac:dyDescent="0.35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</row>
    <row r="19" spans="1:35" ht="14.5" x14ac:dyDescent="0.35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</row>
    <row r="20" spans="1:35" ht="14.5" x14ac:dyDescent="0.35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</row>
    <row r="21" spans="1:35" ht="15.75" customHeight="1" x14ac:dyDescent="0.35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</row>
    <row r="22" spans="1:35" ht="15.75" customHeight="1" x14ac:dyDescent="0.35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</row>
    <row r="23" spans="1:35" ht="15.75" customHeight="1" x14ac:dyDescent="0.35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</row>
    <row r="24" spans="1:35" ht="15.75" customHeight="1" x14ac:dyDescent="0.35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</row>
    <row r="25" spans="1:35" ht="15.75" customHeight="1" x14ac:dyDescent="0.35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</row>
    <row r="26" spans="1:35" ht="15.75" customHeight="1" x14ac:dyDescent="0.35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</row>
    <row r="27" spans="1:35" ht="15.75" customHeight="1" x14ac:dyDescent="0.35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</row>
    <row r="28" spans="1:35" ht="15.75" customHeight="1" x14ac:dyDescent="0.35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</row>
    <row r="29" spans="1:35" ht="15.75" customHeight="1" x14ac:dyDescent="0.35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</row>
    <row r="30" spans="1:35" ht="15.75" customHeight="1" x14ac:dyDescent="0.35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</row>
    <row r="31" spans="1:35" ht="15.75" customHeight="1" x14ac:dyDescent="0.35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</row>
    <row r="32" spans="1:35" ht="15.75" customHeight="1" x14ac:dyDescent="0.35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</row>
    <row r="33" spans="1:35" ht="15.75" customHeight="1" x14ac:dyDescent="0.35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</row>
    <row r="34" spans="1:35" ht="15.75" customHeight="1" x14ac:dyDescent="0.35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</row>
    <row r="35" spans="1:35" ht="15.75" customHeight="1" x14ac:dyDescent="0.35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</row>
    <row r="36" spans="1:35" ht="15.75" customHeight="1" x14ac:dyDescent="0.35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</row>
    <row r="37" spans="1:35" ht="15.75" customHeight="1" x14ac:dyDescent="0.35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</row>
    <row r="38" spans="1:35" ht="15.75" customHeight="1" x14ac:dyDescent="0.35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</row>
    <row r="39" spans="1:35" ht="15.75" customHeight="1" x14ac:dyDescent="0.35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</row>
    <row r="40" spans="1:35" ht="15.75" customHeight="1" x14ac:dyDescent="0.35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</row>
    <row r="41" spans="1:35" ht="15.75" customHeight="1" x14ac:dyDescent="0.35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</row>
    <row r="42" spans="1:35" ht="15.75" customHeight="1" x14ac:dyDescent="0.35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</row>
    <row r="43" spans="1:35" ht="15.75" customHeight="1" x14ac:dyDescent="0.35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</row>
    <row r="44" spans="1:35" ht="15.75" customHeight="1" x14ac:dyDescent="0.35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</row>
    <row r="45" spans="1:35" ht="15.75" customHeight="1" x14ac:dyDescent="0.35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</row>
    <row r="46" spans="1:35" ht="15.75" customHeight="1" x14ac:dyDescent="0.35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</row>
    <row r="47" spans="1:35" ht="15.75" customHeight="1" x14ac:dyDescent="0.35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</row>
    <row r="48" spans="1:35" ht="15.75" customHeight="1" x14ac:dyDescent="0.35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</row>
    <row r="49" spans="1:35" ht="15.75" customHeight="1" x14ac:dyDescent="0.35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</row>
    <row r="50" spans="1:35" ht="15.75" customHeight="1" x14ac:dyDescent="0.35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</row>
    <row r="51" spans="1:35" ht="15.75" customHeight="1" x14ac:dyDescent="0.35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</row>
    <row r="52" spans="1:35" ht="15.75" customHeight="1" x14ac:dyDescent="0.35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</row>
    <row r="53" spans="1:35" ht="15.75" customHeight="1" x14ac:dyDescent="0.35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</row>
    <row r="54" spans="1:35" ht="15.75" customHeight="1" x14ac:dyDescent="0.35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</row>
    <row r="55" spans="1:35" ht="15.75" customHeight="1" x14ac:dyDescent="0.35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</row>
    <row r="56" spans="1:35" ht="15.75" customHeight="1" x14ac:dyDescent="0.35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</row>
    <row r="57" spans="1:35" ht="15.75" customHeight="1" x14ac:dyDescent="0.35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</row>
    <row r="58" spans="1:35" ht="15.75" customHeight="1" x14ac:dyDescent="0.35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</row>
    <row r="59" spans="1:35" ht="15.75" customHeight="1" x14ac:dyDescent="0.35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</row>
    <row r="60" spans="1:35" ht="15.75" customHeight="1" x14ac:dyDescent="0.35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</row>
    <row r="61" spans="1:35" ht="15.75" customHeight="1" x14ac:dyDescent="0.35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47"/>
    </row>
    <row r="62" spans="1:35" ht="15.75" customHeight="1" x14ac:dyDescent="0.35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47"/>
    </row>
    <row r="63" spans="1:35" ht="15.75" customHeight="1" x14ac:dyDescent="0.35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</row>
    <row r="64" spans="1:35" ht="15.75" customHeight="1" x14ac:dyDescent="0.35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47"/>
      <c r="AH64" s="47"/>
      <c r="AI64" s="47"/>
    </row>
    <row r="65" spans="1:35" ht="15.75" customHeight="1" x14ac:dyDescent="0.35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  <c r="AG65" s="47"/>
      <c r="AH65" s="47"/>
      <c r="AI65" s="47"/>
    </row>
    <row r="66" spans="1:35" ht="15.75" customHeight="1" x14ac:dyDescent="0.35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H66" s="47"/>
      <c r="AI66" s="47"/>
    </row>
    <row r="67" spans="1:35" ht="15.75" customHeight="1" x14ac:dyDescent="0.35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7"/>
      <c r="AG67" s="47"/>
      <c r="AH67" s="47"/>
      <c r="AI67" s="47"/>
    </row>
    <row r="68" spans="1:35" ht="15.75" customHeight="1" x14ac:dyDescent="0.35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  <c r="AG68" s="47"/>
      <c r="AH68" s="47"/>
      <c r="AI68" s="47"/>
    </row>
    <row r="69" spans="1:35" ht="15.75" customHeight="1" x14ac:dyDescent="0.35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</row>
    <row r="70" spans="1:35" ht="15.75" customHeight="1" x14ac:dyDescent="0.35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</row>
    <row r="71" spans="1:35" ht="15.75" customHeight="1" x14ac:dyDescent="0.35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</row>
    <row r="72" spans="1:35" ht="15.75" customHeight="1" x14ac:dyDescent="0.35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47"/>
      <c r="AH72" s="47"/>
      <c r="AI72" s="47"/>
    </row>
    <row r="73" spans="1:35" ht="15.75" customHeight="1" x14ac:dyDescent="0.35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47"/>
      <c r="AG73" s="47"/>
      <c r="AH73" s="47"/>
      <c r="AI73" s="47"/>
    </row>
    <row r="74" spans="1:35" ht="15.75" customHeight="1" x14ac:dyDescent="0.35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7"/>
      <c r="AF74" s="47"/>
      <c r="AG74" s="47"/>
      <c r="AH74" s="47"/>
      <c r="AI74" s="47"/>
    </row>
    <row r="75" spans="1:35" ht="15.75" customHeight="1" x14ac:dyDescent="0.35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  <c r="AI75" s="47"/>
    </row>
    <row r="76" spans="1:35" ht="15.75" customHeight="1" x14ac:dyDescent="0.35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  <c r="AI76" s="47"/>
    </row>
    <row r="77" spans="1:35" ht="15.75" customHeight="1" x14ac:dyDescent="0.35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  <c r="AG77" s="47"/>
      <c r="AH77" s="47"/>
      <c r="AI77" s="47"/>
    </row>
    <row r="78" spans="1:35" ht="15.75" customHeight="1" x14ac:dyDescent="0.35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7"/>
      <c r="AF78" s="47"/>
      <c r="AG78" s="47"/>
      <c r="AH78" s="47"/>
      <c r="AI78" s="47"/>
    </row>
    <row r="79" spans="1:35" ht="15.75" customHeight="1" x14ac:dyDescent="0.35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7"/>
      <c r="AG79" s="47"/>
      <c r="AH79" s="47"/>
      <c r="AI79" s="47"/>
    </row>
    <row r="80" spans="1:35" ht="15.75" customHeight="1" x14ac:dyDescent="0.35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</row>
    <row r="81" spans="1:35" ht="15.75" customHeight="1" x14ac:dyDescent="0.35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</row>
    <row r="82" spans="1:35" ht="15.75" customHeight="1" x14ac:dyDescent="0.35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7"/>
      <c r="AF82" s="47"/>
      <c r="AG82" s="47"/>
      <c r="AH82" s="47"/>
      <c r="AI82" s="47"/>
    </row>
    <row r="83" spans="1:35" ht="15.75" customHeight="1" x14ac:dyDescent="0.35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47"/>
      <c r="AG83" s="47"/>
      <c r="AH83" s="47"/>
      <c r="AI83" s="47"/>
    </row>
    <row r="84" spans="1:35" ht="15.75" customHeight="1" x14ac:dyDescent="0.35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  <c r="AE84" s="47"/>
      <c r="AF84" s="47"/>
      <c r="AG84" s="47"/>
      <c r="AH84" s="47"/>
      <c r="AI84" s="47"/>
    </row>
    <row r="85" spans="1:35" ht="15.75" customHeight="1" x14ac:dyDescent="0.35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I85" s="47"/>
    </row>
    <row r="86" spans="1:35" ht="15.75" customHeight="1" x14ac:dyDescent="0.35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7"/>
      <c r="AE86" s="47"/>
      <c r="AF86" s="47"/>
      <c r="AG86" s="47"/>
      <c r="AH86" s="47"/>
      <c r="AI86" s="47"/>
    </row>
    <row r="87" spans="1:35" ht="15.75" customHeight="1" x14ac:dyDescent="0.35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  <c r="AG87" s="47"/>
      <c r="AH87" s="47"/>
      <c r="AI87" s="47"/>
    </row>
    <row r="88" spans="1:35" ht="15.75" customHeight="1" x14ac:dyDescent="0.35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</row>
    <row r="89" spans="1:35" ht="15.75" customHeight="1" x14ac:dyDescent="0.35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</row>
    <row r="90" spans="1:35" ht="15.75" customHeight="1" x14ac:dyDescent="0.35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</row>
    <row r="91" spans="1:35" ht="15.75" customHeight="1" x14ac:dyDescent="0.35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</row>
    <row r="92" spans="1:35" ht="15.75" customHeight="1" x14ac:dyDescent="0.35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</row>
    <row r="93" spans="1:35" ht="15.75" customHeight="1" x14ac:dyDescent="0.35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  <c r="AD93" s="47"/>
      <c r="AE93" s="47"/>
      <c r="AF93" s="47"/>
      <c r="AG93" s="47"/>
      <c r="AH93" s="47"/>
      <c r="AI93" s="47"/>
    </row>
    <row r="94" spans="1:35" ht="15.75" customHeight="1" x14ac:dyDescent="0.35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  <c r="AD94" s="47"/>
      <c r="AE94" s="47"/>
      <c r="AF94" s="47"/>
      <c r="AG94" s="47"/>
      <c r="AH94" s="47"/>
      <c r="AI94" s="47"/>
    </row>
    <row r="95" spans="1:35" ht="15.75" customHeight="1" x14ac:dyDescent="0.35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47"/>
      <c r="AH95" s="47"/>
      <c r="AI95" s="47"/>
    </row>
    <row r="96" spans="1:35" ht="15.75" customHeight="1" x14ac:dyDescent="0.35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  <c r="AD96" s="47"/>
      <c r="AE96" s="47"/>
      <c r="AF96" s="47"/>
      <c r="AG96" s="47"/>
      <c r="AH96" s="47"/>
      <c r="AI96" s="47"/>
    </row>
    <row r="97" spans="1:35" ht="15.75" customHeight="1" x14ac:dyDescent="0.35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  <c r="AE97" s="47"/>
      <c r="AF97" s="47"/>
      <c r="AG97" s="47"/>
      <c r="AH97" s="47"/>
      <c r="AI97" s="47"/>
    </row>
    <row r="98" spans="1:35" ht="15.75" customHeight="1" x14ac:dyDescent="0.35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47"/>
      <c r="AF98" s="47"/>
      <c r="AG98" s="47"/>
      <c r="AH98" s="47"/>
      <c r="AI98" s="47"/>
    </row>
    <row r="99" spans="1:35" ht="15.75" customHeight="1" x14ac:dyDescent="0.35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47"/>
      <c r="AF99" s="47"/>
      <c r="AG99" s="47"/>
      <c r="AH99" s="47"/>
      <c r="AI99" s="47"/>
    </row>
    <row r="100" spans="1:35" ht="15.75" customHeight="1" x14ac:dyDescent="0.35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  <c r="AH100" s="47"/>
      <c r="AI100" s="47"/>
    </row>
    <row r="101" spans="1:35" ht="15.75" customHeight="1" x14ac:dyDescent="0.35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47"/>
      <c r="AG101" s="47"/>
      <c r="AH101" s="47"/>
      <c r="AI101" s="47"/>
    </row>
    <row r="102" spans="1:35" ht="15.75" customHeight="1" x14ac:dyDescent="0.35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47"/>
      <c r="AG102" s="47"/>
      <c r="AH102" s="47"/>
      <c r="AI102" s="47"/>
    </row>
    <row r="103" spans="1:35" ht="15.75" customHeight="1" x14ac:dyDescent="0.35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</row>
    <row r="104" spans="1:35" ht="15.75" customHeight="1" x14ac:dyDescent="0.35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</row>
    <row r="105" spans="1:35" ht="15.75" customHeight="1" x14ac:dyDescent="0.35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  <c r="AE105" s="47"/>
      <c r="AF105" s="47"/>
      <c r="AG105" s="47"/>
      <c r="AH105" s="47"/>
      <c r="AI105" s="47"/>
    </row>
    <row r="106" spans="1:35" ht="15.75" customHeight="1" x14ac:dyDescent="0.35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</row>
    <row r="107" spans="1:35" ht="15.75" customHeight="1" x14ac:dyDescent="0.35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  <c r="AI107" s="47"/>
    </row>
    <row r="108" spans="1:35" ht="15.75" customHeight="1" x14ac:dyDescent="0.35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47"/>
      <c r="AG108" s="47"/>
      <c r="AH108" s="47"/>
      <c r="AI108" s="47"/>
    </row>
    <row r="109" spans="1:35" ht="15.75" customHeight="1" x14ac:dyDescent="0.35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47"/>
    </row>
    <row r="110" spans="1:35" ht="15.75" customHeight="1" x14ac:dyDescent="0.35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</row>
    <row r="111" spans="1:35" ht="15.75" customHeight="1" x14ac:dyDescent="0.35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</row>
    <row r="112" spans="1:35" ht="15.75" customHeight="1" x14ac:dyDescent="0.35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</row>
    <row r="113" spans="1:35" ht="15.75" customHeight="1" x14ac:dyDescent="0.35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</row>
    <row r="114" spans="1:35" ht="15.75" customHeight="1" x14ac:dyDescent="0.35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</row>
    <row r="115" spans="1:35" ht="15.75" customHeight="1" x14ac:dyDescent="0.35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</row>
    <row r="116" spans="1:35" ht="15.75" customHeight="1" x14ac:dyDescent="0.35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</row>
    <row r="117" spans="1:35" ht="15.75" customHeight="1" x14ac:dyDescent="0.35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</row>
    <row r="118" spans="1:35" ht="15.75" customHeight="1" x14ac:dyDescent="0.35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</row>
    <row r="119" spans="1:35" ht="15.75" customHeight="1" x14ac:dyDescent="0.35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</row>
    <row r="120" spans="1:35" ht="15.75" customHeight="1" x14ac:dyDescent="0.35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</row>
    <row r="121" spans="1:35" ht="15.75" customHeight="1" x14ac:dyDescent="0.35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</row>
    <row r="122" spans="1:35" ht="15.75" customHeight="1" x14ac:dyDescent="0.35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</row>
    <row r="123" spans="1:35" ht="15.75" customHeight="1" x14ac:dyDescent="0.35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</row>
    <row r="124" spans="1:35" ht="15.75" customHeight="1" x14ac:dyDescent="0.35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</row>
    <row r="125" spans="1:35" ht="15.75" customHeight="1" x14ac:dyDescent="0.35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</row>
    <row r="126" spans="1:35" ht="15.75" customHeight="1" x14ac:dyDescent="0.35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</row>
    <row r="127" spans="1:35" ht="15.75" customHeight="1" x14ac:dyDescent="0.35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</row>
    <row r="128" spans="1:35" ht="15.75" customHeight="1" x14ac:dyDescent="0.35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47"/>
      <c r="AF128" s="47"/>
      <c r="AG128" s="47"/>
      <c r="AH128" s="47"/>
      <c r="AI128" s="47"/>
    </row>
    <row r="129" spans="1:35" ht="15.75" customHeight="1" x14ac:dyDescent="0.35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</row>
    <row r="130" spans="1:35" ht="15.75" customHeight="1" x14ac:dyDescent="0.35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</row>
    <row r="131" spans="1:35" ht="15.75" customHeight="1" x14ac:dyDescent="0.35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</row>
    <row r="132" spans="1:35" ht="15.75" customHeight="1" x14ac:dyDescent="0.35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</row>
    <row r="133" spans="1:35" ht="15.75" customHeight="1" x14ac:dyDescent="0.35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</row>
    <row r="134" spans="1:35" ht="15.75" customHeight="1" x14ac:dyDescent="0.35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</row>
    <row r="135" spans="1:35" ht="15.75" customHeight="1" x14ac:dyDescent="0.35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</row>
    <row r="136" spans="1:35" ht="15.75" customHeight="1" x14ac:dyDescent="0.35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</row>
    <row r="137" spans="1:35" ht="15.75" customHeight="1" x14ac:dyDescent="0.35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</row>
    <row r="138" spans="1:35" ht="15.75" customHeight="1" x14ac:dyDescent="0.35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</row>
    <row r="139" spans="1:35" ht="15.75" customHeight="1" x14ac:dyDescent="0.35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</row>
    <row r="140" spans="1:35" ht="15.75" customHeight="1" x14ac:dyDescent="0.35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</row>
    <row r="141" spans="1:35" ht="15.75" customHeight="1" x14ac:dyDescent="0.35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</row>
    <row r="142" spans="1:35" ht="15.75" customHeight="1" x14ac:dyDescent="0.35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</row>
    <row r="143" spans="1:35" ht="15.75" customHeight="1" x14ac:dyDescent="0.35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</row>
    <row r="144" spans="1:35" ht="15.75" customHeight="1" x14ac:dyDescent="0.35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</row>
    <row r="145" spans="1:35" ht="15.75" customHeight="1" x14ac:dyDescent="0.35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</row>
    <row r="146" spans="1:35" ht="15.75" customHeight="1" x14ac:dyDescent="0.35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</row>
    <row r="147" spans="1:35" ht="15.75" customHeight="1" x14ac:dyDescent="0.35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</row>
    <row r="148" spans="1:35" ht="15.75" customHeight="1" x14ac:dyDescent="0.35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</row>
    <row r="149" spans="1:35" ht="15.75" customHeight="1" x14ac:dyDescent="0.35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</row>
    <row r="150" spans="1:35" ht="15.75" customHeight="1" x14ac:dyDescent="0.35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</row>
    <row r="151" spans="1:35" ht="15.75" customHeight="1" x14ac:dyDescent="0.35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</row>
    <row r="152" spans="1:35" ht="15.75" customHeight="1" x14ac:dyDescent="0.35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</row>
    <row r="153" spans="1:35" ht="15.75" customHeight="1" x14ac:dyDescent="0.35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</row>
    <row r="154" spans="1:35" ht="15.75" customHeight="1" x14ac:dyDescent="0.35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</row>
    <row r="155" spans="1:35" ht="15.75" customHeight="1" x14ac:dyDescent="0.35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</row>
    <row r="156" spans="1:35" ht="15.75" customHeight="1" x14ac:dyDescent="0.35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</row>
    <row r="157" spans="1:35" ht="15.75" customHeight="1" x14ac:dyDescent="0.35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</row>
    <row r="158" spans="1:35" ht="15.75" customHeight="1" x14ac:dyDescent="0.35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</row>
    <row r="159" spans="1:35" ht="15.75" customHeight="1" x14ac:dyDescent="0.35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</row>
    <row r="160" spans="1:35" ht="15.75" customHeight="1" x14ac:dyDescent="0.35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</row>
    <row r="161" spans="1:35" ht="15.75" customHeight="1" x14ac:dyDescent="0.35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</row>
    <row r="162" spans="1:35" ht="15.75" customHeight="1" x14ac:dyDescent="0.35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</row>
    <row r="163" spans="1:35" ht="15.75" customHeight="1" x14ac:dyDescent="0.35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</row>
    <row r="164" spans="1:35" ht="15.75" customHeight="1" x14ac:dyDescent="0.35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</row>
    <row r="165" spans="1:35" ht="15.75" customHeight="1" x14ac:dyDescent="0.35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</row>
    <row r="166" spans="1:35" ht="15.75" customHeight="1" x14ac:dyDescent="0.35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  <c r="AI166" s="47"/>
    </row>
    <row r="167" spans="1:35" ht="15.75" customHeight="1" x14ac:dyDescent="0.35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  <c r="AI167" s="47"/>
    </row>
    <row r="168" spans="1:35" ht="15.75" customHeight="1" x14ac:dyDescent="0.35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</row>
    <row r="169" spans="1:35" ht="15.75" customHeight="1" x14ac:dyDescent="0.35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</row>
    <row r="170" spans="1:35" ht="15.75" customHeight="1" x14ac:dyDescent="0.35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</row>
    <row r="171" spans="1:35" ht="15.75" customHeight="1" x14ac:dyDescent="0.35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</row>
    <row r="172" spans="1:35" ht="15.75" customHeight="1" x14ac:dyDescent="0.35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</row>
    <row r="173" spans="1:35" ht="15.75" customHeight="1" x14ac:dyDescent="0.35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</row>
    <row r="174" spans="1:35" ht="15.75" customHeight="1" x14ac:dyDescent="0.35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</row>
    <row r="175" spans="1:35" ht="15.75" customHeight="1" x14ac:dyDescent="0.35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</row>
    <row r="176" spans="1:35" ht="15.75" customHeight="1" x14ac:dyDescent="0.35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  <c r="AI176" s="47"/>
    </row>
    <row r="177" spans="1:35" ht="15.75" customHeight="1" x14ac:dyDescent="0.35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  <c r="AG177" s="47"/>
      <c r="AH177" s="47"/>
      <c r="AI177" s="47"/>
    </row>
    <row r="178" spans="1:35" ht="15.75" customHeight="1" x14ac:dyDescent="0.35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  <c r="AI178" s="47"/>
    </row>
    <row r="179" spans="1:35" ht="15.75" customHeight="1" x14ac:dyDescent="0.35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</row>
    <row r="180" spans="1:35" ht="15.75" customHeight="1" x14ac:dyDescent="0.35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  <c r="AI180" s="47"/>
    </row>
    <row r="181" spans="1:35" ht="15.75" customHeight="1" x14ac:dyDescent="0.35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  <c r="AI181" s="47"/>
    </row>
    <row r="182" spans="1:35" ht="15.75" customHeight="1" x14ac:dyDescent="0.35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</row>
    <row r="183" spans="1:35" ht="15.75" customHeight="1" x14ac:dyDescent="0.35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</row>
    <row r="184" spans="1:35" ht="15.75" customHeight="1" x14ac:dyDescent="0.35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</row>
    <row r="185" spans="1:35" ht="15.75" customHeight="1" x14ac:dyDescent="0.35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</row>
    <row r="186" spans="1:35" ht="15.75" customHeight="1" x14ac:dyDescent="0.35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</row>
    <row r="187" spans="1:35" ht="15.75" customHeight="1" x14ac:dyDescent="0.35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</row>
    <row r="188" spans="1:35" ht="15.75" customHeight="1" x14ac:dyDescent="0.35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</row>
    <row r="189" spans="1:35" ht="15.75" customHeight="1" x14ac:dyDescent="0.35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</row>
    <row r="190" spans="1:35" ht="15.75" customHeight="1" x14ac:dyDescent="0.35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</row>
    <row r="191" spans="1:35" ht="15.75" customHeight="1" x14ac:dyDescent="0.35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</row>
    <row r="192" spans="1:35" ht="15.75" customHeight="1" x14ac:dyDescent="0.35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</row>
    <row r="193" spans="1:35" ht="15.75" customHeight="1" x14ac:dyDescent="0.35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</row>
    <row r="194" spans="1:35" ht="15.75" customHeight="1" x14ac:dyDescent="0.35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</row>
    <row r="195" spans="1:35" ht="15.75" customHeight="1" x14ac:dyDescent="0.35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</row>
    <row r="196" spans="1:35" ht="15.75" customHeight="1" x14ac:dyDescent="0.35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</row>
    <row r="197" spans="1:35" ht="15.75" customHeight="1" x14ac:dyDescent="0.35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</row>
    <row r="198" spans="1:35" ht="15.75" customHeight="1" x14ac:dyDescent="0.35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</row>
    <row r="199" spans="1:35" ht="15.75" customHeight="1" x14ac:dyDescent="0.35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</row>
    <row r="200" spans="1:35" ht="15.75" customHeight="1" x14ac:dyDescent="0.35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  <c r="AF200" s="47"/>
      <c r="AG200" s="47"/>
      <c r="AH200" s="47"/>
      <c r="AI200" s="47"/>
    </row>
    <row r="201" spans="1:35" ht="15.75" customHeight="1" x14ac:dyDescent="0.35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  <c r="AF201" s="47"/>
      <c r="AG201" s="47"/>
      <c r="AH201" s="47"/>
      <c r="AI201" s="47"/>
    </row>
    <row r="202" spans="1:35" ht="15.75" customHeight="1" x14ac:dyDescent="0.35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7"/>
      <c r="AF202" s="47"/>
      <c r="AG202" s="47"/>
      <c r="AH202" s="47"/>
      <c r="AI202" s="47"/>
    </row>
    <row r="203" spans="1:35" ht="15.75" customHeight="1" x14ac:dyDescent="0.35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  <c r="AI203" s="47"/>
    </row>
    <row r="204" spans="1:35" ht="15.75" customHeight="1" x14ac:dyDescent="0.35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  <c r="AG204" s="47"/>
      <c r="AH204" s="47"/>
      <c r="AI204" s="47"/>
    </row>
    <row r="205" spans="1:35" ht="15.75" customHeight="1" x14ac:dyDescent="0.35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E205" s="47"/>
      <c r="AF205" s="47"/>
      <c r="AG205" s="47"/>
      <c r="AH205" s="47"/>
      <c r="AI205" s="47"/>
    </row>
    <row r="206" spans="1:35" ht="15.75" customHeight="1" x14ac:dyDescent="0.35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E206" s="47"/>
      <c r="AF206" s="47"/>
      <c r="AG206" s="47"/>
      <c r="AH206" s="47"/>
      <c r="AI206" s="47"/>
    </row>
    <row r="207" spans="1:35" ht="15.75" customHeight="1" x14ac:dyDescent="0.35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E207" s="47"/>
      <c r="AF207" s="47"/>
      <c r="AG207" s="47"/>
      <c r="AH207" s="47"/>
      <c r="AI207" s="47"/>
    </row>
    <row r="208" spans="1:35" ht="15.75" customHeight="1" x14ac:dyDescent="0.35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  <c r="AE208" s="47"/>
      <c r="AF208" s="47"/>
      <c r="AG208" s="47"/>
      <c r="AH208" s="47"/>
      <c r="AI208" s="47"/>
    </row>
    <row r="209" spans="1:35" ht="15.75" customHeight="1" x14ac:dyDescent="0.35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E209" s="47"/>
      <c r="AF209" s="47"/>
      <c r="AG209" s="47"/>
      <c r="AH209" s="47"/>
      <c r="AI209" s="47"/>
    </row>
    <row r="210" spans="1:35" ht="15.75" customHeight="1" x14ac:dyDescent="0.35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7"/>
      <c r="AF210" s="47"/>
      <c r="AG210" s="47"/>
      <c r="AH210" s="47"/>
      <c r="AI210" s="47"/>
    </row>
    <row r="211" spans="1:35" ht="15.75" customHeight="1" x14ac:dyDescent="0.35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  <c r="AE211" s="47"/>
      <c r="AF211" s="47"/>
      <c r="AG211" s="47"/>
      <c r="AH211" s="47"/>
      <c r="AI211" s="47"/>
    </row>
    <row r="212" spans="1:35" ht="15.75" customHeight="1" x14ac:dyDescent="0.35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47"/>
      <c r="AF212" s="47"/>
      <c r="AG212" s="47"/>
      <c r="AH212" s="47"/>
      <c r="AI212" s="47"/>
    </row>
    <row r="213" spans="1:35" ht="15.75" customHeight="1" x14ac:dyDescent="0.35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47"/>
      <c r="AF213" s="47"/>
      <c r="AG213" s="47"/>
      <c r="AH213" s="47"/>
      <c r="AI213" s="47"/>
    </row>
    <row r="214" spans="1:35" ht="15.75" customHeight="1" x14ac:dyDescent="0.35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  <c r="AI214" s="47"/>
    </row>
    <row r="215" spans="1:35" ht="15.75" customHeight="1" x14ac:dyDescent="0.35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  <c r="AI215" s="47"/>
    </row>
    <row r="216" spans="1:35" ht="15.75" customHeight="1" x14ac:dyDescent="0.35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  <c r="AI216" s="47"/>
    </row>
    <row r="217" spans="1:35" ht="15.75" customHeight="1" x14ac:dyDescent="0.35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</row>
    <row r="218" spans="1:35" ht="15.75" customHeight="1" x14ac:dyDescent="0.35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  <c r="AI218" s="47"/>
    </row>
    <row r="219" spans="1:35" ht="15.75" customHeight="1" x14ac:dyDescent="0.35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</row>
    <row r="220" spans="1:35" ht="15.75" customHeight="1" x14ac:dyDescent="0.35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</row>
    <row r="221" spans="1:35" ht="15.75" customHeight="1" x14ac:dyDescent="0.35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</row>
    <row r="222" spans="1:35" ht="15.75" customHeight="1" x14ac:dyDescent="0.35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</row>
    <row r="223" spans="1:35" ht="15.75" customHeight="1" x14ac:dyDescent="0.35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</row>
    <row r="224" spans="1:35" ht="15.75" customHeight="1" x14ac:dyDescent="0.35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</row>
    <row r="225" spans="1:35" ht="15.75" customHeight="1" x14ac:dyDescent="0.35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  <c r="AI225" s="47"/>
    </row>
    <row r="226" spans="1:35" ht="15.75" customHeight="1" x14ac:dyDescent="0.35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</row>
    <row r="227" spans="1:35" ht="15.75" customHeight="1" x14ac:dyDescent="0.35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</row>
    <row r="228" spans="1:35" ht="15.75" customHeight="1" x14ac:dyDescent="0.35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</row>
    <row r="229" spans="1:35" ht="15.75" customHeight="1" x14ac:dyDescent="0.35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  <c r="AI229" s="47"/>
    </row>
    <row r="230" spans="1:35" ht="15.75" customHeight="1" x14ac:dyDescent="0.35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</row>
    <row r="231" spans="1:35" ht="15.75" customHeight="1" x14ac:dyDescent="0.35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</row>
    <row r="232" spans="1:35" ht="15.75" customHeight="1" x14ac:dyDescent="0.35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  <c r="AG232" s="47"/>
      <c r="AH232" s="47"/>
      <c r="AI232" s="47"/>
    </row>
    <row r="233" spans="1:35" ht="15.75" customHeight="1" x14ac:dyDescent="0.35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  <c r="AI233" s="47"/>
    </row>
    <row r="234" spans="1:35" ht="15.75" customHeight="1" x14ac:dyDescent="0.35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</row>
    <row r="235" spans="1:35" ht="15.75" customHeight="1" x14ac:dyDescent="0.35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  <c r="AI235" s="47"/>
    </row>
    <row r="236" spans="1:35" ht="15.75" customHeight="1" x14ac:dyDescent="0.35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</row>
    <row r="237" spans="1:35" ht="15.75" customHeight="1" x14ac:dyDescent="0.35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  <c r="AI237" s="47"/>
    </row>
    <row r="238" spans="1:35" ht="15.75" customHeight="1" x14ac:dyDescent="0.35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  <c r="AI238" s="47"/>
    </row>
    <row r="239" spans="1:35" ht="15.75" customHeight="1" x14ac:dyDescent="0.35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</row>
    <row r="240" spans="1:35" ht="15.75" customHeight="1" x14ac:dyDescent="0.35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  <c r="AI240" s="47"/>
    </row>
    <row r="241" spans="1:35" ht="15.75" customHeight="1" x14ac:dyDescent="0.35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</row>
    <row r="242" spans="1:35" ht="15.75" customHeight="1" x14ac:dyDescent="0.35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</row>
    <row r="243" spans="1:35" ht="15.75" customHeight="1" x14ac:dyDescent="0.35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</row>
    <row r="244" spans="1:35" ht="15.75" customHeight="1" x14ac:dyDescent="0.35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</row>
    <row r="245" spans="1:35" ht="15.75" customHeight="1" x14ac:dyDescent="0.35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</row>
    <row r="246" spans="1:35" ht="15.75" customHeight="1" x14ac:dyDescent="0.35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</row>
    <row r="247" spans="1:35" ht="15.75" customHeight="1" x14ac:dyDescent="0.35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</row>
    <row r="248" spans="1:35" ht="15.75" customHeight="1" x14ac:dyDescent="0.35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</row>
    <row r="249" spans="1:35" ht="15.75" customHeight="1" x14ac:dyDescent="0.35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</row>
    <row r="250" spans="1:35" ht="15.75" customHeight="1" x14ac:dyDescent="0.35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</row>
    <row r="251" spans="1:35" ht="15.75" customHeight="1" x14ac:dyDescent="0.35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</row>
    <row r="252" spans="1:35" ht="15.75" customHeight="1" x14ac:dyDescent="0.35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  <c r="AI252" s="47"/>
    </row>
    <row r="253" spans="1:35" ht="15.75" customHeight="1" x14ac:dyDescent="0.35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</row>
    <row r="254" spans="1:35" ht="15.75" customHeight="1" x14ac:dyDescent="0.35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  <c r="AI254" s="47"/>
    </row>
    <row r="255" spans="1:35" ht="15.75" customHeight="1" x14ac:dyDescent="0.35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  <c r="AI255" s="47"/>
    </row>
    <row r="256" spans="1:35" ht="15.75" customHeight="1" x14ac:dyDescent="0.35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</row>
    <row r="257" spans="1:35" ht="15.75" customHeight="1" x14ac:dyDescent="0.35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</row>
    <row r="258" spans="1:35" ht="15.75" customHeight="1" x14ac:dyDescent="0.35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</row>
    <row r="259" spans="1:35" ht="15.75" customHeight="1" x14ac:dyDescent="0.35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</row>
    <row r="260" spans="1:35" ht="15.75" customHeight="1" x14ac:dyDescent="0.35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</row>
    <row r="261" spans="1:35" ht="15.75" customHeight="1" x14ac:dyDescent="0.35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</row>
    <row r="262" spans="1:35" ht="15.75" customHeight="1" x14ac:dyDescent="0.35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</row>
    <row r="263" spans="1:35" ht="15.75" customHeight="1" x14ac:dyDescent="0.35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</row>
    <row r="264" spans="1:35" ht="15.75" customHeight="1" x14ac:dyDescent="0.35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  <c r="AI264" s="47"/>
    </row>
    <row r="265" spans="1:35" ht="15.75" customHeight="1" x14ac:dyDescent="0.35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  <c r="AI265" s="47"/>
    </row>
    <row r="266" spans="1:35" ht="15.75" customHeight="1" x14ac:dyDescent="0.35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</row>
    <row r="267" spans="1:35" ht="15.75" customHeight="1" x14ac:dyDescent="0.35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</row>
    <row r="268" spans="1:35" ht="15.75" customHeight="1" x14ac:dyDescent="0.35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</row>
    <row r="269" spans="1:35" ht="15.75" customHeight="1" x14ac:dyDescent="0.35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</row>
    <row r="270" spans="1:35" ht="15.75" customHeight="1" x14ac:dyDescent="0.35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</row>
    <row r="271" spans="1:35" ht="15.75" customHeight="1" x14ac:dyDescent="0.35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</row>
    <row r="272" spans="1:35" ht="15.75" customHeight="1" x14ac:dyDescent="0.35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</row>
    <row r="273" spans="1:35" ht="15.75" customHeight="1" x14ac:dyDescent="0.35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</row>
    <row r="274" spans="1:35" ht="15.75" customHeight="1" x14ac:dyDescent="0.35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</row>
    <row r="275" spans="1:35" ht="15.75" customHeight="1" x14ac:dyDescent="0.35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</row>
    <row r="276" spans="1:35" ht="15.75" customHeight="1" x14ac:dyDescent="0.35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</row>
    <row r="277" spans="1:35" ht="15.75" customHeight="1" x14ac:dyDescent="0.35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</row>
    <row r="278" spans="1:35" ht="15.75" customHeight="1" x14ac:dyDescent="0.35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</row>
    <row r="279" spans="1:35" ht="15.75" customHeight="1" x14ac:dyDescent="0.35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</row>
    <row r="280" spans="1:35" ht="15.75" customHeight="1" x14ac:dyDescent="0.35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</row>
    <row r="281" spans="1:35" ht="15.75" customHeight="1" x14ac:dyDescent="0.35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</row>
    <row r="282" spans="1:35" ht="15.75" customHeight="1" x14ac:dyDescent="0.35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  <c r="AI282" s="47"/>
    </row>
    <row r="283" spans="1:35" ht="15.75" customHeight="1" x14ac:dyDescent="0.35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47"/>
      <c r="AG283" s="47"/>
      <c r="AH283" s="47"/>
      <c r="AI283" s="47"/>
    </row>
    <row r="284" spans="1:35" ht="15.75" customHeight="1" x14ac:dyDescent="0.35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47"/>
      <c r="AG284" s="47"/>
      <c r="AH284" s="47"/>
      <c r="AI284" s="47"/>
    </row>
    <row r="285" spans="1:35" ht="15.75" customHeight="1" x14ac:dyDescent="0.35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  <c r="AG285" s="47"/>
      <c r="AH285" s="47"/>
      <c r="AI285" s="47"/>
    </row>
    <row r="286" spans="1:35" ht="15.75" customHeight="1" x14ac:dyDescent="0.35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  <c r="AG286" s="47"/>
      <c r="AH286" s="47"/>
      <c r="AI286" s="47"/>
    </row>
    <row r="287" spans="1:35" ht="15.75" customHeight="1" x14ac:dyDescent="0.35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</row>
    <row r="288" spans="1:35" ht="15.75" customHeight="1" x14ac:dyDescent="0.35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  <c r="AI288" s="47"/>
    </row>
    <row r="289" spans="1:35" ht="15.75" customHeight="1" x14ac:dyDescent="0.35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  <c r="AF289" s="47"/>
      <c r="AG289" s="47"/>
      <c r="AH289" s="47"/>
      <c r="AI289" s="47"/>
    </row>
    <row r="290" spans="1:35" ht="15.75" customHeight="1" x14ac:dyDescent="0.35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47"/>
      <c r="AF290" s="47"/>
      <c r="AG290" s="47"/>
      <c r="AH290" s="47"/>
      <c r="AI290" s="47"/>
    </row>
    <row r="291" spans="1:35" ht="15.75" customHeight="1" x14ac:dyDescent="0.35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47"/>
      <c r="AG291" s="47"/>
      <c r="AH291" s="47"/>
      <c r="AI291" s="47"/>
    </row>
    <row r="292" spans="1:35" ht="15.75" customHeight="1" x14ac:dyDescent="0.35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47"/>
      <c r="AG292" s="47"/>
      <c r="AH292" s="47"/>
      <c r="AI292" s="47"/>
    </row>
    <row r="293" spans="1:35" ht="15.75" customHeight="1" x14ac:dyDescent="0.35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47"/>
      <c r="AG293" s="47"/>
      <c r="AH293" s="47"/>
      <c r="AI293" s="47"/>
    </row>
    <row r="294" spans="1:35" ht="15.75" customHeight="1" x14ac:dyDescent="0.35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47"/>
      <c r="AF294" s="47"/>
      <c r="AG294" s="47"/>
      <c r="AH294" s="47"/>
      <c r="AI294" s="47"/>
    </row>
    <row r="295" spans="1:35" ht="15.75" customHeight="1" x14ac:dyDescent="0.35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47"/>
      <c r="AG295" s="47"/>
      <c r="AH295" s="47"/>
      <c r="AI295" s="47"/>
    </row>
    <row r="296" spans="1:35" ht="15.75" customHeight="1" x14ac:dyDescent="0.35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  <c r="AG296" s="47"/>
      <c r="AH296" s="47"/>
      <c r="AI296" s="47"/>
    </row>
    <row r="297" spans="1:35" ht="15.75" customHeight="1" x14ac:dyDescent="0.35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47"/>
      <c r="AG297" s="47"/>
      <c r="AH297" s="47"/>
      <c r="AI297" s="47"/>
    </row>
    <row r="298" spans="1:35" ht="15.75" customHeight="1" x14ac:dyDescent="0.35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  <c r="AI298" s="47"/>
    </row>
    <row r="299" spans="1:35" ht="15.75" customHeight="1" x14ac:dyDescent="0.35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</row>
    <row r="300" spans="1:35" ht="15.75" customHeight="1" x14ac:dyDescent="0.35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</row>
    <row r="301" spans="1:35" ht="15.75" customHeight="1" x14ac:dyDescent="0.35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</row>
    <row r="302" spans="1:35" ht="15.75" customHeight="1" x14ac:dyDescent="0.35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</row>
    <row r="303" spans="1:35" ht="15.75" customHeight="1" x14ac:dyDescent="0.35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</row>
    <row r="304" spans="1:35" ht="15.75" customHeight="1" x14ac:dyDescent="0.35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</row>
    <row r="305" spans="1:35" ht="15.75" customHeight="1" x14ac:dyDescent="0.35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</row>
    <row r="306" spans="1:35" ht="15.75" customHeight="1" x14ac:dyDescent="0.35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</row>
    <row r="307" spans="1:35" ht="15.75" customHeight="1" x14ac:dyDescent="0.35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</row>
    <row r="308" spans="1:35" ht="15.75" customHeight="1" x14ac:dyDescent="0.35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</row>
    <row r="309" spans="1:35" ht="15.75" customHeight="1" x14ac:dyDescent="0.35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</row>
    <row r="310" spans="1:35" ht="15.75" customHeight="1" x14ac:dyDescent="0.35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</row>
    <row r="311" spans="1:35" ht="15.75" customHeight="1" x14ac:dyDescent="0.35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</row>
    <row r="312" spans="1:35" ht="15.75" customHeight="1" x14ac:dyDescent="0.35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</row>
    <row r="313" spans="1:35" ht="15.75" customHeight="1" x14ac:dyDescent="0.35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</row>
    <row r="314" spans="1:35" ht="15.75" customHeight="1" x14ac:dyDescent="0.35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</row>
    <row r="315" spans="1:35" ht="15.75" customHeight="1" x14ac:dyDescent="0.35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  <c r="AI315" s="47"/>
    </row>
    <row r="316" spans="1:35" ht="15.75" customHeight="1" x14ac:dyDescent="0.35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  <c r="AI316" s="47"/>
    </row>
    <row r="317" spans="1:35" ht="15.75" customHeight="1" x14ac:dyDescent="0.35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47"/>
      <c r="AG317" s="47"/>
      <c r="AH317" s="47"/>
      <c r="AI317" s="47"/>
    </row>
    <row r="318" spans="1:35" ht="15.75" customHeight="1" x14ac:dyDescent="0.35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47"/>
      <c r="AG318" s="47"/>
      <c r="AH318" s="47"/>
      <c r="AI318" s="47"/>
    </row>
    <row r="319" spans="1:35" ht="15.75" customHeight="1" x14ac:dyDescent="0.35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47"/>
      <c r="AG319" s="47"/>
      <c r="AH319" s="47"/>
      <c r="AI319" s="47"/>
    </row>
    <row r="320" spans="1:35" ht="15.75" customHeight="1" x14ac:dyDescent="0.35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</row>
    <row r="321" spans="1:35" ht="15.75" customHeight="1" x14ac:dyDescent="0.35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</row>
    <row r="322" spans="1:35" ht="15.75" customHeight="1" x14ac:dyDescent="0.35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</row>
    <row r="323" spans="1:35" ht="15.75" customHeight="1" x14ac:dyDescent="0.35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</row>
    <row r="324" spans="1:35" ht="15.75" customHeight="1" x14ac:dyDescent="0.35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</row>
    <row r="325" spans="1:35" ht="15.75" customHeight="1" x14ac:dyDescent="0.35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</row>
    <row r="326" spans="1:35" ht="15.75" customHeight="1" x14ac:dyDescent="0.35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</row>
    <row r="327" spans="1:35" ht="15.75" customHeight="1" x14ac:dyDescent="0.35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</row>
    <row r="328" spans="1:35" ht="15.75" customHeight="1" x14ac:dyDescent="0.35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</row>
    <row r="329" spans="1:35" ht="15.75" customHeight="1" x14ac:dyDescent="0.35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  <c r="AI329" s="47"/>
    </row>
    <row r="330" spans="1:35" ht="15.75" customHeight="1" x14ac:dyDescent="0.35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</row>
    <row r="331" spans="1:35" ht="15.75" customHeight="1" x14ac:dyDescent="0.35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</row>
    <row r="332" spans="1:35" ht="15.75" customHeight="1" x14ac:dyDescent="0.35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</row>
    <row r="333" spans="1:35" ht="15.75" customHeight="1" x14ac:dyDescent="0.35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</row>
    <row r="334" spans="1:35" ht="15.75" customHeight="1" x14ac:dyDescent="0.35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</row>
    <row r="335" spans="1:35" ht="15.75" customHeight="1" x14ac:dyDescent="0.35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</row>
    <row r="336" spans="1:35" ht="15.75" customHeight="1" x14ac:dyDescent="0.35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</row>
    <row r="337" spans="1:35" ht="15.75" customHeight="1" x14ac:dyDescent="0.35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</row>
    <row r="338" spans="1:35" ht="15.75" customHeight="1" x14ac:dyDescent="0.35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</row>
    <row r="339" spans="1:35" ht="15.75" customHeight="1" x14ac:dyDescent="0.35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</row>
    <row r="340" spans="1:35" ht="15.75" customHeight="1" x14ac:dyDescent="0.35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</row>
    <row r="341" spans="1:35" ht="15.75" customHeight="1" x14ac:dyDescent="0.35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</row>
    <row r="342" spans="1:35" ht="15.75" customHeight="1" x14ac:dyDescent="0.35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</row>
    <row r="343" spans="1:35" ht="15.75" customHeight="1" x14ac:dyDescent="0.35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</row>
    <row r="344" spans="1:35" ht="15.75" customHeight="1" x14ac:dyDescent="0.35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</row>
    <row r="345" spans="1:35" ht="15.75" customHeight="1" x14ac:dyDescent="0.35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</row>
    <row r="346" spans="1:35" ht="15.75" customHeight="1" x14ac:dyDescent="0.35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</row>
    <row r="347" spans="1:35" ht="15.75" customHeight="1" x14ac:dyDescent="0.35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</row>
    <row r="348" spans="1:35" ht="15.75" customHeight="1" x14ac:dyDescent="0.35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</row>
    <row r="349" spans="1:35" ht="15.75" customHeight="1" x14ac:dyDescent="0.35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</row>
    <row r="350" spans="1:35" ht="15.75" customHeight="1" x14ac:dyDescent="0.35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</row>
    <row r="351" spans="1:35" ht="15.75" customHeight="1" x14ac:dyDescent="0.35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</row>
    <row r="352" spans="1:35" ht="15.75" customHeight="1" x14ac:dyDescent="0.35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</row>
    <row r="353" spans="1:35" ht="15.75" customHeight="1" x14ac:dyDescent="0.35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</row>
    <row r="354" spans="1:35" ht="15.75" customHeight="1" x14ac:dyDescent="0.35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  <c r="AG354" s="47"/>
      <c r="AH354" s="47"/>
      <c r="AI354" s="47"/>
    </row>
    <row r="355" spans="1:35" ht="15.75" customHeight="1" x14ac:dyDescent="0.35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</row>
    <row r="356" spans="1:35" ht="15.75" customHeight="1" x14ac:dyDescent="0.35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  <c r="AI356" s="47"/>
    </row>
    <row r="357" spans="1:35" ht="15.75" customHeight="1" x14ac:dyDescent="0.35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</row>
    <row r="358" spans="1:35" ht="15.75" customHeight="1" x14ac:dyDescent="0.35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</row>
    <row r="359" spans="1:35" ht="15.75" customHeight="1" x14ac:dyDescent="0.35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</row>
    <row r="360" spans="1:35" ht="15.75" customHeight="1" x14ac:dyDescent="0.35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</row>
    <row r="361" spans="1:35" ht="15.75" customHeight="1" x14ac:dyDescent="0.35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</row>
    <row r="362" spans="1:35" ht="15.75" customHeight="1" x14ac:dyDescent="0.35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</row>
    <row r="363" spans="1:35" ht="15.75" customHeight="1" x14ac:dyDescent="0.35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</row>
    <row r="364" spans="1:35" ht="15.75" customHeight="1" x14ac:dyDescent="0.35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</row>
    <row r="365" spans="1:35" ht="15.75" customHeight="1" x14ac:dyDescent="0.35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</row>
    <row r="366" spans="1:35" ht="15.75" customHeight="1" x14ac:dyDescent="0.35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</row>
    <row r="367" spans="1:35" ht="15.75" customHeight="1" x14ac:dyDescent="0.35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</row>
    <row r="368" spans="1:35" ht="15.75" customHeight="1" x14ac:dyDescent="0.35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</row>
    <row r="369" spans="1:35" ht="15.75" customHeight="1" x14ac:dyDescent="0.35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</row>
    <row r="370" spans="1:35" ht="15.75" customHeight="1" x14ac:dyDescent="0.35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</row>
    <row r="371" spans="1:35" ht="15.75" customHeight="1" x14ac:dyDescent="0.35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</row>
    <row r="372" spans="1:35" ht="15.75" customHeight="1" x14ac:dyDescent="0.35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</row>
    <row r="373" spans="1:35" ht="15.75" customHeight="1" x14ac:dyDescent="0.35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</row>
    <row r="374" spans="1:35" ht="15.75" customHeight="1" x14ac:dyDescent="0.35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</row>
    <row r="375" spans="1:35" ht="15.75" customHeight="1" x14ac:dyDescent="0.35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</row>
    <row r="376" spans="1:35" ht="15.75" customHeight="1" x14ac:dyDescent="0.35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</row>
    <row r="377" spans="1:35" ht="15.75" customHeight="1" x14ac:dyDescent="0.35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</row>
    <row r="378" spans="1:35" ht="15.75" customHeight="1" x14ac:dyDescent="0.35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</row>
    <row r="379" spans="1:35" ht="15.75" customHeight="1" x14ac:dyDescent="0.35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</row>
    <row r="380" spans="1:35" ht="15.75" customHeight="1" x14ac:dyDescent="0.35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</row>
    <row r="381" spans="1:35" ht="15.75" customHeight="1" x14ac:dyDescent="0.35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</row>
    <row r="382" spans="1:35" ht="15.75" customHeight="1" x14ac:dyDescent="0.35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</row>
    <row r="383" spans="1:35" ht="15.75" customHeight="1" x14ac:dyDescent="0.35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</row>
    <row r="384" spans="1:35" ht="15.75" customHeight="1" x14ac:dyDescent="0.35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</row>
    <row r="385" spans="1:35" ht="15.75" customHeight="1" x14ac:dyDescent="0.35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</row>
    <row r="386" spans="1:35" ht="15.75" customHeight="1" x14ac:dyDescent="0.35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</row>
    <row r="387" spans="1:35" ht="15.75" customHeight="1" x14ac:dyDescent="0.35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</row>
    <row r="388" spans="1:35" ht="15.75" customHeight="1" x14ac:dyDescent="0.35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</row>
    <row r="389" spans="1:35" ht="15.75" customHeight="1" x14ac:dyDescent="0.35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</row>
    <row r="390" spans="1:35" ht="15.75" customHeight="1" x14ac:dyDescent="0.35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</row>
    <row r="391" spans="1:35" ht="15.75" customHeight="1" x14ac:dyDescent="0.35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</row>
    <row r="392" spans="1:35" ht="15.75" customHeight="1" x14ac:dyDescent="0.35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</row>
    <row r="393" spans="1:35" ht="15.75" customHeight="1" x14ac:dyDescent="0.35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</row>
    <row r="394" spans="1:35" ht="15.75" customHeight="1" x14ac:dyDescent="0.35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</row>
    <row r="395" spans="1:35" ht="15.75" customHeight="1" x14ac:dyDescent="0.35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</row>
    <row r="396" spans="1:35" ht="15.75" customHeight="1" x14ac:dyDescent="0.35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  <c r="AI396" s="47"/>
    </row>
    <row r="397" spans="1:35" ht="15.75" customHeight="1" x14ac:dyDescent="0.35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  <c r="AI397" s="47"/>
    </row>
    <row r="398" spans="1:35" ht="15.75" customHeight="1" x14ac:dyDescent="0.35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  <c r="AI398" s="47"/>
    </row>
    <row r="399" spans="1:35" ht="15.75" customHeight="1" x14ac:dyDescent="0.35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</row>
    <row r="400" spans="1:35" ht="15.75" customHeight="1" x14ac:dyDescent="0.35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47"/>
      <c r="AG400" s="47"/>
      <c r="AH400" s="47"/>
      <c r="AI400" s="47"/>
    </row>
    <row r="401" spans="1:35" ht="15.75" customHeight="1" x14ac:dyDescent="0.35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47"/>
      <c r="AG401" s="47"/>
      <c r="AH401" s="47"/>
      <c r="AI401" s="47"/>
    </row>
    <row r="402" spans="1:35" ht="15.75" customHeight="1" x14ac:dyDescent="0.35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7"/>
      <c r="AF402" s="47"/>
      <c r="AG402" s="47"/>
      <c r="AH402" s="47"/>
      <c r="AI402" s="47"/>
    </row>
    <row r="403" spans="1:35" ht="15.75" customHeight="1" x14ac:dyDescent="0.35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47"/>
      <c r="AF403" s="47"/>
      <c r="AG403" s="47"/>
      <c r="AH403" s="47"/>
      <c r="AI403" s="47"/>
    </row>
    <row r="404" spans="1:35" ht="15.75" customHeight="1" x14ac:dyDescent="0.35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47"/>
      <c r="AF404" s="47"/>
      <c r="AG404" s="47"/>
      <c r="AH404" s="47"/>
      <c r="AI404" s="47"/>
    </row>
    <row r="405" spans="1:35" ht="15.75" customHeight="1" x14ac:dyDescent="0.35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7"/>
      <c r="AF405" s="47"/>
      <c r="AG405" s="47"/>
      <c r="AH405" s="47"/>
      <c r="AI405" s="47"/>
    </row>
    <row r="406" spans="1:35" ht="15.75" customHeight="1" x14ac:dyDescent="0.35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7"/>
      <c r="AF406" s="47"/>
      <c r="AG406" s="47"/>
      <c r="AH406" s="47"/>
      <c r="AI406" s="47"/>
    </row>
    <row r="407" spans="1:35" ht="15.75" customHeight="1" x14ac:dyDescent="0.35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7"/>
      <c r="AF407" s="47"/>
      <c r="AG407" s="47"/>
      <c r="AH407" s="47"/>
      <c r="AI407" s="47"/>
    </row>
    <row r="408" spans="1:35" ht="15.75" customHeight="1" x14ac:dyDescent="0.35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7"/>
      <c r="AF408" s="47"/>
      <c r="AG408" s="47"/>
      <c r="AH408" s="47"/>
      <c r="AI408" s="47"/>
    </row>
    <row r="409" spans="1:35" ht="15.75" customHeight="1" x14ac:dyDescent="0.35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7"/>
      <c r="AF409" s="47"/>
      <c r="AG409" s="47"/>
      <c r="AH409" s="47"/>
      <c r="AI409" s="47"/>
    </row>
    <row r="410" spans="1:35" ht="15.75" customHeight="1" x14ac:dyDescent="0.35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  <c r="AG410" s="47"/>
      <c r="AH410" s="47"/>
      <c r="AI410" s="47"/>
    </row>
    <row r="411" spans="1:35" ht="15.75" customHeight="1" x14ac:dyDescent="0.35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  <c r="AG411" s="47"/>
      <c r="AH411" s="47"/>
      <c r="AI411" s="47"/>
    </row>
    <row r="412" spans="1:35" ht="15.75" customHeight="1" x14ac:dyDescent="0.35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  <c r="AI412" s="47"/>
    </row>
    <row r="413" spans="1:35" ht="15.75" customHeight="1" x14ac:dyDescent="0.35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</row>
    <row r="414" spans="1:35" ht="15.75" customHeight="1" x14ac:dyDescent="0.35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  <c r="AG414" s="47"/>
      <c r="AH414" s="47"/>
      <c r="AI414" s="47"/>
    </row>
    <row r="415" spans="1:35" ht="15.75" customHeight="1" x14ac:dyDescent="0.35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  <c r="AG415" s="47"/>
      <c r="AH415" s="47"/>
      <c r="AI415" s="47"/>
    </row>
    <row r="416" spans="1:35" ht="15.75" customHeight="1" x14ac:dyDescent="0.35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  <c r="AI416" s="47"/>
    </row>
    <row r="417" spans="1:35" ht="15.75" customHeight="1" x14ac:dyDescent="0.35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  <c r="AI417" s="47"/>
    </row>
    <row r="418" spans="1:35" ht="15.75" customHeight="1" x14ac:dyDescent="0.35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  <c r="AG418" s="47"/>
      <c r="AH418" s="47"/>
      <c r="AI418" s="47"/>
    </row>
    <row r="419" spans="1:35" ht="15.75" customHeight="1" x14ac:dyDescent="0.35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  <c r="AG419" s="47"/>
      <c r="AH419" s="47"/>
      <c r="AI419" s="47"/>
    </row>
    <row r="420" spans="1:35" ht="15.75" customHeight="1" x14ac:dyDescent="0.35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  <c r="AG420" s="47"/>
      <c r="AH420" s="47"/>
      <c r="AI420" s="47"/>
    </row>
    <row r="421" spans="1:35" ht="15.75" customHeight="1" x14ac:dyDescent="0.35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  <c r="AG421" s="47"/>
      <c r="AH421" s="47"/>
      <c r="AI421" s="47"/>
    </row>
    <row r="422" spans="1:35" ht="15.75" customHeight="1" x14ac:dyDescent="0.35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  <c r="AG422" s="47"/>
      <c r="AH422" s="47"/>
      <c r="AI422" s="47"/>
    </row>
    <row r="423" spans="1:35" ht="15.75" customHeight="1" x14ac:dyDescent="0.35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  <c r="AG423" s="47"/>
      <c r="AH423" s="47"/>
      <c r="AI423" s="47"/>
    </row>
    <row r="424" spans="1:35" ht="15.75" customHeight="1" x14ac:dyDescent="0.35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  <c r="AI424" s="47"/>
    </row>
    <row r="425" spans="1:35" ht="15.75" customHeight="1" x14ac:dyDescent="0.35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  <c r="AI425" s="47"/>
    </row>
    <row r="426" spans="1:35" ht="15.75" customHeight="1" x14ac:dyDescent="0.35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  <c r="AI426" s="47"/>
    </row>
    <row r="427" spans="1:35" ht="15.75" customHeight="1" x14ac:dyDescent="0.35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  <c r="AI427" s="47"/>
    </row>
    <row r="428" spans="1:35" ht="15.75" customHeight="1" x14ac:dyDescent="0.35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47"/>
      <c r="AF428" s="47"/>
      <c r="AG428" s="47"/>
      <c r="AH428" s="47"/>
      <c r="AI428" s="47"/>
    </row>
    <row r="429" spans="1:35" ht="15.75" customHeight="1" x14ac:dyDescent="0.35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  <c r="AF429" s="47"/>
      <c r="AG429" s="47"/>
      <c r="AH429" s="47"/>
      <c r="AI429" s="47"/>
    </row>
    <row r="430" spans="1:35" ht="15.75" customHeight="1" x14ac:dyDescent="0.35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  <c r="AE430" s="47"/>
      <c r="AF430" s="47"/>
      <c r="AG430" s="47"/>
      <c r="AH430" s="47"/>
      <c r="AI430" s="47"/>
    </row>
    <row r="431" spans="1:35" ht="15.75" customHeight="1" x14ac:dyDescent="0.35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47"/>
      <c r="AF431" s="47"/>
      <c r="AG431" s="47"/>
      <c r="AH431" s="47"/>
      <c r="AI431" s="47"/>
    </row>
    <row r="432" spans="1:35" ht="15.75" customHeight="1" x14ac:dyDescent="0.35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47"/>
      <c r="AF432" s="47"/>
      <c r="AG432" s="47"/>
      <c r="AH432" s="47"/>
      <c r="AI432" s="47"/>
    </row>
    <row r="433" spans="1:35" ht="15.75" customHeight="1" x14ac:dyDescent="0.35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  <c r="AF433" s="47"/>
      <c r="AG433" s="47"/>
      <c r="AH433" s="47"/>
      <c r="AI433" s="47"/>
    </row>
    <row r="434" spans="1:35" ht="15.75" customHeight="1" x14ac:dyDescent="0.35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  <c r="AE434" s="47"/>
      <c r="AF434" s="47"/>
      <c r="AG434" s="47"/>
      <c r="AH434" s="47"/>
      <c r="AI434" s="47"/>
    </row>
    <row r="435" spans="1:35" ht="15.75" customHeight="1" x14ac:dyDescent="0.35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  <c r="AE435" s="47"/>
      <c r="AF435" s="47"/>
      <c r="AG435" s="47"/>
      <c r="AH435" s="47"/>
      <c r="AI435" s="47"/>
    </row>
    <row r="436" spans="1:35" ht="15.75" customHeight="1" x14ac:dyDescent="0.35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47"/>
      <c r="AF436" s="47"/>
      <c r="AG436" s="47"/>
      <c r="AH436" s="47"/>
      <c r="AI436" s="47"/>
    </row>
    <row r="437" spans="1:35" ht="15.75" customHeight="1" x14ac:dyDescent="0.35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47"/>
      <c r="AF437" s="47"/>
      <c r="AG437" s="47"/>
      <c r="AH437" s="47"/>
      <c r="AI437" s="47"/>
    </row>
    <row r="438" spans="1:35" ht="15.75" customHeight="1" x14ac:dyDescent="0.35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  <c r="AG438" s="47"/>
      <c r="AH438" s="47"/>
      <c r="AI438" s="47"/>
    </row>
    <row r="439" spans="1:35" ht="15.75" customHeight="1" x14ac:dyDescent="0.35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</row>
    <row r="440" spans="1:35" ht="15.75" customHeight="1" x14ac:dyDescent="0.35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</row>
    <row r="441" spans="1:35" ht="15.75" customHeight="1" x14ac:dyDescent="0.35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</row>
    <row r="442" spans="1:35" ht="15.75" customHeight="1" x14ac:dyDescent="0.35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</row>
    <row r="443" spans="1:35" ht="15.75" customHeight="1" x14ac:dyDescent="0.35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  <c r="AE443" s="47"/>
      <c r="AF443" s="47"/>
      <c r="AG443" s="47"/>
      <c r="AH443" s="47"/>
      <c r="AI443" s="47"/>
    </row>
    <row r="444" spans="1:35" ht="15.75" customHeight="1" x14ac:dyDescent="0.35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</row>
    <row r="445" spans="1:35" ht="15.75" customHeight="1" x14ac:dyDescent="0.35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  <c r="AF445" s="47"/>
      <c r="AG445" s="47"/>
      <c r="AH445" s="47"/>
      <c r="AI445" s="47"/>
    </row>
    <row r="446" spans="1:35" ht="15.75" customHeight="1" x14ac:dyDescent="0.35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  <c r="AF446" s="47"/>
      <c r="AG446" s="47"/>
      <c r="AH446" s="47"/>
      <c r="AI446" s="47"/>
    </row>
    <row r="447" spans="1:35" ht="15.75" customHeight="1" x14ac:dyDescent="0.35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  <c r="AF447" s="47"/>
      <c r="AG447" s="47"/>
      <c r="AH447" s="47"/>
      <c r="AI447" s="47"/>
    </row>
    <row r="448" spans="1:35" ht="15.75" customHeight="1" x14ac:dyDescent="0.35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47"/>
      <c r="AF448" s="47"/>
      <c r="AG448" s="47"/>
      <c r="AH448" s="47"/>
      <c r="AI448" s="47"/>
    </row>
    <row r="449" spans="1:35" ht="15.75" customHeight="1" x14ac:dyDescent="0.35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  <c r="AF449" s="47"/>
      <c r="AG449" s="47"/>
      <c r="AH449" s="47"/>
      <c r="AI449" s="47"/>
    </row>
    <row r="450" spans="1:35" ht="15.75" customHeight="1" x14ac:dyDescent="0.35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47"/>
      <c r="AF450" s="47"/>
      <c r="AG450" s="47"/>
      <c r="AH450" s="47"/>
      <c r="AI450" s="47"/>
    </row>
    <row r="451" spans="1:35" ht="15.75" customHeight="1" x14ac:dyDescent="0.35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</row>
    <row r="452" spans="1:35" ht="15.75" customHeight="1" x14ac:dyDescent="0.35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</row>
    <row r="453" spans="1:35" ht="15.75" customHeight="1" x14ac:dyDescent="0.35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</row>
    <row r="454" spans="1:35" ht="15.75" customHeight="1" x14ac:dyDescent="0.35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</row>
    <row r="455" spans="1:35" ht="15.75" customHeight="1" x14ac:dyDescent="0.35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</row>
    <row r="456" spans="1:35" ht="15.75" customHeight="1" x14ac:dyDescent="0.35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</row>
    <row r="457" spans="1:35" ht="15.75" customHeight="1" x14ac:dyDescent="0.35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  <c r="AI457" s="47"/>
    </row>
    <row r="458" spans="1:35" ht="15.75" customHeight="1" x14ac:dyDescent="0.35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  <c r="AI458" s="47"/>
    </row>
    <row r="459" spans="1:35" ht="15.75" customHeight="1" x14ac:dyDescent="0.35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</row>
    <row r="460" spans="1:35" ht="15.75" customHeight="1" x14ac:dyDescent="0.35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</row>
    <row r="461" spans="1:35" ht="15.75" customHeight="1" x14ac:dyDescent="0.35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</row>
    <row r="462" spans="1:35" ht="15.75" customHeight="1" x14ac:dyDescent="0.35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</row>
    <row r="463" spans="1:35" ht="15.75" customHeight="1" x14ac:dyDescent="0.35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47"/>
      <c r="AE463" s="47"/>
      <c r="AF463" s="47"/>
      <c r="AG463" s="47"/>
      <c r="AH463" s="47"/>
      <c r="AI463" s="47"/>
    </row>
    <row r="464" spans="1:35" ht="15.75" customHeight="1" x14ac:dyDescent="0.35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  <c r="AE464" s="47"/>
      <c r="AF464" s="47"/>
      <c r="AG464" s="47"/>
      <c r="AH464" s="47"/>
      <c r="AI464" s="47"/>
    </row>
    <row r="465" spans="1:35" ht="15.75" customHeight="1" x14ac:dyDescent="0.35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</row>
    <row r="466" spans="1:35" ht="15.75" customHeight="1" x14ac:dyDescent="0.35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</row>
    <row r="467" spans="1:35" ht="15.75" customHeight="1" x14ac:dyDescent="0.35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  <c r="AI467" s="47"/>
    </row>
    <row r="468" spans="1:35" ht="15.75" customHeight="1" x14ac:dyDescent="0.35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  <c r="AF468" s="47"/>
      <c r="AG468" s="47"/>
      <c r="AH468" s="47"/>
      <c r="AI468" s="47"/>
    </row>
    <row r="469" spans="1:35" ht="15.75" customHeight="1" x14ac:dyDescent="0.35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  <c r="AF469" s="47"/>
      <c r="AG469" s="47"/>
      <c r="AH469" s="47"/>
      <c r="AI469" s="47"/>
    </row>
    <row r="470" spans="1:35" ht="15.75" customHeight="1" x14ac:dyDescent="0.35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  <c r="AF470" s="47"/>
      <c r="AG470" s="47"/>
      <c r="AH470" s="47"/>
      <c r="AI470" s="47"/>
    </row>
    <row r="471" spans="1:35" ht="15.75" customHeight="1" x14ac:dyDescent="0.35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  <c r="AF471" s="47"/>
      <c r="AG471" s="47"/>
      <c r="AH471" s="47"/>
      <c r="AI471" s="47"/>
    </row>
    <row r="472" spans="1:35" ht="15.75" customHeight="1" x14ac:dyDescent="0.35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</row>
    <row r="473" spans="1:35" ht="15.75" customHeight="1" x14ac:dyDescent="0.35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  <c r="AI473" s="47"/>
    </row>
    <row r="474" spans="1:35" ht="15.75" customHeight="1" x14ac:dyDescent="0.35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  <c r="AF474" s="47"/>
      <c r="AG474" s="47"/>
      <c r="AH474" s="47"/>
      <c r="AI474" s="47"/>
    </row>
    <row r="475" spans="1:35" ht="15.75" customHeight="1" x14ac:dyDescent="0.35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  <c r="AI475" s="47"/>
    </row>
    <row r="476" spans="1:35" ht="15.75" customHeight="1" x14ac:dyDescent="0.35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  <c r="AI476" s="47"/>
    </row>
    <row r="477" spans="1:35" ht="15.75" customHeight="1" x14ac:dyDescent="0.35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  <c r="AI477" s="47"/>
    </row>
    <row r="478" spans="1:35" ht="15.75" customHeight="1" x14ac:dyDescent="0.35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  <c r="AI478" s="47"/>
    </row>
    <row r="479" spans="1:35" ht="15.75" customHeight="1" x14ac:dyDescent="0.35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</row>
    <row r="480" spans="1:35" ht="15.75" customHeight="1" x14ac:dyDescent="0.35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</row>
    <row r="481" spans="1:35" ht="15.75" customHeight="1" x14ac:dyDescent="0.35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</row>
    <row r="482" spans="1:35" ht="15.75" customHeight="1" x14ac:dyDescent="0.35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</row>
    <row r="483" spans="1:35" ht="15.75" customHeight="1" x14ac:dyDescent="0.35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</row>
    <row r="484" spans="1:35" ht="15.75" customHeight="1" x14ac:dyDescent="0.35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</row>
    <row r="485" spans="1:35" ht="15.75" customHeight="1" x14ac:dyDescent="0.35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  <c r="AG485" s="47"/>
      <c r="AH485" s="47"/>
      <c r="AI485" s="47"/>
    </row>
    <row r="486" spans="1:35" ht="15.75" customHeight="1" x14ac:dyDescent="0.35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  <c r="AG486" s="47"/>
      <c r="AH486" s="47"/>
      <c r="AI486" s="47"/>
    </row>
    <row r="487" spans="1:35" ht="15.75" customHeight="1" x14ac:dyDescent="0.35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  <c r="AI487" s="47"/>
    </row>
    <row r="488" spans="1:35" ht="15.75" customHeight="1" x14ac:dyDescent="0.35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  <c r="AI488" s="47"/>
    </row>
    <row r="489" spans="1:35" ht="15.75" customHeight="1" x14ac:dyDescent="0.35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</row>
    <row r="490" spans="1:35" ht="15.75" customHeight="1" x14ac:dyDescent="0.35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</row>
    <row r="491" spans="1:35" ht="15.75" customHeight="1" x14ac:dyDescent="0.35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</row>
    <row r="492" spans="1:35" ht="15.75" customHeight="1" x14ac:dyDescent="0.35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</row>
    <row r="493" spans="1:35" ht="15.75" customHeight="1" x14ac:dyDescent="0.35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  <c r="AI493" s="47"/>
    </row>
    <row r="494" spans="1:35" ht="15.75" customHeight="1" x14ac:dyDescent="0.35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</row>
    <row r="495" spans="1:35" ht="15.75" customHeight="1" x14ac:dyDescent="0.35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</row>
    <row r="496" spans="1:35" ht="15.75" customHeight="1" x14ac:dyDescent="0.35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</row>
    <row r="497" spans="1:35" ht="15.75" customHeight="1" x14ac:dyDescent="0.35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</row>
    <row r="498" spans="1:35" ht="15.75" customHeight="1" x14ac:dyDescent="0.35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</row>
    <row r="499" spans="1:35" ht="15.75" customHeight="1" x14ac:dyDescent="0.35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  <c r="AI499" s="47"/>
    </row>
    <row r="500" spans="1:35" ht="15.75" customHeight="1" x14ac:dyDescent="0.35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</row>
    <row r="501" spans="1:35" ht="15.75" customHeight="1" x14ac:dyDescent="0.35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</row>
    <row r="502" spans="1:35" ht="15.75" customHeight="1" x14ac:dyDescent="0.35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  <c r="AI502" s="47"/>
    </row>
    <row r="503" spans="1:35" ht="15.75" customHeight="1" x14ac:dyDescent="0.35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  <c r="AI503" s="47"/>
    </row>
    <row r="504" spans="1:35" ht="15.75" customHeight="1" x14ac:dyDescent="0.35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  <c r="AI504" s="47"/>
    </row>
    <row r="505" spans="1:35" ht="15.75" customHeight="1" x14ac:dyDescent="0.35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  <c r="AI505" s="47"/>
    </row>
    <row r="506" spans="1:35" ht="15.75" customHeight="1" x14ac:dyDescent="0.35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  <c r="AI506" s="47"/>
    </row>
    <row r="507" spans="1:35" ht="15.75" customHeight="1" x14ac:dyDescent="0.35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</row>
    <row r="508" spans="1:35" ht="15.75" customHeight="1" x14ac:dyDescent="0.35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  <c r="AG508" s="47"/>
      <c r="AH508" s="47"/>
      <c r="AI508" s="47"/>
    </row>
    <row r="509" spans="1:35" ht="15.75" customHeight="1" x14ac:dyDescent="0.35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  <c r="AI509" s="47"/>
    </row>
    <row r="510" spans="1:35" ht="15.75" customHeight="1" x14ac:dyDescent="0.35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  <c r="AI510" s="47"/>
    </row>
    <row r="511" spans="1:35" ht="15.75" customHeight="1" x14ac:dyDescent="0.35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  <c r="AI511" s="47"/>
    </row>
    <row r="512" spans="1:35" ht="15.75" customHeight="1" x14ac:dyDescent="0.35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  <c r="AI512" s="47"/>
    </row>
    <row r="513" spans="1:35" ht="15.75" customHeight="1" x14ac:dyDescent="0.35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  <c r="AE513" s="47"/>
      <c r="AF513" s="47"/>
      <c r="AG513" s="47"/>
      <c r="AH513" s="47"/>
      <c r="AI513" s="47"/>
    </row>
    <row r="514" spans="1:35" ht="15.75" customHeight="1" x14ac:dyDescent="0.35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  <c r="AI514" s="47"/>
    </row>
    <row r="515" spans="1:35" ht="15.75" customHeight="1" x14ac:dyDescent="0.35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</row>
    <row r="516" spans="1:35" ht="15.75" customHeight="1" x14ac:dyDescent="0.35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</row>
    <row r="517" spans="1:35" ht="15.75" customHeight="1" x14ac:dyDescent="0.35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  <c r="AG517" s="47"/>
      <c r="AH517" s="47"/>
      <c r="AI517" s="47"/>
    </row>
    <row r="518" spans="1:35" ht="15.75" customHeight="1" x14ac:dyDescent="0.35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  <c r="AG518" s="47"/>
      <c r="AH518" s="47"/>
      <c r="AI518" s="47"/>
    </row>
    <row r="519" spans="1:35" ht="15.75" customHeight="1" x14ac:dyDescent="0.35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  <c r="AI519" s="47"/>
    </row>
    <row r="520" spans="1:35" ht="15.75" customHeight="1" x14ac:dyDescent="0.35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  <c r="AG520" s="47"/>
      <c r="AH520" s="47"/>
      <c r="AI520" s="47"/>
    </row>
    <row r="521" spans="1:35" ht="15.75" customHeight="1" x14ac:dyDescent="0.35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  <c r="AG521" s="47"/>
      <c r="AH521" s="47"/>
      <c r="AI521" s="47"/>
    </row>
    <row r="522" spans="1:35" ht="15.75" customHeight="1" x14ac:dyDescent="0.35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</row>
    <row r="523" spans="1:35" ht="15.75" customHeight="1" x14ac:dyDescent="0.35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  <c r="AI523" s="47"/>
    </row>
    <row r="524" spans="1:35" ht="15.75" customHeight="1" x14ac:dyDescent="0.35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  <c r="AI524" s="47"/>
    </row>
    <row r="525" spans="1:35" ht="15.75" customHeight="1" x14ac:dyDescent="0.35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  <c r="AG525" s="47"/>
      <c r="AH525" s="47"/>
      <c r="AI525" s="47"/>
    </row>
    <row r="526" spans="1:35" ht="15.75" customHeight="1" x14ac:dyDescent="0.35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  <c r="AI526" s="47"/>
    </row>
    <row r="527" spans="1:35" ht="15.75" customHeight="1" x14ac:dyDescent="0.35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  <c r="AI527" s="47"/>
    </row>
    <row r="528" spans="1:35" ht="15.75" customHeight="1" x14ac:dyDescent="0.35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  <c r="AG528" s="47"/>
      <c r="AH528" s="47"/>
      <c r="AI528" s="47"/>
    </row>
    <row r="529" spans="1:35" ht="15.75" customHeight="1" x14ac:dyDescent="0.35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</row>
    <row r="530" spans="1:35" ht="15.75" customHeight="1" x14ac:dyDescent="0.35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</row>
    <row r="531" spans="1:35" ht="15.75" customHeight="1" x14ac:dyDescent="0.35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</row>
    <row r="532" spans="1:35" ht="15.75" customHeight="1" x14ac:dyDescent="0.35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</row>
    <row r="533" spans="1:35" ht="15.75" customHeight="1" x14ac:dyDescent="0.35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</row>
    <row r="534" spans="1:35" ht="15.75" customHeight="1" x14ac:dyDescent="0.35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</row>
    <row r="535" spans="1:35" ht="15.75" customHeight="1" x14ac:dyDescent="0.35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  <c r="AI535" s="47"/>
    </row>
    <row r="536" spans="1:35" ht="15.75" customHeight="1" x14ac:dyDescent="0.35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  <c r="AG536" s="47"/>
      <c r="AH536" s="47"/>
      <c r="AI536" s="47"/>
    </row>
    <row r="537" spans="1:35" ht="15.75" customHeight="1" x14ac:dyDescent="0.35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  <c r="AG537" s="47"/>
      <c r="AH537" s="47"/>
      <c r="AI537" s="47"/>
    </row>
    <row r="538" spans="1:35" ht="15.75" customHeight="1" x14ac:dyDescent="0.35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  <c r="AG538" s="47"/>
      <c r="AH538" s="47"/>
      <c r="AI538" s="47"/>
    </row>
    <row r="539" spans="1:35" ht="15.75" customHeight="1" x14ac:dyDescent="0.35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  <c r="AI539" s="47"/>
    </row>
    <row r="540" spans="1:35" ht="15.75" customHeight="1" x14ac:dyDescent="0.35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  <c r="AF540" s="47"/>
      <c r="AG540" s="47"/>
      <c r="AH540" s="47"/>
      <c r="AI540" s="47"/>
    </row>
    <row r="541" spans="1:35" ht="15.75" customHeight="1" x14ac:dyDescent="0.35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  <c r="AG541" s="47"/>
      <c r="AH541" s="47"/>
      <c r="AI541" s="47"/>
    </row>
    <row r="542" spans="1:35" ht="15.75" customHeight="1" x14ac:dyDescent="0.35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  <c r="AG542" s="47"/>
      <c r="AH542" s="47"/>
      <c r="AI542" s="47"/>
    </row>
    <row r="543" spans="1:35" ht="15.75" customHeight="1" x14ac:dyDescent="0.35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  <c r="AG543" s="47"/>
      <c r="AH543" s="47"/>
      <c r="AI543" s="47"/>
    </row>
    <row r="544" spans="1:35" ht="15.75" customHeight="1" x14ac:dyDescent="0.35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</row>
    <row r="545" spans="1:35" ht="15.75" customHeight="1" x14ac:dyDescent="0.35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</row>
    <row r="546" spans="1:35" ht="15.75" customHeight="1" x14ac:dyDescent="0.35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</row>
    <row r="547" spans="1:35" ht="15.75" customHeight="1" x14ac:dyDescent="0.35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</row>
    <row r="548" spans="1:35" ht="15.75" customHeight="1" x14ac:dyDescent="0.35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  <c r="AG548" s="47"/>
      <c r="AH548" s="47"/>
      <c r="AI548" s="47"/>
    </row>
    <row r="549" spans="1:35" ht="15.75" customHeight="1" x14ac:dyDescent="0.35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</row>
    <row r="550" spans="1:35" ht="15.75" customHeight="1" x14ac:dyDescent="0.35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</row>
    <row r="551" spans="1:35" ht="15.75" customHeight="1" x14ac:dyDescent="0.35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D551" s="47"/>
      <c r="AE551" s="47"/>
      <c r="AF551" s="47"/>
      <c r="AG551" s="47"/>
      <c r="AH551" s="47"/>
      <c r="AI551" s="47"/>
    </row>
    <row r="552" spans="1:35" ht="15.75" customHeight="1" x14ac:dyDescent="0.35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D552" s="47"/>
      <c r="AE552" s="47"/>
      <c r="AF552" s="47"/>
      <c r="AG552" s="47"/>
      <c r="AH552" s="47"/>
      <c r="AI552" s="47"/>
    </row>
    <row r="553" spans="1:35" ht="15.75" customHeight="1" x14ac:dyDescent="0.35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D553" s="47"/>
      <c r="AE553" s="47"/>
      <c r="AF553" s="47"/>
      <c r="AG553" s="47"/>
      <c r="AH553" s="47"/>
      <c r="AI553" s="47"/>
    </row>
    <row r="554" spans="1:35" ht="15.75" customHeight="1" x14ac:dyDescent="0.35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D554" s="47"/>
      <c r="AE554" s="47"/>
      <c r="AF554" s="47"/>
      <c r="AG554" s="47"/>
      <c r="AH554" s="47"/>
      <c r="AI554" s="47"/>
    </row>
    <row r="555" spans="1:35" ht="15.75" customHeight="1" x14ac:dyDescent="0.35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D555" s="47"/>
      <c r="AE555" s="47"/>
      <c r="AF555" s="47"/>
      <c r="AG555" s="47"/>
      <c r="AH555" s="47"/>
      <c r="AI555" s="47"/>
    </row>
    <row r="556" spans="1:35" ht="15.75" customHeight="1" x14ac:dyDescent="0.35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D556" s="47"/>
      <c r="AE556" s="47"/>
      <c r="AF556" s="47"/>
      <c r="AG556" s="47"/>
      <c r="AH556" s="47"/>
      <c r="AI556" s="47"/>
    </row>
    <row r="557" spans="1:35" ht="15.75" customHeight="1" x14ac:dyDescent="0.35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  <c r="AF557" s="47"/>
      <c r="AG557" s="47"/>
      <c r="AH557" s="47"/>
      <c r="AI557" s="47"/>
    </row>
    <row r="558" spans="1:35" ht="15.75" customHeight="1" x14ac:dyDescent="0.35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  <c r="AE558" s="47"/>
      <c r="AF558" s="47"/>
      <c r="AG558" s="47"/>
      <c r="AH558" s="47"/>
      <c r="AI558" s="47"/>
    </row>
    <row r="559" spans="1:35" ht="15.75" customHeight="1" x14ac:dyDescent="0.35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  <c r="AE559" s="47"/>
      <c r="AF559" s="47"/>
      <c r="AG559" s="47"/>
      <c r="AH559" s="47"/>
      <c r="AI559" s="47"/>
    </row>
    <row r="560" spans="1:35" ht="15.75" customHeight="1" x14ac:dyDescent="0.35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  <c r="AE560" s="47"/>
      <c r="AF560" s="47"/>
      <c r="AG560" s="47"/>
      <c r="AH560" s="47"/>
      <c r="AI560" s="47"/>
    </row>
    <row r="561" spans="1:35" ht="15.75" customHeight="1" x14ac:dyDescent="0.35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  <c r="AE561" s="47"/>
      <c r="AF561" s="47"/>
      <c r="AG561" s="47"/>
      <c r="AH561" s="47"/>
      <c r="AI561" s="47"/>
    </row>
    <row r="562" spans="1:35" ht="15.75" customHeight="1" x14ac:dyDescent="0.35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  <c r="AE562" s="47"/>
      <c r="AF562" s="47"/>
      <c r="AG562" s="47"/>
      <c r="AH562" s="47"/>
      <c r="AI562" s="47"/>
    </row>
    <row r="563" spans="1:35" ht="15.75" customHeight="1" x14ac:dyDescent="0.35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47"/>
      <c r="AE563" s="47"/>
      <c r="AF563" s="47"/>
      <c r="AG563" s="47"/>
      <c r="AH563" s="47"/>
      <c r="AI563" s="47"/>
    </row>
    <row r="564" spans="1:35" ht="15.75" customHeight="1" x14ac:dyDescent="0.35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47"/>
      <c r="AE564" s="47"/>
      <c r="AF564" s="47"/>
      <c r="AG564" s="47"/>
      <c r="AH564" s="47"/>
      <c r="AI564" s="47"/>
    </row>
    <row r="565" spans="1:35" ht="15.75" customHeight="1" x14ac:dyDescent="0.35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47"/>
      <c r="AE565" s="47"/>
      <c r="AF565" s="47"/>
      <c r="AG565" s="47"/>
      <c r="AH565" s="47"/>
      <c r="AI565" s="47"/>
    </row>
    <row r="566" spans="1:35" ht="15.75" customHeight="1" x14ac:dyDescent="0.35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47"/>
      <c r="AE566" s="47"/>
      <c r="AF566" s="47"/>
      <c r="AG566" s="47"/>
      <c r="AH566" s="47"/>
      <c r="AI566" s="47"/>
    </row>
    <row r="567" spans="1:35" ht="15.75" customHeight="1" x14ac:dyDescent="0.35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47"/>
      <c r="AE567" s="47"/>
      <c r="AF567" s="47"/>
      <c r="AG567" s="47"/>
      <c r="AH567" s="47"/>
      <c r="AI567" s="47"/>
    </row>
    <row r="568" spans="1:35" ht="15.75" customHeight="1" x14ac:dyDescent="0.35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  <c r="AC568" s="47"/>
      <c r="AD568" s="47"/>
      <c r="AE568" s="47"/>
      <c r="AF568" s="47"/>
      <c r="AG568" s="47"/>
      <c r="AH568" s="47"/>
      <c r="AI568" s="47"/>
    </row>
    <row r="569" spans="1:35" ht="15.75" customHeight="1" x14ac:dyDescent="0.35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  <c r="AC569" s="47"/>
      <c r="AD569" s="47"/>
      <c r="AE569" s="47"/>
      <c r="AF569" s="47"/>
      <c r="AG569" s="47"/>
      <c r="AH569" s="47"/>
      <c r="AI569" s="47"/>
    </row>
    <row r="570" spans="1:35" ht="15.75" customHeight="1" x14ac:dyDescent="0.35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  <c r="AC570" s="47"/>
      <c r="AD570" s="47"/>
      <c r="AE570" s="47"/>
      <c r="AF570" s="47"/>
      <c r="AG570" s="47"/>
      <c r="AH570" s="47"/>
      <c r="AI570" s="47"/>
    </row>
    <row r="571" spans="1:35" ht="15.75" customHeight="1" x14ac:dyDescent="0.35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  <c r="AC571" s="47"/>
      <c r="AD571" s="47"/>
      <c r="AE571" s="47"/>
      <c r="AF571" s="47"/>
      <c r="AG571" s="47"/>
      <c r="AH571" s="47"/>
      <c r="AI571" s="47"/>
    </row>
    <row r="572" spans="1:35" ht="15.75" customHeight="1" x14ac:dyDescent="0.35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  <c r="AC572" s="47"/>
      <c r="AD572" s="47"/>
      <c r="AE572" s="47"/>
      <c r="AF572" s="47"/>
      <c r="AG572" s="47"/>
      <c r="AH572" s="47"/>
      <c r="AI572" s="47"/>
    </row>
    <row r="573" spans="1:35" ht="15.75" customHeight="1" x14ac:dyDescent="0.35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  <c r="AC573" s="47"/>
      <c r="AD573" s="47"/>
      <c r="AE573" s="47"/>
      <c r="AF573" s="47"/>
      <c r="AG573" s="47"/>
      <c r="AH573" s="47"/>
      <c r="AI573" s="47"/>
    </row>
    <row r="574" spans="1:35" ht="15.75" customHeight="1" x14ac:dyDescent="0.35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  <c r="AC574" s="47"/>
      <c r="AD574" s="47"/>
      <c r="AE574" s="47"/>
      <c r="AF574" s="47"/>
      <c r="AG574" s="47"/>
      <c r="AH574" s="47"/>
      <c r="AI574" s="47"/>
    </row>
    <row r="575" spans="1:35" ht="15.75" customHeight="1" x14ac:dyDescent="0.35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  <c r="AC575" s="47"/>
      <c r="AD575" s="47"/>
      <c r="AE575" s="47"/>
      <c r="AF575" s="47"/>
      <c r="AG575" s="47"/>
      <c r="AH575" s="47"/>
      <c r="AI575" s="47"/>
    </row>
    <row r="576" spans="1:35" ht="15.75" customHeight="1" x14ac:dyDescent="0.35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7"/>
      <c r="AC576" s="47"/>
      <c r="AD576" s="47"/>
      <c r="AE576" s="47"/>
      <c r="AF576" s="47"/>
      <c r="AG576" s="47"/>
      <c r="AH576" s="47"/>
      <c r="AI576" s="47"/>
    </row>
    <row r="577" spans="1:35" ht="15.75" customHeight="1" x14ac:dyDescent="0.35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  <c r="AC577" s="47"/>
      <c r="AD577" s="47"/>
      <c r="AE577" s="47"/>
      <c r="AF577" s="47"/>
      <c r="AG577" s="47"/>
      <c r="AH577" s="47"/>
      <c r="AI577" s="47"/>
    </row>
    <row r="578" spans="1:35" ht="15.75" customHeight="1" x14ac:dyDescent="0.35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47"/>
      <c r="AE578" s="47"/>
      <c r="AF578" s="47"/>
      <c r="AG578" s="47"/>
      <c r="AH578" s="47"/>
      <c r="AI578" s="47"/>
    </row>
    <row r="579" spans="1:35" ht="15.75" customHeight="1" x14ac:dyDescent="0.35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7"/>
      <c r="AC579" s="47"/>
      <c r="AD579" s="47"/>
      <c r="AE579" s="47"/>
      <c r="AF579" s="47"/>
      <c r="AG579" s="47"/>
      <c r="AH579" s="47"/>
      <c r="AI579" s="47"/>
    </row>
    <row r="580" spans="1:35" ht="15.75" customHeight="1" x14ac:dyDescent="0.35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7"/>
      <c r="AC580" s="47"/>
      <c r="AD580" s="47"/>
      <c r="AE580" s="47"/>
      <c r="AF580" s="47"/>
      <c r="AG580" s="47"/>
      <c r="AH580" s="47"/>
      <c r="AI580" s="47"/>
    </row>
    <row r="581" spans="1:35" ht="15.75" customHeight="1" x14ac:dyDescent="0.35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7"/>
      <c r="AC581" s="47"/>
      <c r="AD581" s="47"/>
      <c r="AE581" s="47"/>
      <c r="AF581" s="47"/>
      <c r="AG581" s="47"/>
      <c r="AH581" s="47"/>
      <c r="AI581" s="47"/>
    </row>
    <row r="582" spans="1:35" ht="15.75" customHeight="1" x14ac:dyDescent="0.35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7"/>
      <c r="AC582" s="47"/>
      <c r="AD582" s="47"/>
      <c r="AE582" s="47"/>
      <c r="AF582" s="47"/>
      <c r="AG582" s="47"/>
      <c r="AH582" s="47"/>
      <c r="AI582" s="47"/>
    </row>
    <row r="583" spans="1:35" ht="15.75" customHeight="1" x14ac:dyDescent="0.35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7"/>
      <c r="AC583" s="47"/>
      <c r="AD583" s="47"/>
      <c r="AE583" s="47"/>
      <c r="AF583" s="47"/>
      <c r="AG583" s="47"/>
      <c r="AH583" s="47"/>
      <c r="AI583" s="47"/>
    </row>
    <row r="584" spans="1:35" ht="15.75" customHeight="1" x14ac:dyDescent="0.35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7"/>
      <c r="AC584" s="47"/>
      <c r="AD584" s="47"/>
      <c r="AE584" s="47"/>
      <c r="AF584" s="47"/>
      <c r="AG584" s="47"/>
      <c r="AH584" s="47"/>
      <c r="AI584" s="47"/>
    </row>
    <row r="585" spans="1:35" ht="15.75" customHeight="1" x14ac:dyDescent="0.35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7"/>
      <c r="AC585" s="47"/>
      <c r="AD585" s="47"/>
      <c r="AE585" s="47"/>
      <c r="AF585" s="47"/>
      <c r="AG585" s="47"/>
      <c r="AH585" s="47"/>
      <c r="AI585" s="47"/>
    </row>
    <row r="586" spans="1:35" ht="15.75" customHeight="1" x14ac:dyDescent="0.35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7"/>
      <c r="AC586" s="47"/>
      <c r="AD586" s="47"/>
      <c r="AE586" s="47"/>
      <c r="AF586" s="47"/>
      <c r="AG586" s="47"/>
      <c r="AH586" s="47"/>
      <c r="AI586" s="47"/>
    </row>
    <row r="587" spans="1:35" ht="15.75" customHeight="1" x14ac:dyDescent="0.35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7"/>
      <c r="AC587" s="47"/>
      <c r="AD587" s="47"/>
      <c r="AE587" s="47"/>
      <c r="AF587" s="47"/>
      <c r="AG587" s="47"/>
      <c r="AH587" s="47"/>
      <c r="AI587" s="47"/>
    </row>
    <row r="588" spans="1:35" ht="15.75" customHeight="1" x14ac:dyDescent="0.35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7"/>
      <c r="AC588" s="47"/>
      <c r="AD588" s="47"/>
      <c r="AE588" s="47"/>
      <c r="AF588" s="47"/>
      <c r="AG588" s="47"/>
      <c r="AH588" s="47"/>
      <c r="AI588" s="47"/>
    </row>
    <row r="589" spans="1:35" ht="15.75" customHeight="1" x14ac:dyDescent="0.35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7"/>
      <c r="AC589" s="47"/>
      <c r="AD589" s="47"/>
      <c r="AE589" s="47"/>
      <c r="AF589" s="47"/>
      <c r="AG589" s="47"/>
      <c r="AH589" s="47"/>
      <c r="AI589" s="47"/>
    </row>
    <row r="590" spans="1:35" ht="15.75" customHeight="1" x14ac:dyDescent="0.35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7"/>
      <c r="AC590" s="47"/>
      <c r="AD590" s="47"/>
      <c r="AE590" s="47"/>
      <c r="AF590" s="47"/>
      <c r="AG590" s="47"/>
      <c r="AH590" s="47"/>
      <c r="AI590" s="47"/>
    </row>
    <row r="591" spans="1:35" ht="15.75" customHeight="1" x14ac:dyDescent="0.35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7"/>
      <c r="AC591" s="47"/>
      <c r="AD591" s="47"/>
      <c r="AE591" s="47"/>
      <c r="AF591" s="47"/>
      <c r="AG591" s="47"/>
      <c r="AH591" s="47"/>
      <c r="AI591" s="47"/>
    </row>
    <row r="592" spans="1:35" ht="15.75" customHeight="1" x14ac:dyDescent="0.35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7"/>
      <c r="AC592" s="47"/>
      <c r="AD592" s="47"/>
      <c r="AE592" s="47"/>
      <c r="AF592" s="47"/>
      <c r="AG592" s="47"/>
      <c r="AH592" s="47"/>
      <c r="AI592" s="47"/>
    </row>
    <row r="593" spans="1:35" ht="15.75" customHeight="1" x14ac:dyDescent="0.35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7"/>
      <c r="AC593" s="47"/>
      <c r="AD593" s="47"/>
      <c r="AE593" s="47"/>
      <c r="AF593" s="47"/>
      <c r="AG593" s="47"/>
      <c r="AH593" s="47"/>
      <c r="AI593" s="47"/>
    </row>
    <row r="594" spans="1:35" ht="15.75" customHeight="1" x14ac:dyDescent="0.35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7"/>
      <c r="AC594" s="47"/>
      <c r="AD594" s="47"/>
      <c r="AE594" s="47"/>
      <c r="AF594" s="47"/>
      <c r="AG594" s="47"/>
      <c r="AH594" s="47"/>
      <c r="AI594" s="47"/>
    </row>
    <row r="595" spans="1:35" ht="15.75" customHeight="1" x14ac:dyDescent="0.35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7"/>
      <c r="AC595" s="47"/>
      <c r="AD595" s="47"/>
      <c r="AE595" s="47"/>
      <c r="AF595" s="47"/>
      <c r="AG595" s="47"/>
      <c r="AH595" s="47"/>
      <c r="AI595" s="47"/>
    </row>
    <row r="596" spans="1:35" ht="15.75" customHeight="1" x14ac:dyDescent="0.35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C596" s="47"/>
      <c r="AD596" s="47"/>
      <c r="AE596" s="47"/>
      <c r="AF596" s="47"/>
      <c r="AG596" s="47"/>
      <c r="AH596" s="47"/>
      <c r="AI596" s="47"/>
    </row>
    <row r="597" spans="1:35" ht="15.75" customHeight="1" x14ac:dyDescent="0.35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C597" s="47"/>
      <c r="AD597" s="47"/>
      <c r="AE597" s="47"/>
      <c r="AF597" s="47"/>
      <c r="AG597" s="47"/>
      <c r="AH597" s="47"/>
      <c r="AI597" s="47"/>
    </row>
    <row r="598" spans="1:35" ht="15.75" customHeight="1" x14ac:dyDescent="0.35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C598" s="47"/>
      <c r="AD598" s="47"/>
      <c r="AE598" s="47"/>
      <c r="AF598" s="47"/>
      <c r="AG598" s="47"/>
      <c r="AH598" s="47"/>
      <c r="AI598" s="47"/>
    </row>
    <row r="599" spans="1:35" ht="15.75" customHeight="1" x14ac:dyDescent="0.35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C599" s="47"/>
      <c r="AD599" s="47"/>
      <c r="AE599" s="47"/>
      <c r="AF599" s="47"/>
      <c r="AG599" s="47"/>
      <c r="AH599" s="47"/>
      <c r="AI599" s="47"/>
    </row>
    <row r="600" spans="1:35" ht="15.75" customHeight="1" x14ac:dyDescent="0.35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C600" s="47"/>
      <c r="AD600" s="47"/>
      <c r="AE600" s="47"/>
      <c r="AF600" s="47"/>
      <c r="AG600" s="47"/>
      <c r="AH600" s="47"/>
      <c r="AI600" s="47"/>
    </row>
    <row r="601" spans="1:35" ht="15.75" customHeight="1" x14ac:dyDescent="0.35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C601" s="47"/>
      <c r="AD601" s="47"/>
      <c r="AE601" s="47"/>
      <c r="AF601" s="47"/>
      <c r="AG601" s="47"/>
      <c r="AH601" s="47"/>
      <c r="AI601" s="47"/>
    </row>
    <row r="602" spans="1:35" ht="15.75" customHeight="1" x14ac:dyDescent="0.35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C602" s="47"/>
      <c r="AD602" s="47"/>
      <c r="AE602" s="47"/>
      <c r="AF602" s="47"/>
      <c r="AG602" s="47"/>
      <c r="AH602" s="47"/>
      <c r="AI602" s="47"/>
    </row>
    <row r="603" spans="1:35" ht="15.75" customHeight="1" x14ac:dyDescent="0.35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C603" s="47"/>
      <c r="AD603" s="47"/>
      <c r="AE603" s="47"/>
      <c r="AF603" s="47"/>
      <c r="AG603" s="47"/>
      <c r="AH603" s="47"/>
      <c r="AI603" s="47"/>
    </row>
    <row r="604" spans="1:35" ht="15.75" customHeight="1" x14ac:dyDescent="0.35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C604" s="47"/>
      <c r="AD604" s="47"/>
      <c r="AE604" s="47"/>
      <c r="AF604" s="47"/>
      <c r="AG604" s="47"/>
      <c r="AH604" s="47"/>
      <c r="AI604" s="47"/>
    </row>
    <row r="605" spans="1:35" ht="15.75" customHeight="1" x14ac:dyDescent="0.35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C605" s="47"/>
      <c r="AD605" s="47"/>
      <c r="AE605" s="47"/>
      <c r="AF605" s="47"/>
      <c r="AG605" s="47"/>
      <c r="AH605" s="47"/>
      <c r="AI605" s="47"/>
    </row>
    <row r="606" spans="1:35" ht="15.75" customHeight="1" x14ac:dyDescent="0.35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C606" s="47"/>
      <c r="AD606" s="47"/>
      <c r="AE606" s="47"/>
      <c r="AF606" s="47"/>
      <c r="AG606" s="47"/>
      <c r="AH606" s="47"/>
      <c r="AI606" s="47"/>
    </row>
    <row r="607" spans="1:35" ht="15.75" customHeight="1" x14ac:dyDescent="0.35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C607" s="47"/>
      <c r="AD607" s="47"/>
      <c r="AE607" s="47"/>
      <c r="AF607" s="47"/>
      <c r="AG607" s="47"/>
      <c r="AH607" s="47"/>
      <c r="AI607" s="47"/>
    </row>
    <row r="608" spans="1:35" ht="15.75" customHeight="1" x14ac:dyDescent="0.35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C608" s="47"/>
      <c r="AD608" s="47"/>
      <c r="AE608" s="47"/>
      <c r="AF608" s="47"/>
      <c r="AG608" s="47"/>
      <c r="AH608" s="47"/>
      <c r="AI608" s="47"/>
    </row>
    <row r="609" spans="1:35" ht="15.75" customHeight="1" x14ac:dyDescent="0.35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C609" s="47"/>
      <c r="AD609" s="47"/>
      <c r="AE609" s="47"/>
      <c r="AF609" s="47"/>
      <c r="AG609" s="47"/>
      <c r="AH609" s="47"/>
      <c r="AI609" s="47"/>
    </row>
    <row r="610" spans="1:35" ht="15.75" customHeight="1" x14ac:dyDescent="0.35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C610" s="47"/>
      <c r="AD610" s="47"/>
      <c r="AE610" s="47"/>
      <c r="AF610" s="47"/>
      <c r="AG610" s="47"/>
      <c r="AH610" s="47"/>
      <c r="AI610" s="47"/>
    </row>
    <row r="611" spans="1:35" ht="15.75" customHeight="1" x14ac:dyDescent="0.35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C611" s="47"/>
      <c r="AD611" s="47"/>
      <c r="AE611" s="47"/>
      <c r="AF611" s="47"/>
      <c r="AG611" s="47"/>
      <c r="AH611" s="47"/>
      <c r="AI611" s="47"/>
    </row>
    <row r="612" spans="1:35" ht="15.75" customHeight="1" x14ac:dyDescent="0.35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C612" s="47"/>
      <c r="AD612" s="47"/>
      <c r="AE612" s="47"/>
      <c r="AF612" s="47"/>
      <c r="AG612" s="47"/>
      <c r="AH612" s="47"/>
      <c r="AI612" s="47"/>
    </row>
    <row r="613" spans="1:35" ht="15.75" customHeight="1" x14ac:dyDescent="0.35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C613" s="47"/>
      <c r="AD613" s="47"/>
      <c r="AE613" s="47"/>
      <c r="AF613" s="47"/>
      <c r="AG613" s="47"/>
      <c r="AH613" s="47"/>
      <c r="AI613" s="47"/>
    </row>
    <row r="614" spans="1:35" ht="15.75" customHeight="1" x14ac:dyDescent="0.35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C614" s="47"/>
      <c r="AD614" s="47"/>
      <c r="AE614" s="47"/>
      <c r="AF614" s="47"/>
      <c r="AG614" s="47"/>
      <c r="AH614" s="47"/>
      <c r="AI614" s="47"/>
    </row>
    <row r="615" spans="1:35" ht="15.75" customHeight="1" x14ac:dyDescent="0.35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  <c r="AC615" s="47"/>
      <c r="AD615" s="47"/>
      <c r="AE615" s="47"/>
      <c r="AF615" s="47"/>
      <c r="AG615" s="47"/>
      <c r="AH615" s="47"/>
      <c r="AI615" s="47"/>
    </row>
    <row r="616" spans="1:35" ht="15.75" customHeight="1" x14ac:dyDescent="0.35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  <c r="AC616" s="47"/>
      <c r="AD616" s="47"/>
      <c r="AE616" s="47"/>
      <c r="AF616" s="47"/>
      <c r="AG616" s="47"/>
      <c r="AH616" s="47"/>
      <c r="AI616" s="47"/>
    </row>
    <row r="617" spans="1:35" ht="15.75" customHeight="1" x14ac:dyDescent="0.35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  <c r="AF617" s="47"/>
      <c r="AG617" s="47"/>
      <c r="AH617" s="47"/>
      <c r="AI617" s="47"/>
    </row>
    <row r="618" spans="1:35" ht="15.75" customHeight="1" x14ac:dyDescent="0.35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  <c r="AC618" s="47"/>
      <c r="AD618" s="47"/>
      <c r="AE618" s="47"/>
      <c r="AF618" s="47"/>
      <c r="AG618" s="47"/>
      <c r="AH618" s="47"/>
      <c r="AI618" s="47"/>
    </row>
    <row r="619" spans="1:35" ht="15.75" customHeight="1" x14ac:dyDescent="0.35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  <c r="AC619" s="47"/>
      <c r="AD619" s="47"/>
      <c r="AE619" s="47"/>
      <c r="AF619" s="47"/>
      <c r="AG619" s="47"/>
      <c r="AH619" s="47"/>
      <c r="AI619" s="47"/>
    </row>
    <row r="620" spans="1:35" ht="15.75" customHeight="1" x14ac:dyDescent="0.35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  <c r="AC620" s="47"/>
      <c r="AD620" s="47"/>
      <c r="AE620" s="47"/>
      <c r="AF620" s="47"/>
      <c r="AG620" s="47"/>
      <c r="AH620" s="47"/>
      <c r="AI620" s="47"/>
    </row>
    <row r="621" spans="1:35" ht="15.75" customHeight="1" x14ac:dyDescent="0.35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  <c r="AC621" s="47"/>
      <c r="AD621" s="47"/>
      <c r="AE621" s="47"/>
      <c r="AF621" s="47"/>
      <c r="AG621" s="47"/>
      <c r="AH621" s="47"/>
      <c r="AI621" s="47"/>
    </row>
    <row r="622" spans="1:35" ht="15.75" customHeight="1" x14ac:dyDescent="0.35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  <c r="AC622" s="47"/>
      <c r="AD622" s="47"/>
      <c r="AE622" s="47"/>
      <c r="AF622" s="47"/>
      <c r="AG622" s="47"/>
      <c r="AH622" s="47"/>
      <c r="AI622" s="47"/>
    </row>
    <row r="623" spans="1:35" ht="15.75" customHeight="1" x14ac:dyDescent="0.35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  <c r="AC623" s="47"/>
      <c r="AD623" s="47"/>
      <c r="AE623" s="47"/>
      <c r="AF623" s="47"/>
      <c r="AG623" s="47"/>
      <c r="AH623" s="47"/>
      <c r="AI623" s="47"/>
    </row>
    <row r="624" spans="1:35" ht="15.75" customHeight="1" x14ac:dyDescent="0.35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  <c r="AC624" s="47"/>
      <c r="AD624" s="47"/>
      <c r="AE624" s="47"/>
      <c r="AF624" s="47"/>
      <c r="AG624" s="47"/>
      <c r="AH624" s="47"/>
      <c r="AI624" s="47"/>
    </row>
    <row r="625" spans="1:35" ht="15.75" customHeight="1" x14ac:dyDescent="0.35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  <c r="AC625" s="47"/>
      <c r="AD625" s="47"/>
      <c r="AE625" s="47"/>
      <c r="AF625" s="47"/>
      <c r="AG625" s="47"/>
      <c r="AH625" s="47"/>
      <c r="AI625" s="47"/>
    </row>
    <row r="626" spans="1:35" ht="15.75" customHeight="1" x14ac:dyDescent="0.35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  <c r="AA626" s="47"/>
      <c r="AB626" s="47"/>
      <c r="AC626" s="47"/>
      <c r="AD626" s="47"/>
      <c r="AE626" s="47"/>
      <c r="AF626" s="47"/>
      <c r="AG626" s="47"/>
      <c r="AH626" s="47"/>
      <c r="AI626" s="47"/>
    </row>
    <row r="627" spans="1:35" ht="15.75" customHeight="1" x14ac:dyDescent="0.35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  <c r="AA627" s="47"/>
      <c r="AB627" s="47"/>
      <c r="AC627" s="47"/>
      <c r="AD627" s="47"/>
      <c r="AE627" s="47"/>
      <c r="AF627" s="47"/>
      <c r="AG627" s="47"/>
      <c r="AH627" s="47"/>
      <c r="AI627" s="47"/>
    </row>
    <row r="628" spans="1:35" ht="15.75" customHeight="1" x14ac:dyDescent="0.35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  <c r="AA628" s="47"/>
      <c r="AB628" s="47"/>
      <c r="AC628" s="47"/>
      <c r="AD628" s="47"/>
      <c r="AE628" s="47"/>
      <c r="AF628" s="47"/>
      <c r="AG628" s="47"/>
      <c r="AH628" s="47"/>
      <c r="AI628" s="47"/>
    </row>
    <row r="629" spans="1:35" ht="15.75" customHeight="1" x14ac:dyDescent="0.35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  <c r="AA629" s="47"/>
      <c r="AB629" s="47"/>
      <c r="AC629" s="47"/>
      <c r="AD629" s="47"/>
      <c r="AE629" s="47"/>
      <c r="AF629" s="47"/>
      <c r="AG629" s="47"/>
      <c r="AH629" s="47"/>
      <c r="AI629" s="47"/>
    </row>
    <row r="630" spans="1:35" ht="15.75" customHeight="1" x14ac:dyDescent="0.35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  <c r="AA630" s="47"/>
      <c r="AB630" s="47"/>
      <c r="AC630" s="47"/>
      <c r="AD630" s="47"/>
      <c r="AE630" s="47"/>
      <c r="AF630" s="47"/>
      <c r="AG630" s="47"/>
      <c r="AH630" s="47"/>
      <c r="AI630" s="47"/>
    </row>
    <row r="631" spans="1:35" ht="15.75" customHeight="1" x14ac:dyDescent="0.35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  <c r="AA631" s="47"/>
      <c r="AB631" s="47"/>
      <c r="AC631" s="47"/>
      <c r="AD631" s="47"/>
      <c r="AE631" s="47"/>
      <c r="AF631" s="47"/>
      <c r="AG631" s="47"/>
      <c r="AH631" s="47"/>
      <c r="AI631" s="47"/>
    </row>
    <row r="632" spans="1:35" ht="15.75" customHeight="1" x14ac:dyDescent="0.35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  <c r="AA632" s="47"/>
      <c r="AB632" s="47"/>
      <c r="AC632" s="47"/>
      <c r="AD632" s="47"/>
      <c r="AE632" s="47"/>
      <c r="AF632" s="47"/>
      <c r="AG632" s="47"/>
      <c r="AH632" s="47"/>
      <c r="AI632" s="47"/>
    </row>
    <row r="633" spans="1:35" ht="15.75" customHeight="1" x14ac:dyDescent="0.35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  <c r="AA633" s="47"/>
      <c r="AB633" s="47"/>
      <c r="AC633" s="47"/>
      <c r="AD633" s="47"/>
      <c r="AE633" s="47"/>
      <c r="AF633" s="47"/>
      <c r="AG633" s="47"/>
      <c r="AH633" s="47"/>
      <c r="AI633" s="47"/>
    </row>
    <row r="634" spans="1:35" ht="15.75" customHeight="1" x14ac:dyDescent="0.35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  <c r="AA634" s="47"/>
      <c r="AB634" s="47"/>
      <c r="AC634" s="47"/>
      <c r="AD634" s="47"/>
      <c r="AE634" s="47"/>
      <c r="AF634" s="47"/>
      <c r="AG634" s="47"/>
      <c r="AH634" s="47"/>
      <c r="AI634" s="47"/>
    </row>
    <row r="635" spans="1:35" ht="15.75" customHeight="1" x14ac:dyDescent="0.35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  <c r="AA635" s="47"/>
      <c r="AB635" s="47"/>
      <c r="AC635" s="47"/>
      <c r="AD635" s="47"/>
      <c r="AE635" s="47"/>
      <c r="AF635" s="47"/>
      <c r="AG635" s="47"/>
      <c r="AH635" s="47"/>
      <c r="AI635" s="47"/>
    </row>
    <row r="636" spans="1:35" ht="15.75" customHeight="1" x14ac:dyDescent="0.35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  <c r="AA636" s="47"/>
      <c r="AB636" s="47"/>
      <c r="AC636" s="47"/>
      <c r="AD636" s="47"/>
      <c r="AE636" s="47"/>
      <c r="AF636" s="47"/>
      <c r="AG636" s="47"/>
      <c r="AH636" s="47"/>
      <c r="AI636" s="47"/>
    </row>
    <row r="637" spans="1:35" ht="15.75" customHeight="1" x14ac:dyDescent="0.35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  <c r="AA637" s="47"/>
      <c r="AB637" s="47"/>
      <c r="AC637" s="47"/>
      <c r="AD637" s="47"/>
      <c r="AE637" s="47"/>
      <c r="AF637" s="47"/>
      <c r="AG637" s="47"/>
      <c r="AH637" s="47"/>
      <c r="AI637" s="47"/>
    </row>
    <row r="638" spans="1:35" ht="15.75" customHeight="1" x14ac:dyDescent="0.35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  <c r="AA638" s="47"/>
      <c r="AB638" s="47"/>
      <c r="AC638" s="47"/>
      <c r="AD638" s="47"/>
      <c r="AE638" s="47"/>
      <c r="AF638" s="47"/>
      <c r="AG638" s="47"/>
      <c r="AH638" s="47"/>
      <c r="AI638" s="47"/>
    </row>
    <row r="639" spans="1:35" ht="15.75" customHeight="1" x14ac:dyDescent="0.35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  <c r="AA639" s="47"/>
      <c r="AB639" s="47"/>
      <c r="AC639" s="47"/>
      <c r="AD639" s="47"/>
      <c r="AE639" s="47"/>
      <c r="AF639" s="47"/>
      <c r="AG639" s="47"/>
      <c r="AH639" s="47"/>
      <c r="AI639" s="47"/>
    </row>
    <row r="640" spans="1:35" ht="15.75" customHeight="1" x14ac:dyDescent="0.35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  <c r="AA640" s="47"/>
      <c r="AB640" s="47"/>
      <c r="AC640" s="47"/>
      <c r="AD640" s="47"/>
      <c r="AE640" s="47"/>
      <c r="AF640" s="47"/>
      <c r="AG640" s="47"/>
      <c r="AH640" s="47"/>
      <c r="AI640" s="47"/>
    </row>
    <row r="641" spans="1:35" ht="15.75" customHeight="1" x14ac:dyDescent="0.35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  <c r="AA641" s="47"/>
      <c r="AB641" s="47"/>
      <c r="AC641" s="47"/>
      <c r="AD641" s="47"/>
      <c r="AE641" s="47"/>
      <c r="AF641" s="47"/>
      <c r="AG641" s="47"/>
      <c r="AH641" s="47"/>
      <c r="AI641" s="47"/>
    </row>
    <row r="642" spans="1:35" ht="15.75" customHeight="1" x14ac:dyDescent="0.35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  <c r="AA642" s="47"/>
      <c r="AB642" s="47"/>
      <c r="AC642" s="47"/>
      <c r="AD642" s="47"/>
      <c r="AE642" s="47"/>
      <c r="AF642" s="47"/>
      <c r="AG642" s="47"/>
      <c r="AH642" s="47"/>
      <c r="AI642" s="47"/>
    </row>
    <row r="643" spans="1:35" ht="15.75" customHeight="1" x14ac:dyDescent="0.35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  <c r="AA643" s="47"/>
      <c r="AB643" s="47"/>
      <c r="AC643" s="47"/>
      <c r="AD643" s="47"/>
      <c r="AE643" s="47"/>
      <c r="AF643" s="47"/>
      <c r="AG643" s="47"/>
      <c r="AH643" s="47"/>
      <c r="AI643" s="47"/>
    </row>
    <row r="644" spans="1:35" ht="15.75" customHeight="1" x14ac:dyDescent="0.35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  <c r="AA644" s="47"/>
      <c r="AB644" s="47"/>
      <c r="AC644" s="47"/>
      <c r="AD644" s="47"/>
      <c r="AE644" s="47"/>
      <c r="AF644" s="47"/>
      <c r="AG644" s="47"/>
      <c r="AH644" s="47"/>
      <c r="AI644" s="47"/>
    </row>
    <row r="645" spans="1:35" ht="15.75" customHeight="1" x14ac:dyDescent="0.35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  <c r="AA645" s="47"/>
      <c r="AB645" s="47"/>
      <c r="AC645" s="47"/>
      <c r="AD645" s="47"/>
      <c r="AE645" s="47"/>
      <c r="AF645" s="47"/>
      <c r="AG645" s="47"/>
      <c r="AH645" s="47"/>
      <c r="AI645" s="47"/>
    </row>
    <row r="646" spans="1:35" ht="15.75" customHeight="1" x14ac:dyDescent="0.35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  <c r="AA646" s="47"/>
      <c r="AB646" s="47"/>
      <c r="AC646" s="47"/>
      <c r="AD646" s="47"/>
      <c r="AE646" s="47"/>
      <c r="AF646" s="47"/>
      <c r="AG646" s="47"/>
      <c r="AH646" s="47"/>
      <c r="AI646" s="47"/>
    </row>
    <row r="647" spans="1:35" ht="15.75" customHeight="1" x14ac:dyDescent="0.35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  <c r="AA647" s="47"/>
      <c r="AB647" s="47"/>
      <c r="AC647" s="47"/>
      <c r="AD647" s="47"/>
      <c r="AE647" s="47"/>
      <c r="AF647" s="47"/>
      <c r="AG647" s="47"/>
      <c r="AH647" s="47"/>
      <c r="AI647" s="47"/>
    </row>
    <row r="648" spans="1:35" ht="15.75" customHeight="1" x14ac:dyDescent="0.35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7"/>
      <c r="AC648" s="47"/>
      <c r="AD648" s="47"/>
      <c r="AE648" s="47"/>
      <c r="AF648" s="47"/>
      <c r="AG648" s="47"/>
      <c r="AH648" s="47"/>
      <c r="AI648" s="47"/>
    </row>
    <row r="649" spans="1:35" ht="15.75" customHeight="1" x14ac:dyDescent="0.35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7"/>
      <c r="AC649" s="47"/>
      <c r="AD649" s="47"/>
      <c r="AE649" s="47"/>
      <c r="AF649" s="47"/>
      <c r="AG649" s="47"/>
      <c r="AH649" s="47"/>
      <c r="AI649" s="47"/>
    </row>
    <row r="650" spans="1:35" ht="15.75" customHeight="1" x14ac:dyDescent="0.35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  <c r="AE650" s="47"/>
      <c r="AF650" s="47"/>
      <c r="AG650" s="47"/>
      <c r="AH650" s="47"/>
      <c r="AI650" s="47"/>
    </row>
    <row r="651" spans="1:35" ht="15.75" customHeight="1" x14ac:dyDescent="0.35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  <c r="AC651" s="47"/>
      <c r="AD651" s="47"/>
      <c r="AE651" s="47"/>
      <c r="AF651" s="47"/>
      <c r="AG651" s="47"/>
      <c r="AH651" s="47"/>
      <c r="AI651" s="47"/>
    </row>
    <row r="652" spans="1:35" ht="15.75" customHeight="1" x14ac:dyDescent="0.35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  <c r="AA652" s="47"/>
      <c r="AB652" s="47"/>
      <c r="AC652" s="47"/>
      <c r="AD652" s="47"/>
      <c r="AE652" s="47"/>
      <c r="AF652" s="47"/>
      <c r="AG652" s="47"/>
      <c r="AH652" s="47"/>
      <c r="AI652" s="47"/>
    </row>
    <row r="653" spans="1:35" ht="15.75" customHeight="1" x14ac:dyDescent="0.35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7"/>
      <c r="AC653" s="47"/>
      <c r="AD653" s="47"/>
      <c r="AE653" s="47"/>
      <c r="AF653" s="47"/>
      <c r="AG653" s="47"/>
      <c r="AH653" s="47"/>
      <c r="AI653" s="47"/>
    </row>
    <row r="654" spans="1:35" ht="15.75" customHeight="1" x14ac:dyDescent="0.35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  <c r="AA654" s="47"/>
      <c r="AB654" s="47"/>
      <c r="AC654" s="47"/>
      <c r="AD654" s="47"/>
      <c r="AE654" s="47"/>
      <c r="AF654" s="47"/>
      <c r="AG654" s="47"/>
      <c r="AH654" s="47"/>
      <c r="AI654" s="47"/>
    </row>
    <row r="655" spans="1:35" ht="15.75" customHeight="1" x14ac:dyDescent="0.35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  <c r="AA655" s="47"/>
      <c r="AB655" s="47"/>
      <c r="AC655" s="47"/>
      <c r="AD655" s="47"/>
      <c r="AE655" s="47"/>
      <c r="AF655" s="47"/>
      <c r="AG655" s="47"/>
      <c r="AH655" s="47"/>
      <c r="AI655" s="47"/>
    </row>
    <row r="656" spans="1:35" ht="15.75" customHeight="1" x14ac:dyDescent="0.35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  <c r="AA656" s="47"/>
      <c r="AB656" s="47"/>
      <c r="AC656" s="47"/>
      <c r="AD656" s="47"/>
      <c r="AE656" s="47"/>
      <c r="AF656" s="47"/>
      <c r="AG656" s="47"/>
      <c r="AH656" s="47"/>
      <c r="AI656" s="47"/>
    </row>
    <row r="657" spans="1:35" ht="15.75" customHeight="1" x14ac:dyDescent="0.35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  <c r="AA657" s="47"/>
      <c r="AB657" s="47"/>
      <c r="AC657" s="47"/>
      <c r="AD657" s="47"/>
      <c r="AE657" s="47"/>
      <c r="AF657" s="47"/>
      <c r="AG657" s="47"/>
      <c r="AH657" s="47"/>
      <c r="AI657" s="47"/>
    </row>
    <row r="658" spans="1:35" ht="15.75" customHeight="1" x14ac:dyDescent="0.35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  <c r="AA658" s="47"/>
      <c r="AB658" s="47"/>
      <c r="AC658" s="47"/>
      <c r="AD658" s="47"/>
      <c r="AE658" s="47"/>
      <c r="AF658" s="47"/>
      <c r="AG658" s="47"/>
      <c r="AH658" s="47"/>
      <c r="AI658" s="47"/>
    </row>
    <row r="659" spans="1:35" ht="15.75" customHeight="1" x14ac:dyDescent="0.35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  <c r="AA659" s="47"/>
      <c r="AB659" s="47"/>
      <c r="AC659" s="47"/>
      <c r="AD659" s="47"/>
      <c r="AE659" s="47"/>
      <c r="AF659" s="47"/>
      <c r="AG659" s="47"/>
      <c r="AH659" s="47"/>
      <c r="AI659" s="47"/>
    </row>
    <row r="660" spans="1:35" ht="15.75" customHeight="1" x14ac:dyDescent="0.35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7"/>
      <c r="AC660" s="47"/>
      <c r="AD660" s="47"/>
      <c r="AE660" s="47"/>
      <c r="AF660" s="47"/>
      <c r="AG660" s="47"/>
      <c r="AH660" s="47"/>
      <c r="AI660" s="47"/>
    </row>
    <row r="661" spans="1:35" ht="15.75" customHeight="1" x14ac:dyDescent="0.35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7"/>
      <c r="AC661" s="47"/>
      <c r="AD661" s="47"/>
      <c r="AE661" s="47"/>
      <c r="AF661" s="47"/>
      <c r="AG661" s="47"/>
      <c r="AH661" s="47"/>
      <c r="AI661" s="47"/>
    </row>
    <row r="662" spans="1:35" ht="15.75" customHeight="1" x14ac:dyDescent="0.35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  <c r="AC662" s="47"/>
      <c r="AD662" s="47"/>
      <c r="AE662" s="47"/>
      <c r="AF662" s="47"/>
      <c r="AG662" s="47"/>
      <c r="AH662" s="47"/>
      <c r="AI662" s="47"/>
    </row>
    <row r="663" spans="1:35" ht="15.75" customHeight="1" x14ac:dyDescent="0.35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  <c r="AC663" s="47"/>
      <c r="AD663" s="47"/>
      <c r="AE663" s="47"/>
      <c r="AF663" s="47"/>
      <c r="AG663" s="47"/>
      <c r="AH663" s="47"/>
      <c r="AI663" s="47"/>
    </row>
    <row r="664" spans="1:35" ht="15.75" customHeight="1" x14ac:dyDescent="0.35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  <c r="AE664" s="47"/>
      <c r="AF664" s="47"/>
      <c r="AG664" s="47"/>
      <c r="AH664" s="47"/>
      <c r="AI664" s="47"/>
    </row>
    <row r="665" spans="1:35" ht="15.75" customHeight="1" x14ac:dyDescent="0.35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  <c r="AC665" s="47"/>
      <c r="AD665" s="47"/>
      <c r="AE665" s="47"/>
      <c r="AF665" s="47"/>
      <c r="AG665" s="47"/>
      <c r="AH665" s="47"/>
      <c r="AI665" s="47"/>
    </row>
    <row r="666" spans="1:35" ht="15.75" customHeight="1" x14ac:dyDescent="0.35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  <c r="AC666" s="47"/>
      <c r="AD666" s="47"/>
      <c r="AE666" s="47"/>
      <c r="AF666" s="47"/>
      <c r="AG666" s="47"/>
      <c r="AH666" s="47"/>
      <c r="AI666" s="47"/>
    </row>
    <row r="667" spans="1:35" ht="15.75" customHeight="1" x14ac:dyDescent="0.35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  <c r="AC667" s="47"/>
      <c r="AD667" s="47"/>
      <c r="AE667" s="47"/>
      <c r="AF667" s="47"/>
      <c r="AG667" s="47"/>
      <c r="AH667" s="47"/>
      <c r="AI667" s="47"/>
    </row>
    <row r="668" spans="1:35" ht="15.75" customHeight="1" x14ac:dyDescent="0.35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  <c r="AC668" s="47"/>
      <c r="AD668" s="47"/>
      <c r="AE668" s="47"/>
      <c r="AF668" s="47"/>
      <c r="AG668" s="47"/>
      <c r="AH668" s="47"/>
      <c r="AI668" s="47"/>
    </row>
    <row r="669" spans="1:35" ht="15.75" customHeight="1" x14ac:dyDescent="0.35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  <c r="AC669" s="47"/>
      <c r="AD669" s="47"/>
      <c r="AE669" s="47"/>
      <c r="AF669" s="47"/>
      <c r="AG669" s="47"/>
      <c r="AH669" s="47"/>
      <c r="AI669" s="47"/>
    </row>
    <row r="670" spans="1:35" ht="15.75" customHeight="1" x14ac:dyDescent="0.35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  <c r="AC670" s="47"/>
      <c r="AD670" s="47"/>
      <c r="AE670" s="47"/>
      <c r="AF670" s="47"/>
      <c r="AG670" s="47"/>
      <c r="AH670" s="47"/>
      <c r="AI670" s="47"/>
    </row>
    <row r="671" spans="1:35" ht="15.75" customHeight="1" x14ac:dyDescent="0.35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  <c r="AC671" s="47"/>
      <c r="AD671" s="47"/>
      <c r="AE671" s="47"/>
      <c r="AF671" s="47"/>
      <c r="AG671" s="47"/>
      <c r="AH671" s="47"/>
      <c r="AI671" s="47"/>
    </row>
    <row r="672" spans="1:35" ht="15.75" customHeight="1" x14ac:dyDescent="0.35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7"/>
      <c r="AC672" s="47"/>
      <c r="AD672" s="47"/>
      <c r="AE672" s="47"/>
      <c r="AF672" s="47"/>
      <c r="AG672" s="47"/>
      <c r="AH672" s="47"/>
      <c r="AI672" s="47"/>
    </row>
    <row r="673" spans="1:35" ht="15.75" customHeight="1" x14ac:dyDescent="0.35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  <c r="AE673" s="47"/>
      <c r="AF673" s="47"/>
      <c r="AG673" s="47"/>
      <c r="AH673" s="47"/>
      <c r="AI673" s="47"/>
    </row>
    <row r="674" spans="1:35" ht="15.75" customHeight="1" x14ac:dyDescent="0.35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7"/>
      <c r="AC674" s="47"/>
      <c r="AD674" s="47"/>
      <c r="AE674" s="47"/>
      <c r="AF674" s="47"/>
      <c r="AG674" s="47"/>
      <c r="AH674" s="47"/>
      <c r="AI674" s="47"/>
    </row>
    <row r="675" spans="1:35" ht="15.75" customHeight="1" x14ac:dyDescent="0.35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  <c r="AC675" s="47"/>
      <c r="AD675" s="47"/>
      <c r="AE675" s="47"/>
      <c r="AF675" s="47"/>
      <c r="AG675" s="47"/>
      <c r="AH675" s="47"/>
      <c r="AI675" s="47"/>
    </row>
    <row r="676" spans="1:35" ht="15.75" customHeight="1" x14ac:dyDescent="0.35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  <c r="AC676" s="47"/>
      <c r="AD676" s="47"/>
      <c r="AE676" s="47"/>
      <c r="AF676" s="47"/>
      <c r="AG676" s="47"/>
      <c r="AH676" s="47"/>
      <c r="AI676" s="47"/>
    </row>
    <row r="677" spans="1:35" ht="15.75" customHeight="1" x14ac:dyDescent="0.35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  <c r="AC677" s="47"/>
      <c r="AD677" s="47"/>
      <c r="AE677" s="47"/>
      <c r="AF677" s="47"/>
      <c r="AG677" s="47"/>
      <c r="AH677" s="47"/>
      <c r="AI677" s="47"/>
    </row>
    <row r="678" spans="1:35" ht="15.75" customHeight="1" x14ac:dyDescent="0.35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  <c r="AC678" s="47"/>
      <c r="AD678" s="47"/>
      <c r="AE678" s="47"/>
      <c r="AF678" s="47"/>
      <c r="AG678" s="47"/>
      <c r="AH678" s="47"/>
      <c r="AI678" s="47"/>
    </row>
    <row r="679" spans="1:35" ht="15.75" customHeight="1" x14ac:dyDescent="0.35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7"/>
      <c r="AC679" s="47"/>
      <c r="AD679" s="47"/>
      <c r="AE679" s="47"/>
      <c r="AF679" s="47"/>
      <c r="AG679" s="47"/>
      <c r="AH679" s="47"/>
      <c r="AI679" s="47"/>
    </row>
    <row r="680" spans="1:35" ht="15.75" customHeight="1" x14ac:dyDescent="0.35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7"/>
      <c r="AC680" s="47"/>
      <c r="AD680" s="47"/>
      <c r="AE680" s="47"/>
      <c r="AF680" s="47"/>
      <c r="AG680" s="47"/>
      <c r="AH680" s="47"/>
      <c r="AI680" s="47"/>
    </row>
    <row r="681" spans="1:35" ht="15.75" customHeight="1" x14ac:dyDescent="0.35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  <c r="AA681" s="47"/>
      <c r="AB681" s="47"/>
      <c r="AC681" s="47"/>
      <c r="AD681" s="47"/>
      <c r="AE681" s="47"/>
      <c r="AF681" s="47"/>
      <c r="AG681" s="47"/>
      <c r="AH681" s="47"/>
      <c r="AI681" s="47"/>
    </row>
    <row r="682" spans="1:35" ht="15.75" customHeight="1" x14ac:dyDescent="0.35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  <c r="AA682" s="47"/>
      <c r="AB682" s="47"/>
      <c r="AC682" s="47"/>
      <c r="AD682" s="47"/>
      <c r="AE682" s="47"/>
      <c r="AF682" s="47"/>
      <c r="AG682" s="47"/>
      <c r="AH682" s="47"/>
      <c r="AI682" s="47"/>
    </row>
    <row r="683" spans="1:35" ht="15.75" customHeight="1" x14ac:dyDescent="0.35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  <c r="AA683" s="47"/>
      <c r="AB683" s="47"/>
      <c r="AC683" s="47"/>
      <c r="AD683" s="47"/>
      <c r="AE683" s="47"/>
      <c r="AF683" s="47"/>
      <c r="AG683" s="47"/>
      <c r="AH683" s="47"/>
      <c r="AI683" s="47"/>
    </row>
    <row r="684" spans="1:35" ht="15.75" customHeight="1" x14ac:dyDescent="0.35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  <c r="AA684" s="47"/>
      <c r="AB684" s="47"/>
      <c r="AC684" s="47"/>
      <c r="AD684" s="47"/>
      <c r="AE684" s="47"/>
      <c r="AF684" s="47"/>
      <c r="AG684" s="47"/>
      <c r="AH684" s="47"/>
      <c r="AI684" s="47"/>
    </row>
    <row r="685" spans="1:35" ht="15.75" customHeight="1" x14ac:dyDescent="0.35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  <c r="AA685" s="47"/>
      <c r="AB685" s="47"/>
      <c r="AC685" s="47"/>
      <c r="AD685" s="47"/>
      <c r="AE685" s="47"/>
      <c r="AF685" s="47"/>
      <c r="AG685" s="47"/>
      <c r="AH685" s="47"/>
      <c r="AI685" s="47"/>
    </row>
    <row r="686" spans="1:35" ht="15.75" customHeight="1" x14ac:dyDescent="0.35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  <c r="AA686" s="47"/>
      <c r="AB686" s="47"/>
      <c r="AC686" s="47"/>
      <c r="AD686" s="47"/>
      <c r="AE686" s="47"/>
      <c r="AF686" s="47"/>
      <c r="AG686" s="47"/>
      <c r="AH686" s="47"/>
      <c r="AI686" s="47"/>
    </row>
    <row r="687" spans="1:35" ht="15.75" customHeight="1" x14ac:dyDescent="0.35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7"/>
      <c r="AC687" s="47"/>
      <c r="AD687" s="47"/>
      <c r="AE687" s="47"/>
      <c r="AF687" s="47"/>
      <c r="AG687" s="47"/>
      <c r="AH687" s="47"/>
      <c r="AI687" s="47"/>
    </row>
    <row r="688" spans="1:35" ht="15.75" customHeight="1" x14ac:dyDescent="0.35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7"/>
      <c r="AC688" s="47"/>
      <c r="AD688" s="47"/>
      <c r="AE688" s="47"/>
      <c r="AF688" s="47"/>
      <c r="AG688" s="47"/>
      <c r="AH688" s="47"/>
      <c r="AI688" s="47"/>
    </row>
    <row r="689" spans="1:35" ht="15.75" customHeight="1" x14ac:dyDescent="0.35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7"/>
      <c r="AC689" s="47"/>
      <c r="AD689" s="47"/>
      <c r="AE689" s="47"/>
      <c r="AF689" s="47"/>
      <c r="AG689" s="47"/>
      <c r="AH689" s="47"/>
      <c r="AI689" s="47"/>
    </row>
    <row r="690" spans="1:35" ht="15.75" customHeight="1" x14ac:dyDescent="0.35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7"/>
      <c r="AC690" s="47"/>
      <c r="AD690" s="47"/>
      <c r="AE690" s="47"/>
      <c r="AF690" s="47"/>
      <c r="AG690" s="47"/>
      <c r="AH690" s="47"/>
      <c r="AI690" s="47"/>
    </row>
    <row r="691" spans="1:35" ht="15.75" customHeight="1" x14ac:dyDescent="0.35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  <c r="AC691" s="47"/>
      <c r="AD691" s="47"/>
      <c r="AE691" s="47"/>
      <c r="AF691" s="47"/>
      <c r="AG691" s="47"/>
      <c r="AH691" s="47"/>
      <c r="AI691" s="47"/>
    </row>
    <row r="692" spans="1:35" ht="15.75" customHeight="1" x14ac:dyDescent="0.35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  <c r="AC692" s="47"/>
      <c r="AD692" s="47"/>
      <c r="AE692" s="47"/>
      <c r="AF692" s="47"/>
      <c r="AG692" s="47"/>
      <c r="AH692" s="47"/>
      <c r="AI692" s="47"/>
    </row>
    <row r="693" spans="1:35" ht="15.75" customHeight="1" x14ac:dyDescent="0.35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7"/>
      <c r="AC693" s="47"/>
      <c r="AD693" s="47"/>
      <c r="AE693" s="47"/>
      <c r="AF693" s="47"/>
      <c r="AG693" s="47"/>
      <c r="AH693" s="47"/>
      <c r="AI693" s="47"/>
    </row>
    <row r="694" spans="1:35" ht="15.75" customHeight="1" x14ac:dyDescent="0.35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7"/>
      <c r="AC694" s="47"/>
      <c r="AD694" s="47"/>
      <c r="AE694" s="47"/>
      <c r="AF694" s="47"/>
      <c r="AG694" s="47"/>
      <c r="AH694" s="47"/>
      <c r="AI694" s="47"/>
    </row>
    <row r="695" spans="1:35" ht="15.75" customHeight="1" x14ac:dyDescent="0.35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7"/>
      <c r="AC695" s="47"/>
      <c r="AD695" s="47"/>
      <c r="AE695" s="47"/>
      <c r="AF695" s="47"/>
      <c r="AG695" s="47"/>
      <c r="AH695" s="47"/>
      <c r="AI695" s="47"/>
    </row>
    <row r="696" spans="1:35" ht="15.75" customHeight="1" x14ac:dyDescent="0.35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7"/>
      <c r="AC696" s="47"/>
      <c r="AD696" s="47"/>
      <c r="AE696" s="47"/>
      <c r="AF696" s="47"/>
      <c r="AG696" s="47"/>
      <c r="AH696" s="47"/>
      <c r="AI696" s="47"/>
    </row>
    <row r="697" spans="1:35" ht="15.75" customHeight="1" x14ac:dyDescent="0.35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7"/>
      <c r="AC697" s="47"/>
      <c r="AD697" s="47"/>
      <c r="AE697" s="47"/>
      <c r="AF697" s="47"/>
      <c r="AG697" s="47"/>
      <c r="AH697" s="47"/>
      <c r="AI697" s="47"/>
    </row>
    <row r="698" spans="1:35" ht="15.75" customHeight="1" x14ac:dyDescent="0.35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7"/>
      <c r="AC698" s="47"/>
      <c r="AD698" s="47"/>
      <c r="AE698" s="47"/>
      <c r="AF698" s="47"/>
      <c r="AG698" s="47"/>
      <c r="AH698" s="47"/>
      <c r="AI698" s="47"/>
    </row>
    <row r="699" spans="1:35" ht="15.75" customHeight="1" x14ac:dyDescent="0.35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7"/>
      <c r="AC699" s="47"/>
      <c r="AD699" s="47"/>
      <c r="AE699" s="47"/>
      <c r="AF699" s="47"/>
      <c r="AG699" s="47"/>
      <c r="AH699" s="47"/>
      <c r="AI699" s="47"/>
    </row>
    <row r="700" spans="1:35" ht="15.75" customHeight="1" x14ac:dyDescent="0.35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  <c r="AC700" s="47"/>
      <c r="AD700" s="47"/>
      <c r="AE700" s="47"/>
      <c r="AF700" s="47"/>
      <c r="AG700" s="47"/>
      <c r="AH700" s="47"/>
      <c r="AI700" s="47"/>
    </row>
    <row r="701" spans="1:35" ht="15.75" customHeight="1" x14ac:dyDescent="0.35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7"/>
      <c r="AC701" s="47"/>
      <c r="AD701" s="47"/>
      <c r="AE701" s="47"/>
      <c r="AF701" s="47"/>
      <c r="AG701" s="47"/>
      <c r="AH701" s="47"/>
      <c r="AI701" s="47"/>
    </row>
    <row r="702" spans="1:35" ht="15.75" customHeight="1" x14ac:dyDescent="0.35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  <c r="AC702" s="47"/>
      <c r="AD702" s="47"/>
      <c r="AE702" s="47"/>
      <c r="AF702" s="47"/>
      <c r="AG702" s="47"/>
      <c r="AH702" s="47"/>
      <c r="AI702" s="47"/>
    </row>
    <row r="703" spans="1:35" ht="15.75" customHeight="1" x14ac:dyDescent="0.35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  <c r="AC703" s="47"/>
      <c r="AD703" s="47"/>
      <c r="AE703" s="47"/>
      <c r="AF703" s="47"/>
      <c r="AG703" s="47"/>
      <c r="AH703" s="47"/>
      <c r="AI703" s="47"/>
    </row>
    <row r="704" spans="1:35" ht="15.75" customHeight="1" x14ac:dyDescent="0.35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7"/>
      <c r="AC704" s="47"/>
      <c r="AD704" s="47"/>
      <c r="AE704" s="47"/>
      <c r="AF704" s="47"/>
      <c r="AG704" s="47"/>
      <c r="AH704" s="47"/>
      <c r="AI704" s="47"/>
    </row>
    <row r="705" spans="1:35" ht="15.75" customHeight="1" x14ac:dyDescent="0.35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7"/>
      <c r="AC705" s="47"/>
      <c r="AD705" s="47"/>
      <c r="AE705" s="47"/>
      <c r="AF705" s="47"/>
      <c r="AG705" s="47"/>
      <c r="AH705" s="47"/>
      <c r="AI705" s="47"/>
    </row>
    <row r="706" spans="1:35" ht="15.75" customHeight="1" x14ac:dyDescent="0.35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  <c r="AF706" s="47"/>
      <c r="AG706" s="47"/>
      <c r="AH706" s="47"/>
      <c r="AI706" s="47"/>
    </row>
    <row r="707" spans="1:35" ht="15.75" customHeight="1" x14ac:dyDescent="0.35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  <c r="AE707" s="47"/>
      <c r="AF707" s="47"/>
      <c r="AG707" s="47"/>
      <c r="AH707" s="47"/>
      <c r="AI707" s="47"/>
    </row>
    <row r="708" spans="1:35" ht="15.75" customHeight="1" x14ac:dyDescent="0.35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  <c r="AE708" s="47"/>
      <c r="AF708" s="47"/>
      <c r="AG708" s="47"/>
      <c r="AH708" s="47"/>
      <c r="AI708" s="47"/>
    </row>
    <row r="709" spans="1:35" ht="15.75" customHeight="1" x14ac:dyDescent="0.35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7"/>
      <c r="AC709" s="47"/>
      <c r="AD709" s="47"/>
      <c r="AE709" s="47"/>
      <c r="AF709" s="47"/>
      <c r="AG709" s="47"/>
      <c r="AH709" s="47"/>
      <c r="AI709" s="47"/>
    </row>
    <row r="710" spans="1:35" ht="15.75" customHeight="1" x14ac:dyDescent="0.35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  <c r="AA710" s="47"/>
      <c r="AB710" s="47"/>
      <c r="AC710" s="47"/>
      <c r="AD710" s="47"/>
      <c r="AE710" s="47"/>
      <c r="AF710" s="47"/>
      <c r="AG710" s="47"/>
      <c r="AH710" s="47"/>
      <c r="AI710" s="47"/>
    </row>
    <row r="711" spans="1:35" ht="15.75" customHeight="1" x14ac:dyDescent="0.35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  <c r="AA711" s="47"/>
      <c r="AB711" s="47"/>
      <c r="AC711" s="47"/>
      <c r="AD711" s="47"/>
      <c r="AE711" s="47"/>
      <c r="AF711" s="47"/>
      <c r="AG711" s="47"/>
      <c r="AH711" s="47"/>
      <c r="AI711" s="47"/>
    </row>
    <row r="712" spans="1:35" ht="15.75" customHeight="1" x14ac:dyDescent="0.35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  <c r="AA712" s="47"/>
      <c r="AB712" s="47"/>
      <c r="AC712" s="47"/>
      <c r="AD712" s="47"/>
      <c r="AE712" s="47"/>
      <c r="AF712" s="47"/>
      <c r="AG712" s="47"/>
      <c r="AH712" s="47"/>
      <c r="AI712" s="47"/>
    </row>
    <row r="713" spans="1:35" ht="15.75" customHeight="1" x14ac:dyDescent="0.35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  <c r="AA713" s="47"/>
      <c r="AB713" s="47"/>
      <c r="AC713" s="47"/>
      <c r="AD713" s="47"/>
      <c r="AE713" s="47"/>
      <c r="AF713" s="47"/>
      <c r="AG713" s="47"/>
      <c r="AH713" s="47"/>
      <c r="AI713" s="47"/>
    </row>
    <row r="714" spans="1:35" ht="15.75" customHeight="1" x14ac:dyDescent="0.35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  <c r="AA714" s="47"/>
      <c r="AB714" s="47"/>
      <c r="AC714" s="47"/>
      <c r="AD714" s="47"/>
      <c r="AE714" s="47"/>
      <c r="AF714" s="47"/>
      <c r="AG714" s="47"/>
      <c r="AH714" s="47"/>
      <c r="AI714" s="47"/>
    </row>
    <row r="715" spans="1:35" ht="15.75" customHeight="1" x14ac:dyDescent="0.35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  <c r="AA715" s="47"/>
      <c r="AB715" s="47"/>
      <c r="AC715" s="47"/>
      <c r="AD715" s="47"/>
      <c r="AE715" s="47"/>
      <c r="AF715" s="47"/>
      <c r="AG715" s="47"/>
      <c r="AH715" s="47"/>
      <c r="AI715" s="47"/>
    </row>
    <row r="716" spans="1:35" ht="15.75" customHeight="1" x14ac:dyDescent="0.35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  <c r="AA716" s="47"/>
      <c r="AB716" s="47"/>
      <c r="AC716" s="47"/>
      <c r="AD716" s="47"/>
      <c r="AE716" s="47"/>
      <c r="AF716" s="47"/>
      <c r="AG716" s="47"/>
      <c r="AH716" s="47"/>
      <c r="AI716" s="47"/>
    </row>
    <row r="717" spans="1:35" ht="15.75" customHeight="1" x14ac:dyDescent="0.35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  <c r="AA717" s="47"/>
      <c r="AB717" s="47"/>
      <c r="AC717" s="47"/>
      <c r="AD717" s="47"/>
      <c r="AE717" s="47"/>
      <c r="AF717" s="47"/>
      <c r="AG717" s="47"/>
      <c r="AH717" s="47"/>
      <c r="AI717" s="47"/>
    </row>
    <row r="718" spans="1:35" ht="15.75" customHeight="1" x14ac:dyDescent="0.35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  <c r="AA718" s="47"/>
      <c r="AB718" s="47"/>
      <c r="AC718" s="47"/>
      <c r="AD718" s="47"/>
      <c r="AE718" s="47"/>
      <c r="AF718" s="47"/>
      <c r="AG718" s="47"/>
      <c r="AH718" s="47"/>
      <c r="AI718" s="47"/>
    </row>
    <row r="719" spans="1:35" ht="15.75" customHeight="1" x14ac:dyDescent="0.35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  <c r="AA719" s="47"/>
      <c r="AB719" s="47"/>
      <c r="AC719" s="47"/>
      <c r="AD719" s="47"/>
      <c r="AE719" s="47"/>
      <c r="AF719" s="47"/>
      <c r="AG719" s="47"/>
      <c r="AH719" s="47"/>
      <c r="AI719" s="47"/>
    </row>
    <row r="720" spans="1:35" ht="15.75" customHeight="1" x14ac:dyDescent="0.35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  <c r="AA720" s="47"/>
      <c r="AB720" s="47"/>
      <c r="AC720" s="47"/>
      <c r="AD720" s="47"/>
      <c r="AE720" s="47"/>
      <c r="AF720" s="47"/>
      <c r="AG720" s="47"/>
      <c r="AH720" s="47"/>
      <c r="AI720" s="47"/>
    </row>
    <row r="721" spans="1:35" ht="15.75" customHeight="1" x14ac:dyDescent="0.35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  <c r="AA721" s="47"/>
      <c r="AB721" s="47"/>
      <c r="AC721" s="47"/>
      <c r="AD721" s="47"/>
      <c r="AE721" s="47"/>
      <c r="AF721" s="47"/>
      <c r="AG721" s="47"/>
      <c r="AH721" s="47"/>
      <c r="AI721" s="47"/>
    </row>
    <row r="722" spans="1:35" ht="15.75" customHeight="1" x14ac:dyDescent="0.35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7"/>
      <c r="AC722" s="47"/>
      <c r="AD722" s="47"/>
      <c r="AE722" s="47"/>
      <c r="AF722" s="47"/>
      <c r="AG722" s="47"/>
      <c r="AH722" s="47"/>
      <c r="AI722" s="47"/>
    </row>
    <row r="723" spans="1:35" ht="15.75" customHeight="1" x14ac:dyDescent="0.35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7"/>
      <c r="AC723" s="47"/>
      <c r="AD723" s="47"/>
      <c r="AE723" s="47"/>
      <c r="AF723" s="47"/>
      <c r="AG723" s="47"/>
      <c r="AH723" s="47"/>
      <c r="AI723" s="47"/>
    </row>
    <row r="724" spans="1:35" ht="15.75" customHeight="1" x14ac:dyDescent="0.35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7"/>
      <c r="AC724" s="47"/>
      <c r="AD724" s="47"/>
      <c r="AE724" s="47"/>
      <c r="AF724" s="47"/>
      <c r="AG724" s="47"/>
      <c r="AH724" s="47"/>
      <c r="AI724" s="47"/>
    </row>
    <row r="725" spans="1:35" ht="15.75" customHeight="1" x14ac:dyDescent="0.35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7"/>
      <c r="AC725" s="47"/>
      <c r="AD725" s="47"/>
      <c r="AE725" s="47"/>
      <c r="AF725" s="47"/>
      <c r="AG725" s="47"/>
      <c r="AH725" s="47"/>
      <c r="AI725" s="47"/>
    </row>
    <row r="726" spans="1:35" ht="15.75" customHeight="1" x14ac:dyDescent="0.35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7"/>
      <c r="AC726" s="47"/>
      <c r="AD726" s="47"/>
      <c r="AE726" s="47"/>
      <c r="AF726" s="47"/>
      <c r="AG726" s="47"/>
      <c r="AH726" s="47"/>
      <c r="AI726" s="47"/>
    </row>
    <row r="727" spans="1:35" ht="15.75" customHeight="1" x14ac:dyDescent="0.35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7"/>
      <c r="AC727" s="47"/>
      <c r="AD727" s="47"/>
      <c r="AE727" s="47"/>
      <c r="AF727" s="47"/>
      <c r="AG727" s="47"/>
      <c r="AH727" s="47"/>
      <c r="AI727" s="47"/>
    </row>
    <row r="728" spans="1:35" ht="15.75" customHeight="1" x14ac:dyDescent="0.35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7"/>
      <c r="AC728" s="47"/>
      <c r="AD728" s="47"/>
      <c r="AE728" s="47"/>
      <c r="AF728" s="47"/>
      <c r="AG728" s="47"/>
      <c r="AH728" s="47"/>
      <c r="AI728" s="47"/>
    </row>
    <row r="729" spans="1:35" ht="15.75" customHeight="1" x14ac:dyDescent="0.35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7"/>
      <c r="AC729" s="47"/>
      <c r="AD729" s="47"/>
      <c r="AE729" s="47"/>
      <c r="AF729" s="47"/>
      <c r="AG729" s="47"/>
      <c r="AH729" s="47"/>
      <c r="AI729" s="47"/>
    </row>
    <row r="730" spans="1:35" ht="15.75" customHeight="1" x14ac:dyDescent="0.35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  <c r="AA730" s="47"/>
      <c r="AB730" s="47"/>
      <c r="AC730" s="47"/>
      <c r="AD730" s="47"/>
      <c r="AE730" s="47"/>
      <c r="AF730" s="47"/>
      <c r="AG730" s="47"/>
      <c r="AH730" s="47"/>
      <c r="AI730" s="47"/>
    </row>
    <row r="731" spans="1:35" ht="15.75" customHeight="1" x14ac:dyDescent="0.35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7"/>
      <c r="AC731" s="47"/>
      <c r="AD731" s="47"/>
      <c r="AE731" s="47"/>
      <c r="AF731" s="47"/>
      <c r="AG731" s="47"/>
      <c r="AH731" s="47"/>
      <c r="AI731" s="47"/>
    </row>
    <row r="732" spans="1:35" ht="15.75" customHeight="1" x14ac:dyDescent="0.35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7"/>
      <c r="AC732" s="47"/>
      <c r="AD732" s="47"/>
      <c r="AE732" s="47"/>
      <c r="AF732" s="47"/>
      <c r="AG732" s="47"/>
      <c r="AH732" s="47"/>
      <c r="AI732" s="47"/>
    </row>
    <row r="733" spans="1:35" ht="15.75" customHeight="1" x14ac:dyDescent="0.35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7"/>
      <c r="AC733" s="47"/>
      <c r="AD733" s="47"/>
      <c r="AE733" s="47"/>
      <c r="AF733" s="47"/>
      <c r="AG733" s="47"/>
      <c r="AH733" s="47"/>
      <c r="AI733" s="47"/>
    </row>
    <row r="734" spans="1:35" ht="15.75" customHeight="1" x14ac:dyDescent="0.35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7"/>
      <c r="AC734" s="47"/>
      <c r="AD734" s="47"/>
      <c r="AE734" s="47"/>
      <c r="AF734" s="47"/>
      <c r="AG734" s="47"/>
      <c r="AH734" s="47"/>
      <c r="AI734" s="47"/>
    </row>
    <row r="735" spans="1:35" ht="15.75" customHeight="1" x14ac:dyDescent="0.35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  <c r="AA735" s="47"/>
      <c r="AB735" s="47"/>
      <c r="AC735" s="47"/>
      <c r="AD735" s="47"/>
      <c r="AE735" s="47"/>
      <c r="AF735" s="47"/>
      <c r="AG735" s="47"/>
      <c r="AH735" s="47"/>
      <c r="AI735" s="47"/>
    </row>
    <row r="736" spans="1:35" ht="15.75" customHeight="1" x14ac:dyDescent="0.35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  <c r="AA736" s="47"/>
      <c r="AB736" s="47"/>
      <c r="AC736" s="47"/>
      <c r="AD736" s="47"/>
      <c r="AE736" s="47"/>
      <c r="AF736" s="47"/>
      <c r="AG736" s="47"/>
      <c r="AH736" s="47"/>
      <c r="AI736" s="47"/>
    </row>
    <row r="737" spans="1:35" ht="15.75" customHeight="1" x14ac:dyDescent="0.35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  <c r="AA737" s="47"/>
      <c r="AB737" s="47"/>
      <c r="AC737" s="47"/>
      <c r="AD737" s="47"/>
      <c r="AE737" s="47"/>
      <c r="AF737" s="47"/>
      <c r="AG737" s="47"/>
      <c r="AH737" s="47"/>
      <c r="AI737" s="47"/>
    </row>
    <row r="738" spans="1:35" ht="15.75" customHeight="1" x14ac:dyDescent="0.35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  <c r="AA738" s="47"/>
      <c r="AB738" s="47"/>
      <c r="AC738" s="47"/>
      <c r="AD738" s="47"/>
      <c r="AE738" s="47"/>
      <c r="AF738" s="47"/>
      <c r="AG738" s="47"/>
      <c r="AH738" s="47"/>
      <c r="AI738" s="47"/>
    </row>
    <row r="739" spans="1:35" ht="15.75" customHeight="1" x14ac:dyDescent="0.35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  <c r="AA739" s="47"/>
      <c r="AB739" s="47"/>
      <c r="AC739" s="47"/>
      <c r="AD739" s="47"/>
      <c r="AE739" s="47"/>
      <c r="AF739" s="47"/>
      <c r="AG739" s="47"/>
      <c r="AH739" s="47"/>
      <c r="AI739" s="47"/>
    </row>
    <row r="740" spans="1:35" ht="15.75" customHeight="1" x14ac:dyDescent="0.35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  <c r="AA740" s="47"/>
      <c r="AB740" s="47"/>
      <c r="AC740" s="47"/>
      <c r="AD740" s="47"/>
      <c r="AE740" s="47"/>
      <c r="AF740" s="47"/>
      <c r="AG740" s="47"/>
      <c r="AH740" s="47"/>
      <c r="AI740" s="47"/>
    </row>
    <row r="741" spans="1:35" ht="15.75" customHeight="1" x14ac:dyDescent="0.35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  <c r="AA741" s="47"/>
      <c r="AB741" s="47"/>
      <c r="AC741" s="47"/>
      <c r="AD741" s="47"/>
      <c r="AE741" s="47"/>
      <c r="AF741" s="47"/>
      <c r="AG741" s="47"/>
      <c r="AH741" s="47"/>
      <c r="AI741" s="47"/>
    </row>
    <row r="742" spans="1:35" ht="15.75" customHeight="1" x14ac:dyDescent="0.35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  <c r="AA742" s="47"/>
      <c r="AB742" s="47"/>
      <c r="AC742" s="47"/>
      <c r="AD742" s="47"/>
      <c r="AE742" s="47"/>
      <c r="AF742" s="47"/>
      <c r="AG742" s="47"/>
      <c r="AH742" s="47"/>
      <c r="AI742" s="47"/>
    </row>
    <row r="743" spans="1:35" ht="15.75" customHeight="1" x14ac:dyDescent="0.35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  <c r="AA743" s="47"/>
      <c r="AB743" s="47"/>
      <c r="AC743" s="47"/>
      <c r="AD743" s="47"/>
      <c r="AE743" s="47"/>
      <c r="AF743" s="47"/>
      <c r="AG743" s="47"/>
      <c r="AH743" s="47"/>
      <c r="AI743" s="47"/>
    </row>
    <row r="744" spans="1:35" ht="15.75" customHeight="1" x14ac:dyDescent="0.35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  <c r="AA744" s="47"/>
      <c r="AB744" s="47"/>
      <c r="AC744" s="47"/>
      <c r="AD744" s="47"/>
      <c r="AE744" s="47"/>
      <c r="AF744" s="47"/>
      <c r="AG744" s="47"/>
      <c r="AH744" s="47"/>
      <c r="AI744" s="47"/>
    </row>
    <row r="745" spans="1:35" ht="15.75" customHeight="1" x14ac:dyDescent="0.35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7"/>
      <c r="AC745" s="47"/>
      <c r="AD745" s="47"/>
      <c r="AE745" s="47"/>
      <c r="AF745" s="47"/>
      <c r="AG745" s="47"/>
      <c r="AH745" s="47"/>
      <c r="AI745" s="47"/>
    </row>
    <row r="746" spans="1:35" ht="15.75" customHeight="1" x14ac:dyDescent="0.35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7"/>
      <c r="AC746" s="47"/>
      <c r="AD746" s="47"/>
      <c r="AE746" s="47"/>
      <c r="AF746" s="47"/>
      <c r="AG746" s="47"/>
      <c r="AH746" s="47"/>
      <c r="AI746" s="47"/>
    </row>
    <row r="747" spans="1:35" ht="15.75" customHeight="1" x14ac:dyDescent="0.35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7"/>
      <c r="AC747" s="47"/>
      <c r="AD747" s="47"/>
      <c r="AE747" s="47"/>
      <c r="AF747" s="47"/>
      <c r="AG747" s="47"/>
      <c r="AH747" s="47"/>
      <c r="AI747" s="47"/>
    </row>
    <row r="748" spans="1:35" ht="15.75" customHeight="1" x14ac:dyDescent="0.35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  <c r="AC748" s="47"/>
      <c r="AD748" s="47"/>
      <c r="AE748" s="47"/>
      <c r="AF748" s="47"/>
      <c r="AG748" s="47"/>
      <c r="AH748" s="47"/>
      <c r="AI748" s="47"/>
    </row>
    <row r="749" spans="1:35" ht="15.75" customHeight="1" x14ac:dyDescent="0.35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  <c r="AC749" s="47"/>
      <c r="AD749" s="47"/>
      <c r="AE749" s="47"/>
      <c r="AF749" s="47"/>
      <c r="AG749" s="47"/>
      <c r="AH749" s="47"/>
      <c r="AI749" s="47"/>
    </row>
    <row r="750" spans="1:35" ht="15.75" customHeight="1" x14ac:dyDescent="0.35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  <c r="AC750" s="47"/>
      <c r="AD750" s="47"/>
      <c r="AE750" s="47"/>
      <c r="AF750" s="47"/>
      <c r="AG750" s="47"/>
      <c r="AH750" s="47"/>
      <c r="AI750" s="47"/>
    </row>
    <row r="751" spans="1:35" ht="15.75" customHeight="1" x14ac:dyDescent="0.35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  <c r="AC751" s="47"/>
      <c r="AD751" s="47"/>
      <c r="AE751" s="47"/>
      <c r="AF751" s="47"/>
      <c r="AG751" s="47"/>
      <c r="AH751" s="47"/>
      <c r="AI751" s="47"/>
    </row>
    <row r="752" spans="1:35" ht="15.75" customHeight="1" x14ac:dyDescent="0.35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  <c r="AC752" s="47"/>
      <c r="AD752" s="47"/>
      <c r="AE752" s="47"/>
      <c r="AF752" s="47"/>
      <c r="AG752" s="47"/>
      <c r="AH752" s="47"/>
      <c r="AI752" s="47"/>
    </row>
    <row r="753" spans="1:35" ht="15.75" customHeight="1" x14ac:dyDescent="0.35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  <c r="AC753" s="47"/>
      <c r="AD753" s="47"/>
      <c r="AE753" s="47"/>
      <c r="AF753" s="47"/>
      <c r="AG753" s="47"/>
      <c r="AH753" s="47"/>
      <c r="AI753" s="47"/>
    </row>
    <row r="754" spans="1:35" ht="15.75" customHeight="1" x14ac:dyDescent="0.35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  <c r="AC754" s="47"/>
      <c r="AD754" s="47"/>
      <c r="AE754" s="47"/>
      <c r="AF754" s="47"/>
      <c r="AG754" s="47"/>
      <c r="AH754" s="47"/>
      <c r="AI754" s="47"/>
    </row>
    <row r="755" spans="1:35" ht="15.75" customHeight="1" x14ac:dyDescent="0.35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  <c r="AC755" s="47"/>
      <c r="AD755" s="47"/>
      <c r="AE755" s="47"/>
      <c r="AF755" s="47"/>
      <c r="AG755" s="47"/>
      <c r="AH755" s="47"/>
      <c r="AI755" s="47"/>
    </row>
    <row r="756" spans="1:35" ht="15.75" customHeight="1" x14ac:dyDescent="0.35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  <c r="AC756" s="47"/>
      <c r="AD756" s="47"/>
      <c r="AE756" s="47"/>
      <c r="AF756" s="47"/>
      <c r="AG756" s="47"/>
      <c r="AH756" s="47"/>
      <c r="AI756" s="47"/>
    </row>
    <row r="757" spans="1:35" ht="15.75" customHeight="1" x14ac:dyDescent="0.35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  <c r="AC757" s="47"/>
      <c r="AD757" s="47"/>
      <c r="AE757" s="47"/>
      <c r="AF757" s="47"/>
      <c r="AG757" s="47"/>
      <c r="AH757" s="47"/>
      <c r="AI757" s="47"/>
    </row>
    <row r="758" spans="1:35" ht="15.75" customHeight="1" x14ac:dyDescent="0.35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  <c r="AC758" s="47"/>
      <c r="AD758" s="47"/>
      <c r="AE758" s="47"/>
      <c r="AF758" s="47"/>
      <c r="AG758" s="47"/>
      <c r="AH758" s="47"/>
      <c r="AI758" s="47"/>
    </row>
    <row r="759" spans="1:35" ht="15.75" customHeight="1" x14ac:dyDescent="0.35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  <c r="AC759" s="47"/>
      <c r="AD759" s="47"/>
      <c r="AE759" s="47"/>
      <c r="AF759" s="47"/>
      <c r="AG759" s="47"/>
      <c r="AH759" s="47"/>
      <c r="AI759" s="47"/>
    </row>
    <row r="760" spans="1:35" ht="15.75" customHeight="1" x14ac:dyDescent="0.35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  <c r="AC760" s="47"/>
      <c r="AD760" s="47"/>
      <c r="AE760" s="47"/>
      <c r="AF760" s="47"/>
      <c r="AG760" s="47"/>
      <c r="AH760" s="47"/>
      <c r="AI760" s="47"/>
    </row>
    <row r="761" spans="1:35" ht="15.75" customHeight="1" x14ac:dyDescent="0.35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  <c r="AC761" s="47"/>
      <c r="AD761" s="47"/>
      <c r="AE761" s="47"/>
      <c r="AF761" s="47"/>
      <c r="AG761" s="47"/>
      <c r="AH761" s="47"/>
      <c r="AI761" s="47"/>
    </row>
    <row r="762" spans="1:35" ht="15.75" customHeight="1" x14ac:dyDescent="0.35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  <c r="AC762" s="47"/>
      <c r="AD762" s="47"/>
      <c r="AE762" s="47"/>
      <c r="AF762" s="47"/>
      <c r="AG762" s="47"/>
      <c r="AH762" s="47"/>
      <c r="AI762" s="47"/>
    </row>
    <row r="763" spans="1:35" ht="15.75" customHeight="1" x14ac:dyDescent="0.35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  <c r="AC763" s="47"/>
      <c r="AD763" s="47"/>
      <c r="AE763" s="47"/>
      <c r="AF763" s="47"/>
      <c r="AG763" s="47"/>
      <c r="AH763" s="47"/>
      <c r="AI763" s="47"/>
    </row>
    <row r="764" spans="1:35" ht="15.75" customHeight="1" x14ac:dyDescent="0.35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  <c r="AC764" s="47"/>
      <c r="AD764" s="47"/>
      <c r="AE764" s="47"/>
      <c r="AF764" s="47"/>
      <c r="AG764" s="47"/>
      <c r="AH764" s="47"/>
      <c r="AI764" s="47"/>
    </row>
    <row r="765" spans="1:35" ht="15.75" customHeight="1" x14ac:dyDescent="0.35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  <c r="AC765" s="47"/>
      <c r="AD765" s="47"/>
      <c r="AE765" s="47"/>
      <c r="AF765" s="47"/>
      <c r="AG765" s="47"/>
      <c r="AH765" s="47"/>
      <c r="AI765" s="47"/>
    </row>
    <row r="766" spans="1:35" ht="15.75" customHeight="1" x14ac:dyDescent="0.35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  <c r="AC766" s="47"/>
      <c r="AD766" s="47"/>
      <c r="AE766" s="47"/>
      <c r="AF766" s="47"/>
      <c r="AG766" s="47"/>
      <c r="AH766" s="47"/>
      <c r="AI766" s="47"/>
    </row>
    <row r="767" spans="1:35" ht="15.75" customHeight="1" x14ac:dyDescent="0.35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  <c r="AC767" s="47"/>
      <c r="AD767" s="47"/>
      <c r="AE767" s="47"/>
      <c r="AF767" s="47"/>
      <c r="AG767" s="47"/>
      <c r="AH767" s="47"/>
      <c r="AI767" s="47"/>
    </row>
    <row r="768" spans="1:35" ht="15.75" customHeight="1" x14ac:dyDescent="0.35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7"/>
      <c r="AC768" s="47"/>
      <c r="AD768" s="47"/>
      <c r="AE768" s="47"/>
      <c r="AF768" s="47"/>
      <c r="AG768" s="47"/>
      <c r="AH768" s="47"/>
      <c r="AI768" s="47"/>
    </row>
    <row r="769" spans="1:35" ht="15.75" customHeight="1" x14ac:dyDescent="0.35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7"/>
      <c r="AC769" s="47"/>
      <c r="AD769" s="47"/>
      <c r="AE769" s="47"/>
      <c r="AF769" s="47"/>
      <c r="AG769" s="47"/>
      <c r="AH769" s="47"/>
      <c r="AI769" s="47"/>
    </row>
    <row r="770" spans="1:35" ht="15.75" customHeight="1" x14ac:dyDescent="0.35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7"/>
      <c r="AC770" s="47"/>
      <c r="AD770" s="47"/>
      <c r="AE770" s="47"/>
      <c r="AF770" s="47"/>
      <c r="AG770" s="47"/>
      <c r="AH770" s="47"/>
      <c r="AI770" s="47"/>
    </row>
    <row r="771" spans="1:35" ht="15.75" customHeight="1" x14ac:dyDescent="0.35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  <c r="AA771" s="47"/>
      <c r="AB771" s="47"/>
      <c r="AC771" s="47"/>
      <c r="AD771" s="47"/>
      <c r="AE771" s="47"/>
      <c r="AF771" s="47"/>
      <c r="AG771" s="47"/>
      <c r="AH771" s="47"/>
      <c r="AI771" s="47"/>
    </row>
    <row r="772" spans="1:35" ht="15.75" customHeight="1" x14ac:dyDescent="0.35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7"/>
      <c r="AC772" s="47"/>
      <c r="AD772" s="47"/>
      <c r="AE772" s="47"/>
      <c r="AF772" s="47"/>
      <c r="AG772" s="47"/>
      <c r="AH772" s="47"/>
      <c r="AI772" s="47"/>
    </row>
    <row r="773" spans="1:35" ht="15.75" customHeight="1" x14ac:dyDescent="0.35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7"/>
      <c r="AC773" s="47"/>
      <c r="AD773" s="47"/>
      <c r="AE773" s="47"/>
      <c r="AF773" s="47"/>
      <c r="AG773" s="47"/>
      <c r="AH773" s="47"/>
      <c r="AI773" s="47"/>
    </row>
    <row r="774" spans="1:35" ht="15.75" customHeight="1" x14ac:dyDescent="0.35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7"/>
      <c r="AC774" s="47"/>
      <c r="AD774" s="47"/>
      <c r="AE774" s="47"/>
      <c r="AF774" s="47"/>
      <c r="AG774" s="47"/>
      <c r="AH774" s="47"/>
      <c r="AI774" s="47"/>
    </row>
    <row r="775" spans="1:35" ht="15.75" customHeight="1" x14ac:dyDescent="0.35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7"/>
      <c r="AC775" s="47"/>
      <c r="AD775" s="47"/>
      <c r="AE775" s="47"/>
      <c r="AF775" s="47"/>
      <c r="AG775" s="47"/>
      <c r="AH775" s="47"/>
      <c r="AI775" s="47"/>
    </row>
    <row r="776" spans="1:35" ht="15.75" customHeight="1" x14ac:dyDescent="0.35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7"/>
      <c r="AC776" s="47"/>
      <c r="AD776" s="47"/>
      <c r="AE776" s="47"/>
      <c r="AF776" s="47"/>
      <c r="AG776" s="47"/>
      <c r="AH776" s="47"/>
      <c r="AI776" s="47"/>
    </row>
    <row r="777" spans="1:35" ht="15.75" customHeight="1" x14ac:dyDescent="0.35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7"/>
      <c r="AC777" s="47"/>
      <c r="AD777" s="47"/>
      <c r="AE777" s="47"/>
      <c r="AF777" s="47"/>
      <c r="AG777" s="47"/>
      <c r="AH777" s="47"/>
      <c r="AI777" s="47"/>
    </row>
    <row r="778" spans="1:35" ht="15.75" customHeight="1" x14ac:dyDescent="0.35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  <c r="AA778" s="47"/>
      <c r="AB778" s="47"/>
      <c r="AC778" s="47"/>
      <c r="AD778" s="47"/>
      <c r="AE778" s="47"/>
      <c r="AF778" s="47"/>
      <c r="AG778" s="47"/>
      <c r="AH778" s="47"/>
      <c r="AI778" s="47"/>
    </row>
    <row r="779" spans="1:35" ht="15.75" customHeight="1" x14ac:dyDescent="0.35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  <c r="AA779" s="47"/>
      <c r="AB779" s="47"/>
      <c r="AC779" s="47"/>
      <c r="AD779" s="47"/>
      <c r="AE779" s="47"/>
      <c r="AF779" s="47"/>
      <c r="AG779" s="47"/>
      <c r="AH779" s="47"/>
      <c r="AI779" s="47"/>
    </row>
    <row r="780" spans="1:35" ht="15.75" customHeight="1" x14ac:dyDescent="0.35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  <c r="AA780" s="47"/>
      <c r="AB780" s="47"/>
      <c r="AC780" s="47"/>
      <c r="AD780" s="47"/>
      <c r="AE780" s="47"/>
      <c r="AF780" s="47"/>
      <c r="AG780" s="47"/>
      <c r="AH780" s="47"/>
      <c r="AI780" s="47"/>
    </row>
    <row r="781" spans="1:35" ht="15.75" customHeight="1" x14ac:dyDescent="0.35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  <c r="AA781" s="47"/>
      <c r="AB781" s="47"/>
      <c r="AC781" s="47"/>
      <c r="AD781" s="47"/>
      <c r="AE781" s="47"/>
      <c r="AF781" s="47"/>
      <c r="AG781" s="47"/>
      <c r="AH781" s="47"/>
      <c r="AI781" s="47"/>
    </row>
    <row r="782" spans="1:35" ht="15.75" customHeight="1" x14ac:dyDescent="0.35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  <c r="AA782" s="47"/>
      <c r="AB782" s="47"/>
      <c r="AC782" s="47"/>
      <c r="AD782" s="47"/>
      <c r="AE782" s="47"/>
      <c r="AF782" s="47"/>
      <c r="AG782" s="47"/>
      <c r="AH782" s="47"/>
      <c r="AI782" s="47"/>
    </row>
    <row r="783" spans="1:35" ht="15.75" customHeight="1" x14ac:dyDescent="0.35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  <c r="AA783" s="47"/>
      <c r="AB783" s="47"/>
      <c r="AC783" s="47"/>
      <c r="AD783" s="47"/>
      <c r="AE783" s="47"/>
      <c r="AF783" s="47"/>
      <c r="AG783" s="47"/>
      <c r="AH783" s="47"/>
      <c r="AI783" s="47"/>
    </row>
    <row r="784" spans="1:35" ht="15.75" customHeight="1" x14ac:dyDescent="0.35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  <c r="AA784" s="47"/>
      <c r="AB784" s="47"/>
      <c r="AC784" s="47"/>
      <c r="AD784" s="47"/>
      <c r="AE784" s="47"/>
      <c r="AF784" s="47"/>
      <c r="AG784" s="47"/>
      <c r="AH784" s="47"/>
      <c r="AI784" s="47"/>
    </row>
    <row r="785" spans="1:35" ht="15.75" customHeight="1" x14ac:dyDescent="0.35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  <c r="AA785" s="47"/>
      <c r="AB785" s="47"/>
      <c r="AC785" s="47"/>
      <c r="AD785" s="47"/>
      <c r="AE785" s="47"/>
      <c r="AF785" s="47"/>
      <c r="AG785" s="47"/>
      <c r="AH785" s="47"/>
      <c r="AI785" s="47"/>
    </row>
    <row r="786" spans="1:35" ht="15.75" customHeight="1" x14ac:dyDescent="0.35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  <c r="AA786" s="47"/>
      <c r="AB786" s="47"/>
      <c r="AC786" s="47"/>
      <c r="AD786" s="47"/>
      <c r="AE786" s="47"/>
      <c r="AF786" s="47"/>
      <c r="AG786" s="47"/>
      <c r="AH786" s="47"/>
      <c r="AI786" s="47"/>
    </row>
    <row r="787" spans="1:35" ht="15.75" customHeight="1" x14ac:dyDescent="0.35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  <c r="AA787" s="47"/>
      <c r="AB787" s="47"/>
      <c r="AC787" s="47"/>
      <c r="AD787" s="47"/>
      <c r="AE787" s="47"/>
      <c r="AF787" s="47"/>
      <c r="AG787" s="47"/>
      <c r="AH787" s="47"/>
      <c r="AI787" s="47"/>
    </row>
    <row r="788" spans="1:35" ht="15.75" customHeight="1" x14ac:dyDescent="0.35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  <c r="AA788" s="47"/>
      <c r="AB788" s="47"/>
      <c r="AC788" s="47"/>
      <c r="AD788" s="47"/>
      <c r="AE788" s="47"/>
      <c r="AF788" s="47"/>
      <c r="AG788" s="47"/>
      <c r="AH788" s="47"/>
      <c r="AI788" s="47"/>
    </row>
    <row r="789" spans="1:35" ht="15.75" customHeight="1" x14ac:dyDescent="0.35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  <c r="AA789" s="47"/>
      <c r="AB789" s="47"/>
      <c r="AC789" s="47"/>
      <c r="AD789" s="47"/>
      <c r="AE789" s="47"/>
      <c r="AF789" s="47"/>
      <c r="AG789" s="47"/>
      <c r="AH789" s="47"/>
      <c r="AI789" s="47"/>
    </row>
    <row r="790" spans="1:35" ht="15.75" customHeight="1" x14ac:dyDescent="0.35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  <c r="AA790" s="47"/>
      <c r="AB790" s="47"/>
      <c r="AC790" s="47"/>
      <c r="AD790" s="47"/>
      <c r="AE790" s="47"/>
      <c r="AF790" s="47"/>
      <c r="AG790" s="47"/>
      <c r="AH790" s="47"/>
      <c r="AI790" s="47"/>
    </row>
    <row r="791" spans="1:35" ht="15.75" customHeight="1" x14ac:dyDescent="0.35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  <c r="AA791" s="47"/>
      <c r="AB791" s="47"/>
      <c r="AC791" s="47"/>
      <c r="AD791" s="47"/>
      <c r="AE791" s="47"/>
      <c r="AF791" s="47"/>
      <c r="AG791" s="47"/>
      <c r="AH791" s="47"/>
      <c r="AI791" s="47"/>
    </row>
    <row r="792" spans="1:35" ht="15.75" customHeight="1" x14ac:dyDescent="0.35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  <c r="AA792" s="47"/>
      <c r="AB792" s="47"/>
      <c r="AC792" s="47"/>
      <c r="AD792" s="47"/>
      <c r="AE792" s="47"/>
      <c r="AF792" s="47"/>
      <c r="AG792" s="47"/>
      <c r="AH792" s="47"/>
      <c r="AI792" s="47"/>
    </row>
    <row r="793" spans="1:35" ht="15.75" customHeight="1" x14ac:dyDescent="0.35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  <c r="AA793" s="47"/>
      <c r="AB793" s="47"/>
      <c r="AC793" s="47"/>
      <c r="AD793" s="47"/>
      <c r="AE793" s="47"/>
      <c r="AF793" s="47"/>
      <c r="AG793" s="47"/>
      <c r="AH793" s="47"/>
      <c r="AI793" s="47"/>
    </row>
    <row r="794" spans="1:35" ht="15.75" customHeight="1" x14ac:dyDescent="0.35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  <c r="AA794" s="47"/>
      <c r="AB794" s="47"/>
      <c r="AC794" s="47"/>
      <c r="AD794" s="47"/>
      <c r="AE794" s="47"/>
      <c r="AF794" s="47"/>
      <c r="AG794" s="47"/>
      <c r="AH794" s="47"/>
      <c r="AI794" s="47"/>
    </row>
    <row r="795" spans="1:35" ht="15.75" customHeight="1" x14ac:dyDescent="0.35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  <c r="AA795" s="47"/>
      <c r="AB795" s="47"/>
      <c r="AC795" s="47"/>
      <c r="AD795" s="47"/>
      <c r="AE795" s="47"/>
      <c r="AF795" s="47"/>
      <c r="AG795" s="47"/>
      <c r="AH795" s="47"/>
      <c r="AI795" s="47"/>
    </row>
    <row r="796" spans="1:35" ht="15.75" customHeight="1" x14ac:dyDescent="0.35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  <c r="AA796" s="47"/>
      <c r="AB796" s="47"/>
      <c r="AC796" s="47"/>
      <c r="AD796" s="47"/>
      <c r="AE796" s="47"/>
      <c r="AF796" s="47"/>
      <c r="AG796" s="47"/>
      <c r="AH796" s="47"/>
      <c r="AI796" s="47"/>
    </row>
    <row r="797" spans="1:35" ht="15.75" customHeight="1" x14ac:dyDescent="0.35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  <c r="AA797" s="47"/>
      <c r="AB797" s="47"/>
      <c r="AC797" s="47"/>
      <c r="AD797" s="47"/>
      <c r="AE797" s="47"/>
      <c r="AF797" s="47"/>
      <c r="AG797" s="47"/>
      <c r="AH797" s="47"/>
      <c r="AI797" s="47"/>
    </row>
    <row r="798" spans="1:35" ht="15.75" customHeight="1" x14ac:dyDescent="0.35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  <c r="AA798" s="47"/>
      <c r="AB798" s="47"/>
      <c r="AC798" s="47"/>
      <c r="AD798" s="47"/>
      <c r="AE798" s="47"/>
      <c r="AF798" s="47"/>
      <c r="AG798" s="47"/>
      <c r="AH798" s="47"/>
      <c r="AI798" s="47"/>
    </row>
    <row r="799" spans="1:35" ht="15.75" customHeight="1" x14ac:dyDescent="0.35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  <c r="AA799" s="47"/>
      <c r="AB799" s="47"/>
      <c r="AC799" s="47"/>
      <c r="AD799" s="47"/>
      <c r="AE799" s="47"/>
      <c r="AF799" s="47"/>
      <c r="AG799" s="47"/>
      <c r="AH799" s="47"/>
      <c r="AI799" s="47"/>
    </row>
    <row r="800" spans="1:35" ht="15.75" customHeight="1" x14ac:dyDescent="0.35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  <c r="AA800" s="47"/>
      <c r="AB800" s="47"/>
      <c r="AC800" s="47"/>
      <c r="AD800" s="47"/>
      <c r="AE800" s="47"/>
      <c r="AF800" s="47"/>
      <c r="AG800" s="47"/>
      <c r="AH800" s="47"/>
      <c r="AI800" s="47"/>
    </row>
    <row r="801" spans="1:35" ht="15.75" customHeight="1" x14ac:dyDescent="0.35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  <c r="AA801" s="47"/>
      <c r="AB801" s="47"/>
      <c r="AC801" s="47"/>
      <c r="AD801" s="47"/>
      <c r="AE801" s="47"/>
      <c r="AF801" s="47"/>
      <c r="AG801" s="47"/>
      <c r="AH801" s="47"/>
      <c r="AI801" s="47"/>
    </row>
    <row r="802" spans="1:35" ht="15.75" customHeight="1" x14ac:dyDescent="0.35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  <c r="AA802" s="47"/>
      <c r="AB802" s="47"/>
      <c r="AC802" s="47"/>
      <c r="AD802" s="47"/>
      <c r="AE802" s="47"/>
      <c r="AF802" s="47"/>
      <c r="AG802" s="47"/>
      <c r="AH802" s="47"/>
      <c r="AI802" s="47"/>
    </row>
    <row r="803" spans="1:35" ht="15.75" customHeight="1" x14ac:dyDescent="0.35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  <c r="AA803" s="47"/>
      <c r="AB803" s="47"/>
      <c r="AC803" s="47"/>
      <c r="AD803" s="47"/>
      <c r="AE803" s="47"/>
      <c r="AF803" s="47"/>
      <c r="AG803" s="47"/>
      <c r="AH803" s="47"/>
      <c r="AI803" s="47"/>
    </row>
    <row r="804" spans="1:35" ht="15.75" customHeight="1" x14ac:dyDescent="0.35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  <c r="AA804" s="47"/>
      <c r="AB804" s="47"/>
      <c r="AC804" s="47"/>
      <c r="AD804" s="47"/>
      <c r="AE804" s="47"/>
      <c r="AF804" s="47"/>
      <c r="AG804" s="47"/>
      <c r="AH804" s="47"/>
      <c r="AI804" s="47"/>
    </row>
    <row r="805" spans="1:35" ht="15.75" customHeight="1" x14ac:dyDescent="0.35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  <c r="AA805" s="47"/>
      <c r="AB805" s="47"/>
      <c r="AC805" s="47"/>
      <c r="AD805" s="47"/>
      <c r="AE805" s="47"/>
      <c r="AF805" s="47"/>
      <c r="AG805" s="47"/>
      <c r="AH805" s="47"/>
      <c r="AI805" s="47"/>
    </row>
    <row r="806" spans="1:35" ht="15.75" customHeight="1" x14ac:dyDescent="0.35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  <c r="AA806" s="47"/>
      <c r="AB806" s="47"/>
      <c r="AC806" s="47"/>
      <c r="AD806" s="47"/>
      <c r="AE806" s="47"/>
      <c r="AF806" s="47"/>
      <c r="AG806" s="47"/>
      <c r="AH806" s="47"/>
      <c r="AI806" s="47"/>
    </row>
    <row r="807" spans="1:35" ht="15.75" customHeight="1" x14ac:dyDescent="0.35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  <c r="AA807" s="47"/>
      <c r="AB807" s="47"/>
      <c r="AC807" s="47"/>
      <c r="AD807" s="47"/>
      <c r="AE807" s="47"/>
      <c r="AF807" s="47"/>
      <c r="AG807" s="47"/>
      <c r="AH807" s="47"/>
      <c r="AI807" s="47"/>
    </row>
    <row r="808" spans="1:35" ht="15.75" customHeight="1" x14ac:dyDescent="0.35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  <c r="AA808" s="47"/>
      <c r="AB808" s="47"/>
      <c r="AC808" s="47"/>
      <c r="AD808" s="47"/>
      <c r="AE808" s="47"/>
      <c r="AF808" s="47"/>
      <c r="AG808" s="47"/>
      <c r="AH808" s="47"/>
      <c r="AI808" s="47"/>
    </row>
    <row r="809" spans="1:35" ht="15.75" customHeight="1" x14ac:dyDescent="0.35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  <c r="AA809" s="47"/>
      <c r="AB809" s="47"/>
      <c r="AC809" s="47"/>
      <c r="AD809" s="47"/>
      <c r="AE809" s="47"/>
      <c r="AF809" s="47"/>
      <c r="AG809" s="47"/>
      <c r="AH809" s="47"/>
      <c r="AI809" s="47"/>
    </row>
    <row r="810" spans="1:35" ht="15.75" customHeight="1" x14ac:dyDescent="0.35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  <c r="AA810" s="47"/>
      <c r="AB810" s="47"/>
      <c r="AC810" s="47"/>
      <c r="AD810" s="47"/>
      <c r="AE810" s="47"/>
      <c r="AF810" s="47"/>
      <c r="AG810" s="47"/>
      <c r="AH810" s="47"/>
      <c r="AI810" s="47"/>
    </row>
    <row r="811" spans="1:35" ht="15.75" customHeight="1" x14ac:dyDescent="0.35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  <c r="AA811" s="47"/>
      <c r="AB811" s="47"/>
      <c r="AC811" s="47"/>
      <c r="AD811" s="47"/>
      <c r="AE811" s="47"/>
      <c r="AF811" s="47"/>
      <c r="AG811" s="47"/>
      <c r="AH811" s="47"/>
      <c r="AI811" s="47"/>
    </row>
    <row r="812" spans="1:35" ht="15.75" customHeight="1" x14ac:dyDescent="0.35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  <c r="AA812" s="47"/>
      <c r="AB812" s="47"/>
      <c r="AC812" s="47"/>
      <c r="AD812" s="47"/>
      <c r="AE812" s="47"/>
      <c r="AF812" s="47"/>
      <c r="AG812" s="47"/>
      <c r="AH812" s="47"/>
      <c r="AI812" s="47"/>
    </row>
    <row r="813" spans="1:35" ht="15.75" customHeight="1" x14ac:dyDescent="0.35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  <c r="AA813" s="47"/>
      <c r="AB813" s="47"/>
      <c r="AC813" s="47"/>
      <c r="AD813" s="47"/>
      <c r="AE813" s="47"/>
      <c r="AF813" s="47"/>
      <c r="AG813" s="47"/>
      <c r="AH813" s="47"/>
      <c r="AI813" s="47"/>
    </row>
    <row r="814" spans="1:35" ht="15.75" customHeight="1" x14ac:dyDescent="0.35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  <c r="AA814" s="47"/>
      <c r="AB814" s="47"/>
      <c r="AC814" s="47"/>
      <c r="AD814" s="47"/>
      <c r="AE814" s="47"/>
      <c r="AF814" s="47"/>
      <c r="AG814" s="47"/>
      <c r="AH814" s="47"/>
      <c r="AI814" s="47"/>
    </row>
    <row r="815" spans="1:35" ht="15.75" customHeight="1" x14ac:dyDescent="0.35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  <c r="AA815" s="47"/>
      <c r="AB815" s="47"/>
      <c r="AC815" s="47"/>
      <c r="AD815" s="47"/>
      <c r="AE815" s="47"/>
      <c r="AF815" s="47"/>
      <c r="AG815" s="47"/>
      <c r="AH815" s="47"/>
      <c r="AI815" s="47"/>
    </row>
    <row r="816" spans="1:35" ht="15.75" customHeight="1" x14ac:dyDescent="0.35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  <c r="AA816" s="47"/>
      <c r="AB816" s="47"/>
      <c r="AC816" s="47"/>
      <c r="AD816" s="47"/>
      <c r="AE816" s="47"/>
      <c r="AF816" s="47"/>
      <c r="AG816" s="47"/>
      <c r="AH816" s="47"/>
      <c r="AI816" s="47"/>
    </row>
    <row r="817" spans="1:35" ht="15.75" customHeight="1" x14ac:dyDescent="0.35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  <c r="AA817" s="47"/>
      <c r="AB817" s="47"/>
      <c r="AC817" s="47"/>
      <c r="AD817" s="47"/>
      <c r="AE817" s="47"/>
      <c r="AF817" s="47"/>
      <c r="AG817" s="47"/>
      <c r="AH817" s="47"/>
      <c r="AI817" s="47"/>
    </row>
    <row r="818" spans="1:35" ht="15.75" customHeight="1" x14ac:dyDescent="0.35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  <c r="AA818" s="47"/>
      <c r="AB818" s="47"/>
      <c r="AC818" s="47"/>
      <c r="AD818" s="47"/>
      <c r="AE818" s="47"/>
      <c r="AF818" s="47"/>
      <c r="AG818" s="47"/>
      <c r="AH818" s="47"/>
      <c r="AI818" s="47"/>
    </row>
    <row r="819" spans="1:35" ht="15.75" customHeight="1" x14ac:dyDescent="0.35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  <c r="AA819" s="47"/>
      <c r="AB819" s="47"/>
      <c r="AC819" s="47"/>
      <c r="AD819" s="47"/>
      <c r="AE819" s="47"/>
      <c r="AF819" s="47"/>
      <c r="AG819" s="47"/>
      <c r="AH819" s="47"/>
      <c r="AI819" s="47"/>
    </row>
    <row r="820" spans="1:35" ht="15.75" customHeight="1" x14ac:dyDescent="0.35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  <c r="AA820" s="47"/>
      <c r="AB820" s="47"/>
      <c r="AC820" s="47"/>
      <c r="AD820" s="47"/>
      <c r="AE820" s="47"/>
      <c r="AF820" s="47"/>
      <c r="AG820" s="47"/>
      <c r="AH820" s="47"/>
      <c r="AI820" s="47"/>
    </row>
    <row r="821" spans="1:35" ht="15.75" customHeight="1" x14ac:dyDescent="0.35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  <c r="AA821" s="47"/>
      <c r="AB821" s="47"/>
      <c r="AC821" s="47"/>
      <c r="AD821" s="47"/>
      <c r="AE821" s="47"/>
      <c r="AF821" s="47"/>
      <c r="AG821" s="47"/>
      <c r="AH821" s="47"/>
      <c r="AI821" s="47"/>
    </row>
    <row r="822" spans="1:35" ht="15.75" customHeight="1" x14ac:dyDescent="0.35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  <c r="AA822" s="47"/>
      <c r="AB822" s="47"/>
      <c r="AC822" s="47"/>
      <c r="AD822" s="47"/>
      <c r="AE822" s="47"/>
      <c r="AF822" s="47"/>
      <c r="AG822" s="47"/>
      <c r="AH822" s="47"/>
      <c r="AI822" s="47"/>
    </row>
    <row r="823" spans="1:35" ht="15.75" customHeight="1" x14ac:dyDescent="0.35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  <c r="AA823" s="47"/>
      <c r="AB823" s="47"/>
      <c r="AC823" s="47"/>
      <c r="AD823" s="47"/>
      <c r="AE823" s="47"/>
      <c r="AF823" s="47"/>
      <c r="AG823" s="47"/>
      <c r="AH823" s="47"/>
      <c r="AI823" s="47"/>
    </row>
    <row r="824" spans="1:35" ht="15.75" customHeight="1" x14ac:dyDescent="0.35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  <c r="AA824" s="47"/>
      <c r="AB824" s="47"/>
      <c r="AC824" s="47"/>
      <c r="AD824" s="47"/>
      <c r="AE824" s="47"/>
      <c r="AF824" s="47"/>
      <c r="AG824" s="47"/>
      <c r="AH824" s="47"/>
      <c r="AI824" s="47"/>
    </row>
    <row r="825" spans="1:35" ht="15.75" customHeight="1" x14ac:dyDescent="0.35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  <c r="AA825" s="47"/>
      <c r="AB825" s="47"/>
      <c r="AC825" s="47"/>
      <c r="AD825" s="47"/>
      <c r="AE825" s="47"/>
      <c r="AF825" s="47"/>
      <c r="AG825" s="47"/>
      <c r="AH825" s="47"/>
      <c r="AI825" s="47"/>
    </row>
    <row r="826" spans="1:35" ht="15.75" customHeight="1" x14ac:dyDescent="0.35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  <c r="AA826" s="47"/>
      <c r="AB826" s="47"/>
      <c r="AC826" s="47"/>
      <c r="AD826" s="47"/>
      <c r="AE826" s="47"/>
      <c r="AF826" s="47"/>
      <c r="AG826" s="47"/>
      <c r="AH826" s="47"/>
      <c r="AI826" s="47"/>
    </row>
    <row r="827" spans="1:35" ht="15.75" customHeight="1" x14ac:dyDescent="0.35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  <c r="AA827" s="47"/>
      <c r="AB827" s="47"/>
      <c r="AC827" s="47"/>
      <c r="AD827" s="47"/>
      <c r="AE827" s="47"/>
      <c r="AF827" s="47"/>
      <c r="AG827" s="47"/>
      <c r="AH827" s="47"/>
      <c r="AI827" s="47"/>
    </row>
    <row r="828" spans="1:35" ht="15.75" customHeight="1" x14ac:dyDescent="0.35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  <c r="AA828" s="47"/>
      <c r="AB828" s="47"/>
      <c r="AC828" s="47"/>
      <c r="AD828" s="47"/>
      <c r="AE828" s="47"/>
      <c r="AF828" s="47"/>
      <c r="AG828" s="47"/>
      <c r="AH828" s="47"/>
      <c r="AI828" s="47"/>
    </row>
    <row r="829" spans="1:35" ht="15.75" customHeight="1" x14ac:dyDescent="0.35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  <c r="AA829" s="47"/>
      <c r="AB829" s="47"/>
      <c r="AC829" s="47"/>
      <c r="AD829" s="47"/>
      <c r="AE829" s="47"/>
      <c r="AF829" s="47"/>
      <c r="AG829" s="47"/>
      <c r="AH829" s="47"/>
      <c r="AI829" s="47"/>
    </row>
    <row r="830" spans="1:35" ht="15.75" customHeight="1" x14ac:dyDescent="0.35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  <c r="AA830" s="47"/>
      <c r="AB830" s="47"/>
      <c r="AC830" s="47"/>
      <c r="AD830" s="47"/>
      <c r="AE830" s="47"/>
      <c r="AF830" s="47"/>
      <c r="AG830" s="47"/>
      <c r="AH830" s="47"/>
      <c r="AI830" s="47"/>
    </row>
    <row r="831" spans="1:35" ht="15.75" customHeight="1" x14ac:dyDescent="0.35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  <c r="AA831" s="47"/>
      <c r="AB831" s="47"/>
      <c r="AC831" s="47"/>
      <c r="AD831" s="47"/>
      <c r="AE831" s="47"/>
      <c r="AF831" s="47"/>
      <c r="AG831" s="47"/>
      <c r="AH831" s="47"/>
      <c r="AI831" s="47"/>
    </row>
    <row r="832" spans="1:35" ht="15.75" customHeight="1" x14ac:dyDescent="0.35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  <c r="AA832" s="47"/>
      <c r="AB832" s="47"/>
      <c r="AC832" s="47"/>
      <c r="AD832" s="47"/>
      <c r="AE832" s="47"/>
      <c r="AF832" s="47"/>
      <c r="AG832" s="47"/>
      <c r="AH832" s="47"/>
      <c r="AI832" s="47"/>
    </row>
    <row r="833" spans="1:35" ht="15.75" customHeight="1" x14ac:dyDescent="0.35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  <c r="AA833" s="47"/>
      <c r="AB833" s="47"/>
      <c r="AC833" s="47"/>
      <c r="AD833" s="47"/>
      <c r="AE833" s="47"/>
      <c r="AF833" s="47"/>
      <c r="AG833" s="47"/>
      <c r="AH833" s="47"/>
      <c r="AI833" s="47"/>
    </row>
    <row r="834" spans="1:35" ht="15.75" customHeight="1" x14ac:dyDescent="0.35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  <c r="AA834" s="47"/>
      <c r="AB834" s="47"/>
      <c r="AC834" s="47"/>
      <c r="AD834" s="47"/>
      <c r="AE834" s="47"/>
      <c r="AF834" s="47"/>
      <c r="AG834" s="47"/>
      <c r="AH834" s="47"/>
      <c r="AI834" s="47"/>
    </row>
    <row r="835" spans="1:35" ht="15.75" customHeight="1" x14ac:dyDescent="0.35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  <c r="AA835" s="47"/>
      <c r="AB835" s="47"/>
      <c r="AC835" s="47"/>
      <c r="AD835" s="47"/>
      <c r="AE835" s="47"/>
      <c r="AF835" s="47"/>
      <c r="AG835" s="47"/>
      <c r="AH835" s="47"/>
      <c r="AI835" s="47"/>
    </row>
    <row r="836" spans="1:35" ht="15.75" customHeight="1" x14ac:dyDescent="0.35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  <c r="AA836" s="47"/>
      <c r="AB836" s="47"/>
      <c r="AC836" s="47"/>
      <c r="AD836" s="47"/>
      <c r="AE836" s="47"/>
      <c r="AF836" s="47"/>
      <c r="AG836" s="47"/>
      <c r="AH836" s="47"/>
      <c r="AI836" s="47"/>
    </row>
    <row r="837" spans="1:35" ht="15.75" customHeight="1" x14ac:dyDescent="0.35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  <c r="AA837" s="47"/>
      <c r="AB837" s="47"/>
      <c r="AC837" s="47"/>
      <c r="AD837" s="47"/>
      <c r="AE837" s="47"/>
      <c r="AF837" s="47"/>
      <c r="AG837" s="47"/>
      <c r="AH837" s="47"/>
      <c r="AI837" s="47"/>
    </row>
    <row r="838" spans="1:35" ht="15.75" customHeight="1" x14ac:dyDescent="0.35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  <c r="AA838" s="47"/>
      <c r="AB838" s="47"/>
      <c r="AC838" s="47"/>
      <c r="AD838" s="47"/>
      <c r="AE838" s="47"/>
      <c r="AF838" s="47"/>
      <c r="AG838" s="47"/>
      <c r="AH838" s="47"/>
      <c r="AI838" s="47"/>
    </row>
    <row r="839" spans="1:35" ht="15.75" customHeight="1" x14ac:dyDescent="0.35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  <c r="AA839" s="47"/>
      <c r="AB839" s="47"/>
      <c r="AC839" s="47"/>
      <c r="AD839" s="47"/>
      <c r="AE839" s="47"/>
      <c r="AF839" s="47"/>
      <c r="AG839" s="47"/>
      <c r="AH839" s="47"/>
      <c r="AI839" s="47"/>
    </row>
    <row r="840" spans="1:35" ht="15.75" customHeight="1" x14ac:dyDescent="0.35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  <c r="AA840" s="47"/>
      <c r="AB840" s="47"/>
      <c r="AC840" s="47"/>
      <c r="AD840" s="47"/>
      <c r="AE840" s="47"/>
      <c r="AF840" s="47"/>
      <c r="AG840" s="47"/>
      <c r="AH840" s="47"/>
      <c r="AI840" s="47"/>
    </row>
    <row r="841" spans="1:35" ht="15.75" customHeight="1" x14ac:dyDescent="0.35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  <c r="AA841" s="47"/>
      <c r="AB841" s="47"/>
      <c r="AC841" s="47"/>
      <c r="AD841" s="47"/>
      <c r="AE841" s="47"/>
      <c r="AF841" s="47"/>
      <c r="AG841" s="47"/>
      <c r="AH841" s="47"/>
      <c r="AI841" s="47"/>
    </row>
    <row r="842" spans="1:35" ht="15.75" customHeight="1" x14ac:dyDescent="0.35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  <c r="AA842" s="47"/>
      <c r="AB842" s="47"/>
      <c r="AC842" s="47"/>
      <c r="AD842" s="47"/>
      <c r="AE842" s="47"/>
      <c r="AF842" s="47"/>
      <c r="AG842" s="47"/>
      <c r="AH842" s="47"/>
      <c r="AI842" s="47"/>
    </row>
    <row r="843" spans="1:35" ht="15.75" customHeight="1" x14ac:dyDescent="0.35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  <c r="AA843" s="47"/>
      <c r="AB843" s="47"/>
      <c r="AC843" s="47"/>
      <c r="AD843" s="47"/>
      <c r="AE843" s="47"/>
      <c r="AF843" s="47"/>
      <c r="AG843" s="47"/>
      <c r="AH843" s="47"/>
      <c r="AI843" s="47"/>
    </row>
    <row r="844" spans="1:35" ht="15.75" customHeight="1" x14ac:dyDescent="0.35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  <c r="AA844" s="47"/>
      <c r="AB844" s="47"/>
      <c r="AC844" s="47"/>
      <c r="AD844" s="47"/>
      <c r="AE844" s="47"/>
      <c r="AF844" s="47"/>
      <c r="AG844" s="47"/>
      <c r="AH844" s="47"/>
      <c r="AI844" s="47"/>
    </row>
    <row r="845" spans="1:35" ht="15.75" customHeight="1" x14ac:dyDescent="0.35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  <c r="AA845" s="47"/>
      <c r="AB845" s="47"/>
      <c r="AC845" s="47"/>
      <c r="AD845" s="47"/>
      <c r="AE845" s="47"/>
      <c r="AF845" s="47"/>
      <c r="AG845" s="47"/>
      <c r="AH845" s="47"/>
      <c r="AI845" s="47"/>
    </row>
    <row r="846" spans="1:35" ht="15.75" customHeight="1" x14ac:dyDescent="0.35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  <c r="AA846" s="47"/>
      <c r="AB846" s="47"/>
      <c r="AC846" s="47"/>
      <c r="AD846" s="47"/>
      <c r="AE846" s="47"/>
      <c r="AF846" s="47"/>
      <c r="AG846" s="47"/>
      <c r="AH846" s="47"/>
      <c r="AI846" s="47"/>
    </row>
    <row r="847" spans="1:35" ht="15.75" customHeight="1" x14ac:dyDescent="0.35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  <c r="AA847" s="47"/>
      <c r="AB847" s="47"/>
      <c r="AC847" s="47"/>
      <c r="AD847" s="47"/>
      <c r="AE847" s="47"/>
      <c r="AF847" s="47"/>
      <c r="AG847" s="47"/>
      <c r="AH847" s="47"/>
      <c r="AI847" s="47"/>
    </row>
    <row r="848" spans="1:35" ht="15.75" customHeight="1" x14ac:dyDescent="0.35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  <c r="AA848" s="47"/>
      <c r="AB848" s="47"/>
      <c r="AC848" s="47"/>
      <c r="AD848" s="47"/>
      <c r="AE848" s="47"/>
      <c r="AF848" s="47"/>
      <c r="AG848" s="47"/>
      <c r="AH848" s="47"/>
      <c r="AI848" s="47"/>
    </row>
    <row r="849" spans="1:35" ht="15.75" customHeight="1" x14ac:dyDescent="0.35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  <c r="AA849" s="47"/>
      <c r="AB849" s="47"/>
      <c r="AC849" s="47"/>
      <c r="AD849" s="47"/>
      <c r="AE849" s="47"/>
      <c r="AF849" s="47"/>
      <c r="AG849" s="47"/>
      <c r="AH849" s="47"/>
      <c r="AI849" s="47"/>
    </row>
    <row r="850" spans="1:35" ht="15.75" customHeight="1" x14ac:dyDescent="0.35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  <c r="AA850" s="47"/>
      <c r="AB850" s="47"/>
      <c r="AC850" s="47"/>
      <c r="AD850" s="47"/>
      <c r="AE850" s="47"/>
      <c r="AF850" s="47"/>
      <c r="AG850" s="47"/>
      <c r="AH850" s="47"/>
      <c r="AI850" s="47"/>
    </row>
    <row r="851" spans="1:35" ht="15.75" customHeight="1" x14ac:dyDescent="0.35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  <c r="AA851" s="47"/>
      <c r="AB851" s="47"/>
      <c r="AC851" s="47"/>
      <c r="AD851" s="47"/>
      <c r="AE851" s="47"/>
      <c r="AF851" s="47"/>
      <c r="AG851" s="47"/>
      <c r="AH851" s="47"/>
      <c r="AI851" s="47"/>
    </row>
    <row r="852" spans="1:35" ht="15.75" customHeight="1" x14ac:dyDescent="0.35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  <c r="AA852" s="47"/>
      <c r="AB852" s="47"/>
      <c r="AC852" s="47"/>
      <c r="AD852" s="47"/>
      <c r="AE852" s="47"/>
      <c r="AF852" s="47"/>
      <c r="AG852" s="47"/>
      <c r="AH852" s="47"/>
      <c r="AI852" s="47"/>
    </row>
    <row r="853" spans="1:35" ht="15.75" customHeight="1" x14ac:dyDescent="0.35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  <c r="AA853" s="47"/>
      <c r="AB853" s="47"/>
      <c r="AC853" s="47"/>
      <c r="AD853" s="47"/>
      <c r="AE853" s="47"/>
      <c r="AF853" s="47"/>
      <c r="AG853" s="47"/>
      <c r="AH853" s="47"/>
      <c r="AI853" s="47"/>
    </row>
    <row r="854" spans="1:35" ht="15.75" customHeight="1" x14ac:dyDescent="0.35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  <c r="AA854" s="47"/>
      <c r="AB854" s="47"/>
      <c r="AC854" s="47"/>
      <c r="AD854" s="47"/>
      <c r="AE854" s="47"/>
      <c r="AF854" s="47"/>
      <c r="AG854" s="47"/>
      <c r="AH854" s="47"/>
      <c r="AI854" s="47"/>
    </row>
    <row r="855" spans="1:35" ht="15.75" customHeight="1" x14ac:dyDescent="0.35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  <c r="AA855" s="47"/>
      <c r="AB855" s="47"/>
      <c r="AC855" s="47"/>
      <c r="AD855" s="47"/>
      <c r="AE855" s="47"/>
      <c r="AF855" s="47"/>
      <c r="AG855" s="47"/>
      <c r="AH855" s="47"/>
      <c r="AI855" s="47"/>
    </row>
    <row r="856" spans="1:35" ht="15.75" customHeight="1" x14ac:dyDescent="0.35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  <c r="AA856" s="47"/>
      <c r="AB856" s="47"/>
      <c r="AC856" s="47"/>
      <c r="AD856" s="47"/>
      <c r="AE856" s="47"/>
      <c r="AF856" s="47"/>
      <c r="AG856" s="47"/>
      <c r="AH856" s="47"/>
      <c r="AI856" s="47"/>
    </row>
    <row r="857" spans="1:35" ht="15.75" customHeight="1" x14ac:dyDescent="0.35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  <c r="AA857" s="47"/>
      <c r="AB857" s="47"/>
      <c r="AC857" s="47"/>
      <c r="AD857" s="47"/>
      <c r="AE857" s="47"/>
      <c r="AF857" s="47"/>
      <c r="AG857" s="47"/>
      <c r="AH857" s="47"/>
      <c r="AI857" s="47"/>
    </row>
    <row r="858" spans="1:35" ht="15.75" customHeight="1" x14ac:dyDescent="0.35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  <c r="AA858" s="47"/>
      <c r="AB858" s="47"/>
      <c r="AC858" s="47"/>
      <c r="AD858" s="47"/>
      <c r="AE858" s="47"/>
      <c r="AF858" s="47"/>
      <c r="AG858" s="47"/>
      <c r="AH858" s="47"/>
      <c r="AI858" s="47"/>
    </row>
    <row r="859" spans="1:35" ht="15.75" customHeight="1" x14ac:dyDescent="0.35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  <c r="AA859" s="47"/>
      <c r="AB859" s="47"/>
      <c r="AC859" s="47"/>
      <c r="AD859" s="47"/>
      <c r="AE859" s="47"/>
      <c r="AF859" s="47"/>
      <c r="AG859" s="47"/>
      <c r="AH859" s="47"/>
      <c r="AI859" s="47"/>
    </row>
    <row r="860" spans="1:35" ht="15.75" customHeight="1" x14ac:dyDescent="0.35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  <c r="AA860" s="47"/>
      <c r="AB860" s="47"/>
      <c r="AC860" s="47"/>
      <c r="AD860" s="47"/>
      <c r="AE860" s="47"/>
      <c r="AF860" s="47"/>
      <c r="AG860" s="47"/>
      <c r="AH860" s="47"/>
      <c r="AI860" s="47"/>
    </row>
    <row r="861" spans="1:35" ht="15.75" customHeight="1" x14ac:dyDescent="0.35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  <c r="AA861" s="47"/>
      <c r="AB861" s="47"/>
      <c r="AC861" s="47"/>
      <c r="AD861" s="47"/>
      <c r="AE861" s="47"/>
      <c r="AF861" s="47"/>
      <c r="AG861" s="47"/>
      <c r="AH861" s="47"/>
      <c r="AI861" s="47"/>
    </row>
    <row r="862" spans="1:35" ht="15.75" customHeight="1" x14ac:dyDescent="0.35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  <c r="AA862" s="47"/>
      <c r="AB862" s="47"/>
      <c r="AC862" s="47"/>
      <c r="AD862" s="47"/>
      <c r="AE862" s="47"/>
      <c r="AF862" s="47"/>
      <c r="AG862" s="47"/>
      <c r="AH862" s="47"/>
      <c r="AI862" s="47"/>
    </row>
    <row r="863" spans="1:35" ht="15.75" customHeight="1" x14ac:dyDescent="0.35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  <c r="AA863" s="47"/>
      <c r="AB863" s="47"/>
      <c r="AC863" s="47"/>
      <c r="AD863" s="47"/>
      <c r="AE863" s="47"/>
      <c r="AF863" s="47"/>
      <c r="AG863" s="47"/>
      <c r="AH863" s="47"/>
      <c r="AI863" s="47"/>
    </row>
    <row r="864" spans="1:35" ht="15.75" customHeight="1" x14ac:dyDescent="0.35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  <c r="AA864" s="47"/>
      <c r="AB864" s="47"/>
      <c r="AC864" s="47"/>
      <c r="AD864" s="47"/>
      <c r="AE864" s="47"/>
      <c r="AF864" s="47"/>
      <c r="AG864" s="47"/>
      <c r="AH864" s="47"/>
      <c r="AI864" s="47"/>
    </row>
    <row r="865" spans="1:35" ht="15.75" customHeight="1" x14ac:dyDescent="0.35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  <c r="AA865" s="47"/>
      <c r="AB865" s="47"/>
      <c r="AC865" s="47"/>
      <c r="AD865" s="47"/>
      <c r="AE865" s="47"/>
      <c r="AF865" s="47"/>
      <c r="AG865" s="47"/>
      <c r="AH865" s="47"/>
      <c r="AI865" s="47"/>
    </row>
    <row r="866" spans="1:35" ht="15.75" customHeight="1" x14ac:dyDescent="0.35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  <c r="AA866" s="47"/>
      <c r="AB866" s="47"/>
      <c r="AC866" s="47"/>
      <c r="AD866" s="47"/>
      <c r="AE866" s="47"/>
      <c r="AF866" s="47"/>
      <c r="AG866" s="47"/>
      <c r="AH866" s="47"/>
      <c r="AI866" s="47"/>
    </row>
    <row r="867" spans="1:35" ht="15.75" customHeight="1" x14ac:dyDescent="0.35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  <c r="AA867" s="47"/>
      <c r="AB867" s="47"/>
      <c r="AC867" s="47"/>
      <c r="AD867" s="47"/>
      <c r="AE867" s="47"/>
      <c r="AF867" s="47"/>
      <c r="AG867" s="47"/>
      <c r="AH867" s="47"/>
      <c r="AI867" s="47"/>
    </row>
    <row r="868" spans="1:35" ht="15.75" customHeight="1" x14ac:dyDescent="0.35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  <c r="AA868" s="47"/>
      <c r="AB868" s="47"/>
      <c r="AC868" s="47"/>
      <c r="AD868" s="47"/>
      <c r="AE868" s="47"/>
      <c r="AF868" s="47"/>
      <c r="AG868" s="47"/>
      <c r="AH868" s="47"/>
      <c r="AI868" s="47"/>
    </row>
    <row r="869" spans="1:35" ht="15.75" customHeight="1" x14ac:dyDescent="0.35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  <c r="AA869" s="47"/>
      <c r="AB869" s="47"/>
      <c r="AC869" s="47"/>
      <c r="AD869" s="47"/>
      <c r="AE869" s="47"/>
      <c r="AF869" s="47"/>
      <c r="AG869" s="47"/>
      <c r="AH869" s="47"/>
      <c r="AI869" s="47"/>
    </row>
    <row r="870" spans="1:35" ht="15.75" customHeight="1" x14ac:dyDescent="0.35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  <c r="AA870" s="47"/>
      <c r="AB870" s="47"/>
      <c r="AC870" s="47"/>
      <c r="AD870" s="47"/>
      <c r="AE870" s="47"/>
      <c r="AF870" s="47"/>
      <c r="AG870" s="47"/>
      <c r="AH870" s="47"/>
      <c r="AI870" s="47"/>
    </row>
    <row r="871" spans="1:35" ht="15.75" customHeight="1" x14ac:dyDescent="0.35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  <c r="AA871" s="47"/>
      <c r="AB871" s="47"/>
      <c r="AC871" s="47"/>
      <c r="AD871" s="47"/>
      <c r="AE871" s="47"/>
      <c r="AF871" s="47"/>
      <c r="AG871" s="47"/>
      <c r="AH871" s="47"/>
      <c r="AI871" s="47"/>
    </row>
    <row r="872" spans="1:35" ht="15.75" customHeight="1" x14ac:dyDescent="0.35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  <c r="AA872" s="47"/>
      <c r="AB872" s="47"/>
      <c r="AC872" s="47"/>
      <c r="AD872" s="47"/>
      <c r="AE872" s="47"/>
      <c r="AF872" s="47"/>
      <c r="AG872" s="47"/>
      <c r="AH872" s="47"/>
      <c r="AI872" s="47"/>
    </row>
    <row r="873" spans="1:35" ht="15.75" customHeight="1" x14ac:dyDescent="0.35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  <c r="AA873" s="47"/>
      <c r="AB873" s="47"/>
      <c r="AC873" s="47"/>
      <c r="AD873" s="47"/>
      <c r="AE873" s="47"/>
      <c r="AF873" s="47"/>
      <c r="AG873" s="47"/>
      <c r="AH873" s="47"/>
      <c r="AI873" s="47"/>
    </row>
    <row r="874" spans="1:35" ht="15.75" customHeight="1" x14ac:dyDescent="0.35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  <c r="AA874" s="47"/>
      <c r="AB874" s="47"/>
      <c r="AC874" s="47"/>
      <c r="AD874" s="47"/>
      <c r="AE874" s="47"/>
      <c r="AF874" s="47"/>
      <c r="AG874" s="47"/>
      <c r="AH874" s="47"/>
      <c r="AI874" s="47"/>
    </row>
    <row r="875" spans="1:35" ht="15.75" customHeight="1" x14ac:dyDescent="0.35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  <c r="AA875" s="47"/>
      <c r="AB875" s="47"/>
      <c r="AC875" s="47"/>
      <c r="AD875" s="47"/>
      <c r="AE875" s="47"/>
      <c r="AF875" s="47"/>
      <c r="AG875" s="47"/>
      <c r="AH875" s="47"/>
      <c r="AI875" s="47"/>
    </row>
    <row r="876" spans="1:35" ht="15.75" customHeight="1" x14ac:dyDescent="0.35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  <c r="AA876" s="47"/>
      <c r="AB876" s="47"/>
      <c r="AC876" s="47"/>
      <c r="AD876" s="47"/>
      <c r="AE876" s="47"/>
      <c r="AF876" s="47"/>
      <c r="AG876" s="47"/>
      <c r="AH876" s="47"/>
      <c r="AI876" s="47"/>
    </row>
    <row r="877" spans="1:35" ht="15.75" customHeight="1" x14ac:dyDescent="0.35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  <c r="AA877" s="47"/>
      <c r="AB877" s="47"/>
      <c r="AC877" s="47"/>
      <c r="AD877" s="47"/>
      <c r="AE877" s="47"/>
      <c r="AF877" s="47"/>
      <c r="AG877" s="47"/>
      <c r="AH877" s="47"/>
      <c r="AI877" s="47"/>
    </row>
    <row r="878" spans="1:35" ht="15.75" customHeight="1" x14ac:dyDescent="0.35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  <c r="AA878" s="47"/>
      <c r="AB878" s="47"/>
      <c r="AC878" s="47"/>
      <c r="AD878" s="47"/>
      <c r="AE878" s="47"/>
      <c r="AF878" s="47"/>
      <c r="AG878" s="47"/>
      <c r="AH878" s="47"/>
      <c r="AI878" s="47"/>
    </row>
    <row r="879" spans="1:35" ht="15.75" customHeight="1" x14ac:dyDescent="0.35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  <c r="AA879" s="47"/>
      <c r="AB879" s="47"/>
      <c r="AC879" s="47"/>
      <c r="AD879" s="47"/>
      <c r="AE879" s="47"/>
      <c r="AF879" s="47"/>
      <c r="AG879" s="47"/>
      <c r="AH879" s="47"/>
      <c r="AI879" s="47"/>
    </row>
    <row r="880" spans="1:35" ht="15.75" customHeight="1" x14ac:dyDescent="0.35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  <c r="AA880" s="47"/>
      <c r="AB880" s="47"/>
      <c r="AC880" s="47"/>
      <c r="AD880" s="47"/>
      <c r="AE880" s="47"/>
      <c r="AF880" s="47"/>
      <c r="AG880" s="47"/>
      <c r="AH880" s="47"/>
      <c r="AI880" s="47"/>
    </row>
    <row r="881" spans="1:35" ht="15.75" customHeight="1" x14ac:dyDescent="0.35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  <c r="AA881" s="47"/>
      <c r="AB881" s="47"/>
      <c r="AC881" s="47"/>
      <c r="AD881" s="47"/>
      <c r="AE881" s="47"/>
      <c r="AF881" s="47"/>
      <c r="AG881" s="47"/>
      <c r="AH881" s="47"/>
      <c r="AI881" s="47"/>
    </row>
    <row r="882" spans="1:35" ht="15.75" customHeight="1" x14ac:dyDescent="0.35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  <c r="AA882" s="47"/>
      <c r="AB882" s="47"/>
      <c r="AC882" s="47"/>
      <c r="AD882" s="47"/>
      <c r="AE882" s="47"/>
      <c r="AF882" s="47"/>
      <c r="AG882" s="47"/>
      <c r="AH882" s="47"/>
      <c r="AI882" s="47"/>
    </row>
    <row r="883" spans="1:35" ht="15.75" customHeight="1" x14ac:dyDescent="0.35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  <c r="AA883" s="47"/>
      <c r="AB883" s="47"/>
      <c r="AC883" s="47"/>
      <c r="AD883" s="47"/>
      <c r="AE883" s="47"/>
      <c r="AF883" s="47"/>
      <c r="AG883" s="47"/>
      <c r="AH883" s="47"/>
      <c r="AI883" s="47"/>
    </row>
    <row r="884" spans="1:35" ht="15.75" customHeight="1" x14ac:dyDescent="0.35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  <c r="AA884" s="47"/>
      <c r="AB884" s="47"/>
      <c r="AC884" s="47"/>
      <c r="AD884" s="47"/>
      <c r="AE884" s="47"/>
      <c r="AF884" s="47"/>
      <c r="AG884" s="47"/>
      <c r="AH884" s="47"/>
      <c r="AI884" s="47"/>
    </row>
    <row r="885" spans="1:35" ht="15.75" customHeight="1" x14ac:dyDescent="0.35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  <c r="AA885" s="47"/>
      <c r="AB885" s="47"/>
      <c r="AC885" s="47"/>
      <c r="AD885" s="47"/>
      <c r="AE885" s="47"/>
      <c r="AF885" s="47"/>
      <c r="AG885" s="47"/>
      <c r="AH885" s="47"/>
      <c r="AI885" s="47"/>
    </row>
    <row r="886" spans="1:35" ht="15.75" customHeight="1" x14ac:dyDescent="0.35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  <c r="AA886" s="47"/>
      <c r="AB886" s="47"/>
      <c r="AC886" s="47"/>
      <c r="AD886" s="47"/>
      <c r="AE886" s="47"/>
      <c r="AF886" s="47"/>
      <c r="AG886" s="47"/>
      <c r="AH886" s="47"/>
      <c r="AI886" s="47"/>
    </row>
    <row r="887" spans="1:35" ht="15.75" customHeight="1" x14ac:dyDescent="0.35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  <c r="AA887" s="47"/>
      <c r="AB887" s="47"/>
      <c r="AC887" s="47"/>
      <c r="AD887" s="47"/>
      <c r="AE887" s="47"/>
      <c r="AF887" s="47"/>
      <c r="AG887" s="47"/>
      <c r="AH887" s="47"/>
      <c r="AI887" s="47"/>
    </row>
    <row r="888" spans="1:35" ht="15.75" customHeight="1" x14ac:dyDescent="0.35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  <c r="AA888" s="47"/>
      <c r="AB888" s="47"/>
      <c r="AC888" s="47"/>
      <c r="AD888" s="47"/>
      <c r="AE888" s="47"/>
      <c r="AF888" s="47"/>
      <c r="AG888" s="47"/>
      <c r="AH888" s="47"/>
      <c r="AI888" s="47"/>
    </row>
    <row r="889" spans="1:35" ht="15.75" customHeight="1" x14ac:dyDescent="0.35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  <c r="AA889" s="47"/>
      <c r="AB889" s="47"/>
      <c r="AC889" s="47"/>
      <c r="AD889" s="47"/>
      <c r="AE889" s="47"/>
      <c r="AF889" s="47"/>
      <c r="AG889" s="47"/>
      <c r="AH889" s="47"/>
      <c r="AI889" s="47"/>
    </row>
    <row r="890" spans="1:35" ht="15.75" customHeight="1" x14ac:dyDescent="0.35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  <c r="AA890" s="47"/>
      <c r="AB890" s="47"/>
      <c r="AC890" s="47"/>
      <c r="AD890" s="47"/>
      <c r="AE890" s="47"/>
      <c r="AF890" s="47"/>
      <c r="AG890" s="47"/>
      <c r="AH890" s="47"/>
      <c r="AI890" s="47"/>
    </row>
    <row r="891" spans="1:35" ht="15.75" customHeight="1" x14ac:dyDescent="0.35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  <c r="AA891" s="47"/>
      <c r="AB891" s="47"/>
      <c r="AC891" s="47"/>
      <c r="AD891" s="47"/>
      <c r="AE891" s="47"/>
      <c r="AF891" s="47"/>
      <c r="AG891" s="47"/>
      <c r="AH891" s="47"/>
      <c r="AI891" s="47"/>
    </row>
    <row r="892" spans="1:35" ht="15.75" customHeight="1" x14ac:dyDescent="0.35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  <c r="AA892" s="47"/>
      <c r="AB892" s="47"/>
      <c r="AC892" s="47"/>
      <c r="AD892" s="47"/>
      <c r="AE892" s="47"/>
      <c r="AF892" s="47"/>
      <c r="AG892" s="47"/>
      <c r="AH892" s="47"/>
      <c r="AI892" s="47"/>
    </row>
    <row r="893" spans="1:35" ht="15.75" customHeight="1" x14ac:dyDescent="0.35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  <c r="AA893" s="47"/>
      <c r="AB893" s="47"/>
      <c r="AC893" s="47"/>
      <c r="AD893" s="47"/>
      <c r="AE893" s="47"/>
      <c r="AF893" s="47"/>
      <c r="AG893" s="47"/>
      <c r="AH893" s="47"/>
      <c r="AI893" s="47"/>
    </row>
    <row r="894" spans="1:35" ht="15.75" customHeight="1" x14ac:dyDescent="0.35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  <c r="AA894" s="47"/>
      <c r="AB894" s="47"/>
      <c r="AC894" s="47"/>
      <c r="AD894" s="47"/>
      <c r="AE894" s="47"/>
      <c r="AF894" s="47"/>
      <c r="AG894" s="47"/>
      <c r="AH894" s="47"/>
      <c r="AI894" s="47"/>
    </row>
    <row r="895" spans="1:35" ht="15.75" customHeight="1" x14ac:dyDescent="0.35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  <c r="AA895" s="47"/>
      <c r="AB895" s="47"/>
      <c r="AC895" s="47"/>
      <c r="AD895" s="47"/>
      <c r="AE895" s="47"/>
      <c r="AF895" s="47"/>
      <c r="AG895" s="47"/>
      <c r="AH895" s="47"/>
      <c r="AI895" s="47"/>
    </row>
    <row r="896" spans="1:35" ht="15.75" customHeight="1" x14ac:dyDescent="0.35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  <c r="AA896" s="47"/>
      <c r="AB896" s="47"/>
      <c r="AC896" s="47"/>
      <c r="AD896" s="47"/>
      <c r="AE896" s="47"/>
      <c r="AF896" s="47"/>
      <c r="AG896" s="47"/>
      <c r="AH896" s="47"/>
      <c r="AI896" s="47"/>
    </row>
    <row r="897" spans="1:35" ht="15.75" customHeight="1" x14ac:dyDescent="0.35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  <c r="AA897" s="47"/>
      <c r="AB897" s="47"/>
      <c r="AC897" s="47"/>
      <c r="AD897" s="47"/>
      <c r="AE897" s="47"/>
      <c r="AF897" s="47"/>
      <c r="AG897" s="47"/>
      <c r="AH897" s="47"/>
      <c r="AI897" s="47"/>
    </row>
    <row r="898" spans="1:35" ht="15.75" customHeight="1" x14ac:dyDescent="0.35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  <c r="AA898" s="47"/>
      <c r="AB898" s="47"/>
      <c r="AC898" s="47"/>
      <c r="AD898" s="47"/>
      <c r="AE898" s="47"/>
      <c r="AF898" s="47"/>
      <c r="AG898" s="47"/>
      <c r="AH898" s="47"/>
      <c r="AI898" s="47"/>
    </row>
    <row r="899" spans="1:35" ht="15.75" customHeight="1" x14ac:dyDescent="0.35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  <c r="AA899" s="47"/>
      <c r="AB899" s="47"/>
      <c r="AC899" s="47"/>
      <c r="AD899" s="47"/>
      <c r="AE899" s="47"/>
      <c r="AF899" s="47"/>
      <c r="AG899" s="47"/>
      <c r="AH899" s="47"/>
      <c r="AI899" s="47"/>
    </row>
    <row r="900" spans="1:35" ht="15.75" customHeight="1" x14ac:dyDescent="0.35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  <c r="AA900" s="47"/>
      <c r="AB900" s="47"/>
      <c r="AC900" s="47"/>
      <c r="AD900" s="47"/>
      <c r="AE900" s="47"/>
      <c r="AF900" s="47"/>
      <c r="AG900" s="47"/>
      <c r="AH900" s="47"/>
      <c r="AI900" s="47"/>
    </row>
    <row r="901" spans="1:35" ht="15.75" customHeight="1" x14ac:dyDescent="0.35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  <c r="AA901" s="47"/>
      <c r="AB901" s="47"/>
      <c r="AC901" s="47"/>
      <c r="AD901" s="47"/>
      <c r="AE901" s="47"/>
      <c r="AF901" s="47"/>
      <c r="AG901" s="47"/>
      <c r="AH901" s="47"/>
      <c r="AI901" s="47"/>
    </row>
    <row r="902" spans="1:35" ht="15.75" customHeight="1" x14ac:dyDescent="0.35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  <c r="AA902" s="47"/>
      <c r="AB902" s="47"/>
      <c r="AC902" s="47"/>
      <c r="AD902" s="47"/>
      <c r="AE902" s="47"/>
      <c r="AF902" s="47"/>
      <c r="AG902" s="47"/>
      <c r="AH902" s="47"/>
      <c r="AI902" s="47"/>
    </row>
    <row r="903" spans="1:35" ht="15.75" customHeight="1" x14ac:dyDescent="0.35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  <c r="AA903" s="47"/>
      <c r="AB903" s="47"/>
      <c r="AC903" s="47"/>
      <c r="AD903" s="47"/>
      <c r="AE903" s="47"/>
      <c r="AF903" s="47"/>
      <c r="AG903" s="47"/>
      <c r="AH903" s="47"/>
      <c r="AI903" s="47"/>
    </row>
    <row r="904" spans="1:35" ht="15.75" customHeight="1" x14ac:dyDescent="0.35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  <c r="AA904" s="47"/>
      <c r="AB904" s="47"/>
      <c r="AC904" s="47"/>
      <c r="AD904" s="47"/>
      <c r="AE904" s="47"/>
      <c r="AF904" s="47"/>
      <c r="AG904" s="47"/>
      <c r="AH904" s="47"/>
      <c r="AI904" s="47"/>
    </row>
    <row r="905" spans="1:35" ht="15.75" customHeight="1" x14ac:dyDescent="0.35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  <c r="AA905" s="47"/>
      <c r="AB905" s="47"/>
      <c r="AC905" s="47"/>
      <c r="AD905" s="47"/>
      <c r="AE905" s="47"/>
      <c r="AF905" s="47"/>
      <c r="AG905" s="47"/>
      <c r="AH905" s="47"/>
      <c r="AI905" s="47"/>
    </row>
    <row r="906" spans="1:35" ht="15.75" customHeight="1" x14ac:dyDescent="0.35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  <c r="AA906" s="47"/>
      <c r="AB906" s="47"/>
      <c r="AC906" s="47"/>
      <c r="AD906" s="47"/>
      <c r="AE906" s="47"/>
      <c r="AF906" s="47"/>
      <c r="AG906" s="47"/>
      <c r="AH906" s="47"/>
      <c r="AI906" s="47"/>
    </row>
    <row r="907" spans="1:35" ht="15.75" customHeight="1" x14ac:dyDescent="0.35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  <c r="AA907" s="47"/>
      <c r="AB907" s="47"/>
      <c r="AC907" s="47"/>
      <c r="AD907" s="47"/>
      <c r="AE907" s="47"/>
      <c r="AF907" s="47"/>
      <c r="AG907" s="47"/>
      <c r="AH907" s="47"/>
      <c r="AI907" s="47"/>
    </row>
    <row r="908" spans="1:35" ht="15.75" customHeight="1" x14ac:dyDescent="0.35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  <c r="AA908" s="47"/>
      <c r="AB908" s="47"/>
      <c r="AC908" s="47"/>
      <c r="AD908" s="47"/>
      <c r="AE908" s="47"/>
      <c r="AF908" s="47"/>
      <c r="AG908" s="47"/>
      <c r="AH908" s="47"/>
      <c r="AI908" s="47"/>
    </row>
    <row r="909" spans="1:35" ht="15.75" customHeight="1" x14ac:dyDescent="0.35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  <c r="AA909" s="47"/>
      <c r="AB909" s="47"/>
      <c r="AC909" s="47"/>
      <c r="AD909" s="47"/>
      <c r="AE909" s="47"/>
      <c r="AF909" s="47"/>
      <c r="AG909" s="47"/>
      <c r="AH909" s="47"/>
      <c r="AI909" s="47"/>
    </row>
    <row r="910" spans="1:35" ht="15.75" customHeight="1" x14ac:dyDescent="0.35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  <c r="AA910" s="47"/>
      <c r="AB910" s="47"/>
      <c r="AC910" s="47"/>
      <c r="AD910" s="47"/>
      <c r="AE910" s="47"/>
      <c r="AF910" s="47"/>
      <c r="AG910" s="47"/>
      <c r="AH910" s="47"/>
      <c r="AI910" s="47"/>
    </row>
    <row r="911" spans="1:35" ht="15.75" customHeight="1" x14ac:dyDescent="0.35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  <c r="AA911" s="47"/>
      <c r="AB911" s="47"/>
      <c r="AC911" s="47"/>
      <c r="AD911" s="47"/>
      <c r="AE911" s="47"/>
      <c r="AF911" s="47"/>
      <c r="AG911" s="47"/>
      <c r="AH911" s="47"/>
      <c r="AI911" s="47"/>
    </row>
    <row r="912" spans="1:35" ht="15.75" customHeight="1" x14ac:dyDescent="0.35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  <c r="AA912" s="47"/>
      <c r="AB912" s="47"/>
      <c r="AC912" s="47"/>
      <c r="AD912" s="47"/>
      <c r="AE912" s="47"/>
      <c r="AF912" s="47"/>
      <c r="AG912" s="47"/>
      <c r="AH912" s="47"/>
      <c r="AI912" s="47"/>
    </row>
    <row r="913" spans="1:35" ht="15.75" customHeight="1" x14ac:dyDescent="0.35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  <c r="AA913" s="47"/>
      <c r="AB913" s="47"/>
      <c r="AC913" s="47"/>
      <c r="AD913" s="47"/>
      <c r="AE913" s="47"/>
      <c r="AF913" s="47"/>
      <c r="AG913" s="47"/>
      <c r="AH913" s="47"/>
      <c r="AI913" s="47"/>
    </row>
    <row r="914" spans="1:35" ht="15.75" customHeight="1" x14ac:dyDescent="0.35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  <c r="AA914" s="47"/>
      <c r="AB914" s="47"/>
      <c r="AC914" s="47"/>
      <c r="AD914" s="47"/>
      <c r="AE914" s="47"/>
      <c r="AF914" s="47"/>
      <c r="AG914" s="47"/>
      <c r="AH914" s="47"/>
      <c r="AI914" s="47"/>
    </row>
    <row r="915" spans="1:35" ht="15.75" customHeight="1" x14ac:dyDescent="0.35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  <c r="AA915" s="47"/>
      <c r="AB915" s="47"/>
      <c r="AC915" s="47"/>
      <c r="AD915" s="47"/>
      <c r="AE915" s="47"/>
      <c r="AF915" s="47"/>
      <c r="AG915" s="47"/>
      <c r="AH915" s="47"/>
      <c r="AI915" s="47"/>
    </row>
    <row r="916" spans="1:35" ht="15.75" customHeight="1" x14ac:dyDescent="0.35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  <c r="AA916" s="47"/>
      <c r="AB916" s="47"/>
      <c r="AC916" s="47"/>
      <c r="AD916" s="47"/>
      <c r="AE916" s="47"/>
      <c r="AF916" s="47"/>
      <c r="AG916" s="47"/>
      <c r="AH916" s="47"/>
      <c r="AI916" s="47"/>
    </row>
    <row r="917" spans="1:35" ht="15.75" customHeight="1" x14ac:dyDescent="0.35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  <c r="AA917" s="47"/>
      <c r="AB917" s="47"/>
      <c r="AC917" s="47"/>
      <c r="AD917" s="47"/>
      <c r="AE917" s="47"/>
      <c r="AF917" s="47"/>
      <c r="AG917" s="47"/>
      <c r="AH917" s="47"/>
      <c r="AI917" s="47"/>
    </row>
    <row r="918" spans="1:35" ht="15.75" customHeight="1" x14ac:dyDescent="0.35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  <c r="AA918" s="47"/>
      <c r="AB918" s="47"/>
      <c r="AC918" s="47"/>
      <c r="AD918" s="47"/>
      <c r="AE918" s="47"/>
      <c r="AF918" s="47"/>
      <c r="AG918" s="47"/>
      <c r="AH918" s="47"/>
      <c r="AI918" s="47"/>
    </row>
    <row r="919" spans="1:35" ht="15.75" customHeight="1" x14ac:dyDescent="0.35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  <c r="AA919" s="47"/>
      <c r="AB919" s="47"/>
      <c r="AC919" s="47"/>
      <c r="AD919" s="47"/>
      <c r="AE919" s="47"/>
      <c r="AF919" s="47"/>
      <c r="AG919" s="47"/>
      <c r="AH919" s="47"/>
      <c r="AI919" s="47"/>
    </row>
    <row r="920" spans="1:35" ht="15.75" customHeight="1" x14ac:dyDescent="0.35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  <c r="AA920" s="47"/>
      <c r="AB920" s="47"/>
      <c r="AC920" s="47"/>
      <c r="AD920" s="47"/>
      <c r="AE920" s="47"/>
      <c r="AF920" s="47"/>
      <c r="AG920" s="47"/>
      <c r="AH920" s="47"/>
      <c r="AI920" s="47"/>
    </row>
    <row r="921" spans="1:35" ht="15.75" customHeight="1" x14ac:dyDescent="0.35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  <c r="AA921" s="47"/>
      <c r="AB921" s="47"/>
      <c r="AC921" s="47"/>
      <c r="AD921" s="47"/>
      <c r="AE921" s="47"/>
      <c r="AF921" s="47"/>
      <c r="AG921" s="47"/>
      <c r="AH921" s="47"/>
      <c r="AI921" s="47"/>
    </row>
    <row r="922" spans="1:35" ht="15.75" customHeight="1" x14ac:dyDescent="0.35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  <c r="AA922" s="47"/>
      <c r="AB922" s="47"/>
      <c r="AC922" s="47"/>
      <c r="AD922" s="47"/>
      <c r="AE922" s="47"/>
      <c r="AF922" s="47"/>
      <c r="AG922" s="47"/>
      <c r="AH922" s="47"/>
      <c r="AI922" s="47"/>
    </row>
    <row r="923" spans="1:35" ht="15.75" customHeight="1" x14ac:dyDescent="0.35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  <c r="AA923" s="47"/>
      <c r="AB923" s="47"/>
      <c r="AC923" s="47"/>
      <c r="AD923" s="47"/>
      <c r="AE923" s="47"/>
      <c r="AF923" s="47"/>
      <c r="AG923" s="47"/>
      <c r="AH923" s="47"/>
      <c r="AI923" s="47"/>
    </row>
    <row r="924" spans="1:35" ht="15.75" customHeight="1" x14ac:dyDescent="0.35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  <c r="AA924" s="47"/>
      <c r="AB924" s="47"/>
      <c r="AC924" s="47"/>
      <c r="AD924" s="47"/>
      <c r="AE924" s="47"/>
      <c r="AF924" s="47"/>
      <c r="AG924" s="47"/>
      <c r="AH924" s="47"/>
      <c r="AI924" s="47"/>
    </row>
    <row r="925" spans="1:35" ht="15.75" customHeight="1" x14ac:dyDescent="0.35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  <c r="AA925" s="47"/>
      <c r="AB925" s="47"/>
      <c r="AC925" s="47"/>
      <c r="AD925" s="47"/>
      <c r="AE925" s="47"/>
      <c r="AF925" s="47"/>
      <c r="AG925" s="47"/>
      <c r="AH925" s="47"/>
      <c r="AI925" s="47"/>
    </row>
    <row r="926" spans="1:35" ht="15.75" customHeight="1" x14ac:dyDescent="0.35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  <c r="AA926" s="47"/>
      <c r="AB926" s="47"/>
      <c r="AC926" s="47"/>
      <c r="AD926" s="47"/>
      <c r="AE926" s="47"/>
      <c r="AF926" s="47"/>
      <c r="AG926" s="47"/>
      <c r="AH926" s="47"/>
      <c r="AI926" s="47"/>
    </row>
    <row r="927" spans="1:35" ht="15.75" customHeight="1" x14ac:dyDescent="0.35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  <c r="AA927" s="47"/>
      <c r="AB927" s="47"/>
      <c r="AC927" s="47"/>
      <c r="AD927" s="47"/>
      <c r="AE927" s="47"/>
      <c r="AF927" s="47"/>
      <c r="AG927" s="47"/>
      <c r="AH927" s="47"/>
      <c r="AI927" s="47"/>
    </row>
    <row r="928" spans="1:35" ht="15.75" customHeight="1" x14ac:dyDescent="0.35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  <c r="AA928" s="47"/>
      <c r="AB928" s="47"/>
      <c r="AC928" s="47"/>
      <c r="AD928" s="47"/>
      <c r="AE928" s="47"/>
      <c r="AF928" s="47"/>
      <c r="AG928" s="47"/>
      <c r="AH928" s="47"/>
      <c r="AI928" s="47"/>
    </row>
    <row r="929" spans="1:35" ht="15.75" customHeight="1" x14ac:dyDescent="0.35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  <c r="AA929" s="47"/>
      <c r="AB929" s="47"/>
      <c r="AC929" s="47"/>
      <c r="AD929" s="47"/>
      <c r="AE929" s="47"/>
      <c r="AF929" s="47"/>
      <c r="AG929" s="47"/>
      <c r="AH929" s="47"/>
      <c r="AI929" s="47"/>
    </row>
    <row r="930" spans="1:35" ht="15.75" customHeight="1" x14ac:dyDescent="0.35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  <c r="AA930" s="47"/>
      <c r="AB930" s="47"/>
      <c r="AC930" s="47"/>
      <c r="AD930" s="47"/>
      <c r="AE930" s="47"/>
      <c r="AF930" s="47"/>
      <c r="AG930" s="47"/>
      <c r="AH930" s="47"/>
      <c r="AI930" s="47"/>
    </row>
    <row r="931" spans="1:35" ht="15.75" customHeight="1" x14ac:dyDescent="0.35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  <c r="AA931" s="47"/>
      <c r="AB931" s="47"/>
      <c r="AC931" s="47"/>
      <c r="AD931" s="47"/>
      <c r="AE931" s="47"/>
      <c r="AF931" s="47"/>
      <c r="AG931" s="47"/>
      <c r="AH931" s="47"/>
      <c r="AI931" s="47"/>
    </row>
    <row r="932" spans="1:35" ht="15.75" customHeight="1" x14ac:dyDescent="0.35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  <c r="AA932" s="47"/>
      <c r="AB932" s="47"/>
      <c r="AC932" s="47"/>
      <c r="AD932" s="47"/>
      <c r="AE932" s="47"/>
      <c r="AF932" s="47"/>
      <c r="AG932" s="47"/>
      <c r="AH932" s="47"/>
      <c r="AI932" s="47"/>
    </row>
    <row r="933" spans="1:35" ht="15.75" customHeight="1" x14ac:dyDescent="0.35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  <c r="AA933" s="47"/>
      <c r="AB933" s="47"/>
      <c r="AC933" s="47"/>
      <c r="AD933" s="47"/>
      <c r="AE933" s="47"/>
      <c r="AF933" s="47"/>
      <c r="AG933" s="47"/>
      <c r="AH933" s="47"/>
      <c r="AI933" s="47"/>
    </row>
    <row r="934" spans="1:35" ht="15.75" customHeight="1" x14ac:dyDescent="0.35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  <c r="AA934" s="47"/>
      <c r="AB934" s="47"/>
      <c r="AC934" s="47"/>
      <c r="AD934" s="47"/>
      <c r="AE934" s="47"/>
      <c r="AF934" s="47"/>
      <c r="AG934" s="47"/>
      <c r="AH934" s="47"/>
      <c r="AI934" s="47"/>
    </row>
    <row r="935" spans="1:35" ht="15.75" customHeight="1" x14ac:dyDescent="0.35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  <c r="AA935" s="47"/>
      <c r="AB935" s="47"/>
      <c r="AC935" s="47"/>
      <c r="AD935" s="47"/>
      <c r="AE935" s="47"/>
      <c r="AF935" s="47"/>
      <c r="AG935" s="47"/>
      <c r="AH935" s="47"/>
      <c r="AI935" s="47"/>
    </row>
    <row r="936" spans="1:35" ht="15.75" customHeight="1" x14ac:dyDescent="0.35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  <c r="AA936" s="47"/>
      <c r="AB936" s="47"/>
      <c r="AC936" s="47"/>
      <c r="AD936" s="47"/>
      <c r="AE936" s="47"/>
      <c r="AF936" s="47"/>
      <c r="AG936" s="47"/>
      <c r="AH936" s="47"/>
      <c r="AI936" s="47"/>
    </row>
    <row r="937" spans="1:35" ht="15.75" customHeight="1" x14ac:dyDescent="0.35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  <c r="AA937" s="47"/>
      <c r="AB937" s="47"/>
      <c r="AC937" s="47"/>
      <c r="AD937" s="47"/>
      <c r="AE937" s="47"/>
      <c r="AF937" s="47"/>
      <c r="AG937" s="47"/>
      <c r="AH937" s="47"/>
      <c r="AI937" s="47"/>
    </row>
    <row r="938" spans="1:35" ht="15.75" customHeight="1" x14ac:dyDescent="0.35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  <c r="AA938" s="47"/>
      <c r="AB938" s="47"/>
      <c r="AC938" s="47"/>
      <c r="AD938" s="47"/>
      <c r="AE938" s="47"/>
      <c r="AF938" s="47"/>
      <c r="AG938" s="47"/>
      <c r="AH938" s="47"/>
      <c r="AI938" s="47"/>
    </row>
    <row r="939" spans="1:35" ht="15.75" customHeight="1" x14ac:dyDescent="0.35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  <c r="AA939" s="47"/>
      <c r="AB939" s="47"/>
      <c r="AC939" s="47"/>
      <c r="AD939" s="47"/>
      <c r="AE939" s="47"/>
      <c r="AF939" s="47"/>
      <c r="AG939" s="47"/>
      <c r="AH939" s="47"/>
      <c r="AI939" s="47"/>
    </row>
    <row r="940" spans="1:35" ht="15.75" customHeight="1" x14ac:dyDescent="0.35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  <c r="AA940" s="47"/>
      <c r="AB940" s="47"/>
      <c r="AC940" s="47"/>
      <c r="AD940" s="47"/>
      <c r="AE940" s="47"/>
      <c r="AF940" s="47"/>
      <c r="AG940" s="47"/>
      <c r="AH940" s="47"/>
      <c r="AI940" s="47"/>
    </row>
    <row r="941" spans="1:35" ht="15.75" customHeight="1" x14ac:dyDescent="0.35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  <c r="AA941" s="47"/>
      <c r="AB941" s="47"/>
      <c r="AC941" s="47"/>
      <c r="AD941" s="47"/>
      <c r="AE941" s="47"/>
      <c r="AF941" s="47"/>
      <c r="AG941" s="47"/>
      <c r="AH941" s="47"/>
      <c r="AI941" s="47"/>
    </row>
    <row r="942" spans="1:35" ht="15.75" customHeight="1" x14ac:dyDescent="0.35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  <c r="AA942" s="47"/>
      <c r="AB942" s="47"/>
      <c r="AC942" s="47"/>
      <c r="AD942" s="47"/>
      <c r="AE942" s="47"/>
      <c r="AF942" s="47"/>
      <c r="AG942" s="47"/>
      <c r="AH942" s="47"/>
      <c r="AI942" s="47"/>
    </row>
    <row r="943" spans="1:35" ht="15.75" customHeight="1" x14ac:dyDescent="0.35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  <c r="AA943" s="47"/>
      <c r="AB943" s="47"/>
      <c r="AC943" s="47"/>
      <c r="AD943" s="47"/>
      <c r="AE943" s="47"/>
      <c r="AF943" s="47"/>
      <c r="AG943" s="47"/>
      <c r="AH943" s="47"/>
      <c r="AI943" s="47"/>
    </row>
    <row r="944" spans="1:35" ht="15.75" customHeight="1" x14ac:dyDescent="0.35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  <c r="AA944" s="47"/>
      <c r="AB944" s="47"/>
      <c r="AC944" s="47"/>
      <c r="AD944" s="47"/>
      <c r="AE944" s="47"/>
      <c r="AF944" s="47"/>
      <c r="AG944" s="47"/>
      <c r="AH944" s="47"/>
      <c r="AI944" s="47"/>
    </row>
    <row r="945" spans="1:35" ht="15.75" customHeight="1" x14ac:dyDescent="0.35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  <c r="AA945" s="47"/>
      <c r="AB945" s="47"/>
      <c r="AC945" s="47"/>
      <c r="AD945" s="47"/>
      <c r="AE945" s="47"/>
      <c r="AF945" s="47"/>
      <c r="AG945" s="47"/>
      <c r="AH945" s="47"/>
      <c r="AI945" s="47"/>
    </row>
    <row r="946" spans="1:35" ht="15.75" customHeight="1" x14ac:dyDescent="0.35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  <c r="AA946" s="47"/>
      <c r="AB946" s="47"/>
      <c r="AC946" s="47"/>
      <c r="AD946" s="47"/>
      <c r="AE946" s="47"/>
      <c r="AF946" s="47"/>
      <c r="AG946" s="47"/>
      <c r="AH946" s="47"/>
      <c r="AI946" s="47"/>
    </row>
    <row r="947" spans="1:35" ht="15.75" customHeight="1" x14ac:dyDescent="0.35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  <c r="AA947" s="47"/>
      <c r="AB947" s="47"/>
      <c r="AC947" s="47"/>
      <c r="AD947" s="47"/>
      <c r="AE947" s="47"/>
      <c r="AF947" s="47"/>
      <c r="AG947" s="47"/>
      <c r="AH947" s="47"/>
      <c r="AI947" s="47"/>
    </row>
    <row r="948" spans="1:35" ht="15.75" customHeight="1" x14ac:dyDescent="0.35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  <c r="AA948" s="47"/>
      <c r="AB948" s="47"/>
      <c r="AC948" s="47"/>
      <c r="AD948" s="47"/>
      <c r="AE948" s="47"/>
      <c r="AF948" s="47"/>
      <c r="AG948" s="47"/>
      <c r="AH948" s="47"/>
      <c r="AI948" s="47"/>
    </row>
    <row r="949" spans="1:35" ht="15.75" customHeight="1" x14ac:dyDescent="0.35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  <c r="AA949" s="47"/>
      <c r="AB949" s="47"/>
      <c r="AC949" s="47"/>
      <c r="AD949" s="47"/>
      <c r="AE949" s="47"/>
      <c r="AF949" s="47"/>
      <c r="AG949" s="47"/>
      <c r="AH949" s="47"/>
      <c r="AI949" s="47"/>
    </row>
    <row r="950" spans="1:35" ht="15.75" customHeight="1" x14ac:dyDescent="0.35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  <c r="AA950" s="47"/>
      <c r="AB950" s="47"/>
      <c r="AC950" s="47"/>
      <c r="AD950" s="47"/>
      <c r="AE950" s="47"/>
      <c r="AF950" s="47"/>
      <c r="AG950" s="47"/>
      <c r="AH950" s="47"/>
      <c r="AI950" s="47"/>
    </row>
    <row r="951" spans="1:35" ht="15.75" customHeight="1" x14ac:dyDescent="0.35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  <c r="AA951" s="47"/>
      <c r="AB951" s="47"/>
      <c r="AC951" s="47"/>
      <c r="AD951" s="47"/>
      <c r="AE951" s="47"/>
      <c r="AF951" s="47"/>
      <c r="AG951" s="47"/>
      <c r="AH951" s="47"/>
      <c r="AI951" s="47"/>
    </row>
    <row r="952" spans="1:35" ht="15.75" customHeight="1" x14ac:dyDescent="0.35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  <c r="AA952" s="47"/>
      <c r="AB952" s="47"/>
      <c r="AC952" s="47"/>
      <c r="AD952" s="47"/>
      <c r="AE952" s="47"/>
      <c r="AF952" s="47"/>
      <c r="AG952" s="47"/>
      <c r="AH952" s="47"/>
      <c r="AI952" s="47"/>
    </row>
    <row r="953" spans="1:35" ht="15.75" customHeight="1" x14ac:dyDescent="0.35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  <c r="AA953" s="47"/>
      <c r="AB953" s="47"/>
      <c r="AC953" s="47"/>
      <c r="AD953" s="47"/>
      <c r="AE953" s="47"/>
      <c r="AF953" s="47"/>
      <c r="AG953" s="47"/>
      <c r="AH953" s="47"/>
      <c r="AI953" s="47"/>
    </row>
    <row r="954" spans="1:35" ht="15.75" customHeight="1" x14ac:dyDescent="0.35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  <c r="AA954" s="47"/>
      <c r="AB954" s="47"/>
      <c r="AC954" s="47"/>
      <c r="AD954" s="47"/>
      <c r="AE954" s="47"/>
      <c r="AF954" s="47"/>
      <c r="AG954" s="47"/>
      <c r="AH954" s="47"/>
      <c r="AI954" s="47"/>
    </row>
    <row r="955" spans="1:35" ht="15.75" customHeight="1" x14ac:dyDescent="0.35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  <c r="AA955" s="47"/>
      <c r="AB955" s="47"/>
      <c r="AC955" s="47"/>
      <c r="AD955" s="47"/>
      <c r="AE955" s="47"/>
      <c r="AF955" s="47"/>
      <c r="AG955" s="47"/>
      <c r="AH955" s="47"/>
      <c r="AI955" s="47"/>
    </row>
    <row r="956" spans="1:35" ht="15.75" customHeight="1" x14ac:dyDescent="0.35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  <c r="AA956" s="47"/>
      <c r="AB956" s="47"/>
      <c r="AC956" s="47"/>
      <c r="AD956" s="47"/>
      <c r="AE956" s="47"/>
      <c r="AF956" s="47"/>
      <c r="AG956" s="47"/>
      <c r="AH956" s="47"/>
      <c r="AI956" s="47"/>
    </row>
    <row r="957" spans="1:35" ht="15.75" customHeight="1" x14ac:dyDescent="0.35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  <c r="AA957" s="47"/>
      <c r="AB957" s="47"/>
      <c r="AC957" s="47"/>
      <c r="AD957" s="47"/>
      <c r="AE957" s="47"/>
      <c r="AF957" s="47"/>
      <c r="AG957" s="47"/>
      <c r="AH957" s="47"/>
      <c r="AI957" s="47"/>
    </row>
    <row r="958" spans="1:35" ht="15.75" customHeight="1" x14ac:dyDescent="0.35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  <c r="AA958" s="47"/>
      <c r="AB958" s="47"/>
      <c r="AC958" s="47"/>
      <c r="AD958" s="47"/>
      <c r="AE958" s="47"/>
      <c r="AF958" s="47"/>
      <c r="AG958" s="47"/>
      <c r="AH958" s="47"/>
      <c r="AI958" s="47"/>
    </row>
    <row r="959" spans="1:35" ht="15.75" customHeight="1" x14ac:dyDescent="0.35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  <c r="AA959" s="47"/>
      <c r="AB959" s="47"/>
      <c r="AC959" s="47"/>
      <c r="AD959" s="47"/>
      <c r="AE959" s="47"/>
      <c r="AF959" s="47"/>
      <c r="AG959" s="47"/>
      <c r="AH959" s="47"/>
      <c r="AI959" s="47"/>
    </row>
    <row r="960" spans="1:35" ht="15.75" customHeight="1" x14ac:dyDescent="0.35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  <c r="AA960" s="47"/>
      <c r="AB960" s="47"/>
      <c r="AC960" s="47"/>
      <c r="AD960" s="47"/>
      <c r="AE960" s="47"/>
      <c r="AF960" s="47"/>
      <c r="AG960" s="47"/>
      <c r="AH960" s="47"/>
      <c r="AI960" s="47"/>
    </row>
    <row r="961" spans="1:35" ht="15.75" customHeight="1" x14ac:dyDescent="0.35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  <c r="AA961" s="47"/>
      <c r="AB961" s="47"/>
      <c r="AC961" s="47"/>
      <c r="AD961" s="47"/>
      <c r="AE961" s="47"/>
      <c r="AF961" s="47"/>
      <c r="AG961" s="47"/>
      <c r="AH961" s="47"/>
      <c r="AI961" s="47"/>
    </row>
    <row r="962" spans="1:35" ht="15.75" customHeight="1" x14ac:dyDescent="0.35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  <c r="AA962" s="47"/>
      <c r="AB962" s="47"/>
      <c r="AC962" s="47"/>
      <c r="AD962" s="47"/>
      <c r="AE962" s="47"/>
      <c r="AF962" s="47"/>
      <c r="AG962" s="47"/>
      <c r="AH962" s="47"/>
      <c r="AI962" s="47"/>
    </row>
    <row r="963" spans="1:35" ht="15.75" customHeight="1" x14ac:dyDescent="0.35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  <c r="AA963" s="47"/>
      <c r="AB963" s="47"/>
      <c r="AC963" s="47"/>
      <c r="AD963" s="47"/>
      <c r="AE963" s="47"/>
      <c r="AF963" s="47"/>
      <c r="AG963" s="47"/>
      <c r="AH963" s="47"/>
      <c r="AI963" s="47"/>
    </row>
    <row r="964" spans="1:35" ht="15.75" customHeight="1" x14ac:dyDescent="0.35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  <c r="AA964" s="47"/>
      <c r="AB964" s="47"/>
      <c r="AC964" s="47"/>
      <c r="AD964" s="47"/>
      <c r="AE964" s="47"/>
      <c r="AF964" s="47"/>
      <c r="AG964" s="47"/>
      <c r="AH964" s="47"/>
      <c r="AI964" s="47"/>
    </row>
    <row r="965" spans="1:35" ht="15.75" customHeight="1" x14ac:dyDescent="0.35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  <c r="AA965" s="47"/>
      <c r="AB965" s="47"/>
      <c r="AC965" s="47"/>
      <c r="AD965" s="47"/>
      <c r="AE965" s="47"/>
      <c r="AF965" s="47"/>
      <c r="AG965" s="47"/>
      <c r="AH965" s="47"/>
      <c r="AI965" s="47"/>
    </row>
    <row r="966" spans="1:35" ht="15.75" customHeight="1" x14ac:dyDescent="0.35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  <c r="AA966" s="47"/>
      <c r="AB966" s="47"/>
      <c r="AC966" s="47"/>
      <c r="AD966" s="47"/>
      <c r="AE966" s="47"/>
      <c r="AF966" s="47"/>
      <c r="AG966" s="47"/>
      <c r="AH966" s="47"/>
      <c r="AI966" s="47"/>
    </row>
    <row r="967" spans="1:35" ht="15.75" customHeight="1" x14ac:dyDescent="0.35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  <c r="AA967" s="47"/>
      <c r="AB967" s="47"/>
      <c r="AC967" s="47"/>
      <c r="AD967" s="47"/>
      <c r="AE967" s="47"/>
      <c r="AF967" s="47"/>
      <c r="AG967" s="47"/>
      <c r="AH967" s="47"/>
      <c r="AI967" s="47"/>
    </row>
    <row r="968" spans="1:35" ht="15.75" customHeight="1" x14ac:dyDescent="0.35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  <c r="AA968" s="47"/>
      <c r="AB968" s="47"/>
      <c r="AC968" s="47"/>
      <c r="AD968" s="47"/>
      <c r="AE968" s="47"/>
      <c r="AF968" s="47"/>
      <c r="AG968" s="47"/>
      <c r="AH968" s="47"/>
      <c r="AI968" s="47"/>
    </row>
    <row r="969" spans="1:35" ht="15.75" customHeight="1" x14ac:dyDescent="0.35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  <c r="AA969" s="47"/>
      <c r="AB969" s="47"/>
      <c r="AC969" s="47"/>
      <c r="AD969" s="47"/>
      <c r="AE969" s="47"/>
      <c r="AF969" s="47"/>
      <c r="AG969" s="47"/>
      <c r="AH969" s="47"/>
      <c r="AI969" s="47"/>
    </row>
    <row r="970" spans="1:35" ht="15.75" customHeight="1" x14ac:dyDescent="0.35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  <c r="AA970" s="47"/>
      <c r="AB970" s="47"/>
      <c r="AC970" s="47"/>
      <c r="AD970" s="47"/>
      <c r="AE970" s="47"/>
      <c r="AF970" s="47"/>
      <c r="AG970" s="47"/>
      <c r="AH970" s="47"/>
      <c r="AI970" s="47"/>
    </row>
    <row r="971" spans="1:35" ht="15.75" customHeight="1" x14ac:dyDescent="0.35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  <c r="AA971" s="47"/>
      <c r="AB971" s="47"/>
      <c r="AC971" s="47"/>
      <c r="AD971" s="47"/>
      <c r="AE971" s="47"/>
      <c r="AF971" s="47"/>
      <c r="AG971" s="47"/>
      <c r="AH971" s="47"/>
      <c r="AI971" s="47"/>
    </row>
    <row r="972" spans="1:35" ht="15.75" customHeight="1" x14ac:dyDescent="0.35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  <c r="AA972" s="47"/>
      <c r="AB972" s="47"/>
      <c r="AC972" s="47"/>
      <c r="AD972" s="47"/>
      <c r="AE972" s="47"/>
      <c r="AF972" s="47"/>
      <c r="AG972" s="47"/>
      <c r="AH972" s="47"/>
      <c r="AI972" s="47"/>
    </row>
    <row r="973" spans="1:35" ht="15.75" customHeight="1" x14ac:dyDescent="0.35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  <c r="AA973" s="47"/>
      <c r="AB973" s="47"/>
      <c r="AC973" s="47"/>
      <c r="AD973" s="47"/>
      <c r="AE973" s="47"/>
      <c r="AF973" s="47"/>
      <c r="AG973" s="47"/>
      <c r="AH973" s="47"/>
      <c r="AI973" s="47"/>
    </row>
    <row r="974" spans="1:35" ht="15.75" customHeight="1" x14ac:dyDescent="0.35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  <c r="AA974" s="47"/>
      <c r="AB974" s="47"/>
      <c r="AC974" s="47"/>
      <c r="AD974" s="47"/>
      <c r="AE974" s="47"/>
      <c r="AF974" s="47"/>
      <c r="AG974" s="47"/>
      <c r="AH974" s="47"/>
      <c r="AI974" s="47"/>
    </row>
    <row r="975" spans="1:35" ht="15.75" customHeight="1" x14ac:dyDescent="0.35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  <c r="AA975" s="47"/>
      <c r="AB975" s="47"/>
      <c r="AC975" s="47"/>
      <c r="AD975" s="47"/>
      <c r="AE975" s="47"/>
      <c r="AF975" s="47"/>
      <c r="AG975" s="47"/>
      <c r="AH975" s="47"/>
      <c r="AI975" s="47"/>
    </row>
    <row r="976" spans="1:35" ht="15.75" customHeight="1" x14ac:dyDescent="0.35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  <c r="AA976" s="47"/>
      <c r="AB976" s="47"/>
      <c r="AC976" s="47"/>
      <c r="AD976" s="47"/>
      <c r="AE976" s="47"/>
      <c r="AF976" s="47"/>
      <c r="AG976" s="47"/>
      <c r="AH976" s="47"/>
      <c r="AI976" s="47"/>
    </row>
    <row r="977" spans="1:35" ht="15.75" customHeight="1" x14ac:dyDescent="0.35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  <c r="AA977" s="47"/>
      <c r="AB977" s="47"/>
      <c r="AC977" s="47"/>
      <c r="AD977" s="47"/>
      <c r="AE977" s="47"/>
      <c r="AF977" s="47"/>
      <c r="AG977" s="47"/>
      <c r="AH977" s="47"/>
      <c r="AI977" s="47"/>
    </row>
    <row r="978" spans="1:35" ht="15.75" customHeight="1" x14ac:dyDescent="0.35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  <c r="AA978" s="47"/>
      <c r="AB978" s="47"/>
      <c r="AC978" s="47"/>
      <c r="AD978" s="47"/>
      <c r="AE978" s="47"/>
      <c r="AF978" s="47"/>
      <c r="AG978" s="47"/>
      <c r="AH978" s="47"/>
      <c r="AI978" s="47"/>
    </row>
    <row r="979" spans="1:35" ht="15.75" customHeight="1" x14ac:dyDescent="0.35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  <c r="AA979" s="47"/>
      <c r="AB979" s="47"/>
      <c r="AC979" s="47"/>
      <c r="AD979" s="47"/>
      <c r="AE979" s="47"/>
      <c r="AF979" s="47"/>
      <c r="AG979" s="47"/>
      <c r="AH979" s="47"/>
      <c r="AI979" s="47"/>
    </row>
    <row r="980" spans="1:35" ht="15.75" customHeight="1" x14ac:dyDescent="0.35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  <c r="AA980" s="47"/>
      <c r="AB980" s="47"/>
      <c r="AC980" s="47"/>
      <c r="AD980" s="47"/>
      <c r="AE980" s="47"/>
      <c r="AF980" s="47"/>
      <c r="AG980" s="47"/>
      <c r="AH980" s="47"/>
      <c r="AI980" s="47"/>
    </row>
    <row r="981" spans="1:35" ht="15.75" customHeight="1" x14ac:dyDescent="0.35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  <c r="AA981" s="47"/>
      <c r="AB981" s="47"/>
      <c r="AC981" s="47"/>
      <c r="AD981" s="47"/>
      <c r="AE981" s="47"/>
      <c r="AF981" s="47"/>
      <c r="AG981" s="47"/>
      <c r="AH981" s="47"/>
      <c r="AI981" s="47"/>
    </row>
    <row r="982" spans="1:35" ht="15.75" customHeight="1" x14ac:dyDescent="0.35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  <c r="AA982" s="47"/>
      <c r="AB982" s="47"/>
      <c r="AC982" s="47"/>
      <c r="AD982" s="47"/>
      <c r="AE982" s="47"/>
      <c r="AF982" s="47"/>
      <c r="AG982" s="47"/>
      <c r="AH982" s="47"/>
      <c r="AI982" s="47"/>
    </row>
    <row r="983" spans="1:35" ht="15.75" customHeight="1" x14ac:dyDescent="0.35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  <c r="AA983" s="47"/>
      <c r="AB983" s="47"/>
      <c r="AC983" s="47"/>
      <c r="AD983" s="47"/>
      <c r="AE983" s="47"/>
      <c r="AF983" s="47"/>
      <c r="AG983" s="47"/>
      <c r="AH983" s="47"/>
      <c r="AI983" s="47"/>
    </row>
    <row r="984" spans="1:35" ht="15.75" customHeight="1" x14ac:dyDescent="0.35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  <c r="AA984" s="47"/>
      <c r="AB984" s="47"/>
      <c r="AC984" s="47"/>
      <c r="AD984" s="47"/>
      <c r="AE984" s="47"/>
      <c r="AF984" s="47"/>
      <c r="AG984" s="47"/>
      <c r="AH984" s="47"/>
      <c r="AI984" s="47"/>
    </row>
    <row r="985" spans="1:35" ht="15.75" customHeight="1" x14ac:dyDescent="0.35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  <c r="AA985" s="47"/>
      <c r="AB985" s="47"/>
      <c r="AC985" s="47"/>
      <c r="AD985" s="47"/>
      <c r="AE985" s="47"/>
      <c r="AF985" s="47"/>
      <c r="AG985" s="47"/>
      <c r="AH985" s="47"/>
      <c r="AI985" s="47"/>
    </row>
    <row r="986" spans="1:35" ht="15.75" customHeight="1" x14ac:dyDescent="0.35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  <c r="AA986" s="47"/>
      <c r="AB986" s="47"/>
      <c r="AC986" s="47"/>
      <c r="AD986" s="47"/>
      <c r="AE986" s="47"/>
      <c r="AF986" s="47"/>
      <c r="AG986" s="47"/>
      <c r="AH986" s="47"/>
      <c r="AI986" s="47"/>
    </row>
    <row r="987" spans="1:35" ht="15.75" customHeight="1" x14ac:dyDescent="0.35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  <c r="AA987" s="47"/>
      <c r="AB987" s="47"/>
      <c r="AC987" s="47"/>
      <c r="AD987" s="47"/>
      <c r="AE987" s="47"/>
      <c r="AF987" s="47"/>
      <c r="AG987" s="47"/>
      <c r="AH987" s="47"/>
      <c r="AI987" s="47"/>
    </row>
    <row r="988" spans="1:35" ht="15.75" customHeight="1" x14ac:dyDescent="0.35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  <c r="AA988" s="47"/>
      <c r="AB988" s="47"/>
      <c r="AC988" s="47"/>
      <c r="AD988" s="47"/>
      <c r="AE988" s="47"/>
      <c r="AF988" s="47"/>
      <c r="AG988" s="47"/>
      <c r="AH988" s="47"/>
      <c r="AI988" s="47"/>
    </row>
    <row r="989" spans="1:35" ht="15.75" customHeight="1" x14ac:dyDescent="0.35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  <c r="AA989" s="47"/>
      <c r="AB989" s="47"/>
      <c r="AC989" s="47"/>
      <c r="AD989" s="47"/>
      <c r="AE989" s="47"/>
      <c r="AF989" s="47"/>
      <c r="AG989" s="47"/>
      <c r="AH989" s="47"/>
      <c r="AI989" s="47"/>
    </row>
    <row r="990" spans="1:35" ht="15.75" customHeight="1" x14ac:dyDescent="0.35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  <c r="AA990" s="47"/>
      <c r="AB990" s="47"/>
      <c r="AC990" s="47"/>
      <c r="AD990" s="47"/>
      <c r="AE990" s="47"/>
      <c r="AF990" s="47"/>
      <c r="AG990" s="47"/>
      <c r="AH990" s="47"/>
      <c r="AI990" s="47"/>
    </row>
    <row r="991" spans="1:35" ht="15.75" customHeight="1" x14ac:dyDescent="0.35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  <c r="AA991" s="47"/>
      <c r="AB991" s="47"/>
      <c r="AC991" s="47"/>
      <c r="AD991" s="47"/>
      <c r="AE991" s="47"/>
      <c r="AF991" s="47"/>
      <c r="AG991" s="47"/>
      <c r="AH991" s="47"/>
      <c r="AI991" s="47"/>
    </row>
    <row r="992" spans="1:35" ht="15.75" customHeight="1" x14ac:dyDescent="0.35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  <c r="AA992" s="47"/>
      <c r="AB992" s="47"/>
      <c r="AC992" s="47"/>
      <c r="AD992" s="47"/>
      <c r="AE992" s="47"/>
      <c r="AF992" s="47"/>
      <c r="AG992" s="47"/>
      <c r="AH992" s="47"/>
      <c r="AI992" s="47"/>
    </row>
    <row r="993" spans="1:35" ht="15.75" customHeight="1" x14ac:dyDescent="0.35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  <c r="AA993" s="47"/>
      <c r="AB993" s="47"/>
      <c r="AC993" s="47"/>
      <c r="AD993" s="47"/>
      <c r="AE993" s="47"/>
      <c r="AF993" s="47"/>
      <c r="AG993" s="47"/>
      <c r="AH993" s="47"/>
      <c r="AI993" s="47"/>
    </row>
    <row r="994" spans="1:35" ht="15.75" customHeight="1" x14ac:dyDescent="0.35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  <c r="AA994" s="47"/>
      <c r="AB994" s="47"/>
      <c r="AC994" s="47"/>
      <c r="AD994" s="47"/>
      <c r="AE994" s="47"/>
      <c r="AF994" s="47"/>
      <c r="AG994" s="47"/>
      <c r="AH994" s="47"/>
      <c r="AI994" s="47"/>
    </row>
    <row r="995" spans="1:35" ht="15.75" customHeight="1" x14ac:dyDescent="0.35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  <c r="AA995" s="47"/>
      <c r="AB995" s="47"/>
      <c r="AC995" s="47"/>
      <c r="AD995" s="47"/>
      <c r="AE995" s="47"/>
      <c r="AF995" s="47"/>
      <c r="AG995" s="47"/>
      <c r="AH995" s="47"/>
      <c r="AI995" s="47"/>
    </row>
    <row r="996" spans="1:35" ht="15.75" customHeight="1" x14ac:dyDescent="0.35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  <c r="AA996" s="47"/>
      <c r="AB996" s="47"/>
      <c r="AC996" s="47"/>
      <c r="AD996" s="47"/>
      <c r="AE996" s="47"/>
      <c r="AF996" s="47"/>
      <c r="AG996" s="47"/>
      <c r="AH996" s="47"/>
      <c r="AI996" s="47"/>
    </row>
    <row r="997" spans="1:35" ht="15.75" customHeight="1" x14ac:dyDescent="0.35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  <c r="AA997" s="47"/>
      <c r="AB997" s="47"/>
      <c r="AC997" s="47"/>
      <c r="AD997" s="47"/>
      <c r="AE997" s="47"/>
      <c r="AF997" s="47"/>
      <c r="AG997" s="47"/>
      <c r="AH997" s="47"/>
      <c r="AI997" s="47"/>
    </row>
    <row r="998" spans="1:35" ht="15.75" customHeight="1" x14ac:dyDescent="0.35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  <c r="AA998" s="47"/>
      <c r="AB998" s="47"/>
      <c r="AC998" s="47"/>
      <c r="AD998" s="47"/>
      <c r="AE998" s="47"/>
      <c r="AF998" s="47"/>
      <c r="AG998" s="47"/>
      <c r="AH998" s="47"/>
      <c r="AI998" s="47"/>
    </row>
    <row r="999" spans="1:35" ht="15.75" customHeight="1" x14ac:dyDescent="0.35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  <c r="AA999" s="47"/>
      <c r="AB999" s="47"/>
      <c r="AC999" s="47"/>
      <c r="AD999" s="47"/>
      <c r="AE999" s="47"/>
      <c r="AF999" s="47"/>
      <c r="AG999" s="47"/>
      <c r="AH999" s="47"/>
      <c r="AI999" s="47"/>
    </row>
    <row r="1000" spans="1:35" ht="15.75" customHeight="1" x14ac:dyDescent="0.35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  <c r="AA1000" s="47"/>
      <c r="AB1000" s="47"/>
      <c r="AC1000" s="47"/>
      <c r="AD1000" s="47"/>
      <c r="AE1000" s="47"/>
      <c r="AF1000" s="47"/>
      <c r="AG1000" s="47"/>
      <c r="AH1000" s="47"/>
      <c r="AI1000" s="47"/>
    </row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79"/>
  <sheetViews>
    <sheetView workbookViewId="0">
      <selection activeCell="B1" sqref="B1:C1048576"/>
    </sheetView>
  </sheetViews>
  <sheetFormatPr defaultColWidth="9.08984375" defaultRowHeight="14.5" x14ac:dyDescent="0.35"/>
  <cols>
    <col min="1" max="1" width="39.81640625" style="4" customWidth="1"/>
    <col min="2" max="3" width="9.08984375" style="4"/>
    <col min="4" max="6" width="11.81640625" style="4" bestFit="1" customWidth="1"/>
    <col min="7" max="15" width="9.08984375" style="4"/>
    <col min="16" max="16" width="11.6328125" style="4" bestFit="1" customWidth="1"/>
    <col min="17" max="16384" width="9.08984375" style="4"/>
  </cols>
  <sheetData>
    <row r="1" spans="1:35" x14ac:dyDescent="0.35">
      <c r="A1" s="1" t="s">
        <v>0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</row>
    <row r="2" spans="1:35" x14ac:dyDescent="0.35">
      <c r="A2" s="4" t="s">
        <v>3</v>
      </c>
      <c r="B2" s="4">
        <f>'Cement start year'!D4</f>
        <v>2912063152985.8618</v>
      </c>
      <c r="C2" s="4">
        <f>'Cement to 2050'!E3</f>
        <v>2943838382005.3252</v>
      </c>
      <c r="D2" s="4">
        <f>'Cement to 2050'!F3</f>
        <v>2958023405977.6387</v>
      </c>
      <c r="E2" s="4">
        <f>'Cement to 2050'!G3</f>
        <v>2955984092328.1665</v>
      </c>
      <c r="F2" s="4">
        <f>'Cement to 2050'!H3</f>
        <v>2960287248530.0967</v>
      </c>
      <c r="G2" s="4">
        <f>'Cement to 2050'!I3</f>
        <v>2959313921181.0498</v>
      </c>
      <c r="H2" s="4">
        <f>'Cement to 2050'!J3</f>
        <v>2958157092954.0459</v>
      </c>
      <c r="I2" s="4">
        <f>'Cement to 2050'!K3</f>
        <v>2952554394788.6729</v>
      </c>
      <c r="J2" s="4">
        <f>'Cement to 2050'!L3</f>
        <v>2944991641855.395</v>
      </c>
      <c r="K2" s="4">
        <f>'Cement to 2050'!M3</f>
        <v>2942846819405.8335</v>
      </c>
      <c r="L2" s="4">
        <f>'Cement to 2050'!N3</f>
        <v>2940537963611.0093</v>
      </c>
      <c r="M2" s="4">
        <f>'Cement to 2050'!O3</f>
        <v>2938065074470.9067</v>
      </c>
      <c r="N2" s="4">
        <f>'Cement to 2050'!P3</f>
        <v>2935428151985.5259</v>
      </c>
      <c r="O2" s="4">
        <f>'Cement to 2050'!Q3</f>
        <v>2932627196154.8682</v>
      </c>
      <c r="P2" s="4">
        <f>'Cement to 2050'!R3</f>
        <v>2946761402739.5181</v>
      </c>
      <c r="Q2" s="4">
        <f>'Cement to 2050'!S3</f>
        <v>2960895609324.1543</v>
      </c>
      <c r="R2" s="4">
        <f>'Cement to 2050'!T3</f>
        <v>2975029815908.8047</v>
      </c>
      <c r="S2" s="4">
        <f>'Cement to 2050'!U3</f>
        <v>2989164022493.4541</v>
      </c>
      <c r="T2" s="4">
        <f>'Cement to 2050'!V3</f>
        <v>3003298229078.0903</v>
      </c>
      <c r="U2" s="4">
        <f>'Cement to 2050'!W3</f>
        <v>3017432435662.7397</v>
      </c>
      <c r="V2" s="4">
        <f>'Cement to 2050'!X3</f>
        <v>3031566642247.3765</v>
      </c>
      <c r="W2" s="4">
        <f>'Cement to 2050'!Y3</f>
        <v>3045700848832.0264</v>
      </c>
      <c r="X2" s="4">
        <f>'Cement to 2050'!Z3</f>
        <v>3059835055416.6758</v>
      </c>
      <c r="Y2" s="4">
        <f>'Cement to 2050'!AA3</f>
        <v>3073969262001.313</v>
      </c>
      <c r="Z2" s="4">
        <f>'Cement to 2050'!AB3</f>
        <v>3088103468585.9624</v>
      </c>
      <c r="AA2" s="4">
        <f>'Cement to 2050'!AC3</f>
        <v>3102237675170.5991</v>
      </c>
      <c r="AB2" s="4">
        <f>'Cement to 2050'!AD3</f>
        <v>3116371881755.249</v>
      </c>
      <c r="AC2" s="4">
        <f>'Cement to 2050'!AE3</f>
        <v>3130506088339.8984</v>
      </c>
      <c r="AD2" s="4">
        <f>'Cement to 2050'!AF3</f>
        <v>3144640294924.5352</v>
      </c>
      <c r="AE2" s="4">
        <f>'Cement to 2050'!AG3</f>
        <v>3158774501509.1846</v>
      </c>
      <c r="AF2" s="4">
        <f>'Cement to 2050'!AH3</f>
        <v>3172908708093.8218</v>
      </c>
      <c r="AG2" s="4">
        <f>'Cement to 2050'!AI3</f>
        <v>3187042914678.4717</v>
      </c>
      <c r="AH2" s="4">
        <f>'Cement to 2050'!AJ3</f>
        <v>3201177121263.1211</v>
      </c>
      <c r="AI2" s="4">
        <f>'Cement to 2050'!AK3</f>
        <v>3215311327847.7578</v>
      </c>
    </row>
    <row r="3" spans="1:35" x14ac:dyDescent="0.35">
      <c r="A3" s="4" t="s">
        <v>4</v>
      </c>
      <c r="B3" s="7">
        <f>About!$D$70*('Pathways-EPS natural gas'!D23+'Pathways-EPS natural gas'!D26)</f>
        <v>415780083636087.88</v>
      </c>
      <c r="C3" s="7">
        <f>About!$D$70*('Pathways-EPS natural gas'!E23+'Pathways-EPS natural gas'!E26)</f>
        <v>409612437422513.06</v>
      </c>
      <c r="D3" s="7">
        <f>About!$D$70*('Pathways-EPS natural gas'!F23+'Pathways-EPS natural gas'!F26)</f>
        <v>403449672614899.31</v>
      </c>
      <c r="E3" s="7">
        <f>About!$D$70*('Pathways-EPS natural gas'!G23+'Pathways-EPS natural gas'!G26)</f>
        <v>397291789213247.5</v>
      </c>
      <c r="F3" s="7">
        <f>About!$D$70*('Pathways-EPS natural gas'!H23+'Pathways-EPS natural gas'!H26)</f>
        <v>391138787217557.75</v>
      </c>
      <c r="G3" s="7">
        <f>About!$D$70*('Pathways-EPS natural gas'!I23+'Pathways-EPS natural gas'!I26)</f>
        <v>384990666627829.88</v>
      </c>
      <c r="H3" s="7">
        <f>About!$D$70*('Pathways-EPS natural gas'!J23+'Pathways-EPS natural gas'!J26)</f>
        <v>378847427444064.06</v>
      </c>
      <c r="I3" s="7">
        <f>About!$D$70*('Pathways-EPS natural gas'!K23+'Pathways-EPS natural gas'!K26)</f>
        <v>372709069666259.31</v>
      </c>
      <c r="J3" s="7">
        <f>About!$D$70*('Pathways-EPS natural gas'!L23+'Pathways-EPS natural gas'!L26)</f>
        <v>372290836623345.44</v>
      </c>
      <c r="K3" s="7">
        <f>About!$D$70*('Pathways-EPS natural gas'!M23+'Pathways-EPS natural gas'!M26)</f>
        <v>371872603580431.69</v>
      </c>
      <c r="L3" s="7">
        <f>About!$D$70*('Pathways-EPS natural gas'!N23+'Pathways-EPS natural gas'!N26)</f>
        <v>371454370537517.88</v>
      </c>
      <c r="M3" s="7">
        <f>About!$D$70*('Pathways-EPS natural gas'!O23+'Pathways-EPS natural gas'!O26)</f>
        <v>371036137494604.06</v>
      </c>
      <c r="N3" s="7">
        <f>About!$D$70*('Pathways-EPS natural gas'!P23+'Pathways-EPS natural gas'!P26)</f>
        <v>370617904451690.19</v>
      </c>
      <c r="O3" s="7">
        <f>About!$D$70*('Pathways-EPS natural gas'!Q23+'Pathways-EPS natural gas'!Q26)</f>
        <v>370199671408776.31</v>
      </c>
      <c r="P3" s="7">
        <f>About!$D$70*('Pathways-EPS natural gas'!R23+'Pathways-EPS natural gas'!R26)</f>
        <v>373282461161634.38</v>
      </c>
      <c r="Q3" s="7">
        <f>About!$D$70*('Pathways-EPS natural gas'!S23+'Pathways-EPS natural gas'!S26)</f>
        <v>376365250914491.31</v>
      </c>
      <c r="R3" s="7">
        <f>About!$D$70*('Pathways-EPS natural gas'!T23+'Pathways-EPS natural gas'!T26)</f>
        <v>379448040667349.31</v>
      </c>
      <c r="S3" s="7">
        <f>About!$D$70*('Pathways-EPS natural gas'!U23+'Pathways-EPS natural gas'!U26)</f>
        <v>382530830420207.31</v>
      </c>
      <c r="T3" s="7">
        <f>About!$D$70*('Pathways-EPS natural gas'!V23+'Pathways-EPS natural gas'!V26)</f>
        <v>385613620173064.31</v>
      </c>
      <c r="U3" s="7">
        <f>About!$D$70*('Pathways-EPS natural gas'!W23+'Pathways-EPS natural gas'!W26)</f>
        <v>388696409925922.25</v>
      </c>
      <c r="V3" s="7">
        <f>About!$D$70*('Pathways-EPS natural gas'!X23+'Pathways-EPS natural gas'!X26)</f>
        <v>391779199678780.25</v>
      </c>
      <c r="W3" s="7">
        <f>About!$D$70*('Pathways-EPS natural gas'!Y23+'Pathways-EPS natural gas'!Y26)</f>
        <v>394861989431637.25</v>
      </c>
      <c r="X3" s="7">
        <f>About!$D$70*('Pathways-EPS natural gas'!Z23+'Pathways-EPS natural gas'!Z26)</f>
        <v>397944779184495.19</v>
      </c>
      <c r="Y3" s="7">
        <f>About!$D$70*('Pathways-EPS natural gas'!AA23+'Pathways-EPS natural gas'!AA26)</f>
        <v>401027568937353.13</v>
      </c>
      <c r="Z3" s="7">
        <f>About!$D$70*('Pathways-EPS natural gas'!AB23+'Pathways-EPS natural gas'!AB26)</f>
        <v>404110358690211.19</v>
      </c>
      <c r="AA3" s="7">
        <f>About!$D$70*('Pathways-EPS natural gas'!AC23+'Pathways-EPS natural gas'!AC26)</f>
        <v>407193148443068.19</v>
      </c>
      <c r="AB3" s="7">
        <f>About!$D$70*('Pathways-EPS natural gas'!AD23+'Pathways-EPS natural gas'!AD26)</f>
        <v>410275938195926.13</v>
      </c>
      <c r="AC3" s="7">
        <f>About!$D$70*('Pathways-EPS natural gas'!AE23+'Pathways-EPS natural gas'!AE26)</f>
        <v>413358727948784.13</v>
      </c>
      <c r="AD3" s="7">
        <f>About!$D$70*('Pathways-EPS natural gas'!AF23+'Pathways-EPS natural gas'!AF26)</f>
        <v>416441517701641.06</v>
      </c>
      <c r="AE3" s="7">
        <f>About!$D$70*('Pathways-EPS natural gas'!AG23+'Pathways-EPS natural gas'!AG26)</f>
        <v>419524307454499.13</v>
      </c>
      <c r="AF3" s="7">
        <f>About!$D$70*('Pathways-EPS natural gas'!AH23+'Pathways-EPS natural gas'!AH26)</f>
        <v>422607097207357.06</v>
      </c>
      <c r="AG3" s="7">
        <f>About!$D$70*('Pathways-EPS natural gas'!AI23+'Pathways-EPS natural gas'!AI26)</f>
        <v>425689886960215</v>
      </c>
      <c r="AH3" s="7">
        <f>About!$D$70*('Pathways-EPS natural gas'!AJ23+'Pathways-EPS natural gas'!AJ26)</f>
        <v>428772676713072.06</v>
      </c>
      <c r="AI3" s="7">
        <f>About!$D$70*('Pathways-EPS natural gas'!AK23+'Pathways-EPS natural gas'!AK26)</f>
        <v>431855466465929</v>
      </c>
    </row>
    <row r="4" spans="1:35" x14ac:dyDescent="0.35">
      <c r="A4" s="4" t="s">
        <v>5</v>
      </c>
      <c r="B4" s="4">
        <f>About!$D$70*('Pathways-EPS natural gas'!D18+'Pathways-EPS natural gas'!D19)</f>
        <v>21534356045972.301</v>
      </c>
      <c r="C4" s="4">
        <f>About!$D$70*('Pathways-EPS natural gas'!E18+'Pathways-EPS natural gas'!E19)</f>
        <v>21417537329033.301</v>
      </c>
      <c r="D4" s="4">
        <f>About!$D$70*('Pathways-EPS natural gas'!F18+'Pathways-EPS natural gas'!F19)</f>
        <v>21194530294283.23</v>
      </c>
      <c r="E4" s="4">
        <f>About!$D$70*('Pathways-EPS natural gas'!G18+'Pathways-EPS natural gas'!G19)</f>
        <v>20935542169321.973</v>
      </c>
      <c r="F4" s="4">
        <f>About!$D$70*('Pathways-EPS natural gas'!H18+'Pathways-EPS natural gas'!H19)</f>
        <v>20725499818402.648</v>
      </c>
      <c r="G4" s="4">
        <f>About!$D$70*('Pathways-EPS natural gas'!I18+'Pathways-EPS natural gas'!I19)</f>
        <v>20474972451949.742</v>
      </c>
      <c r="H4" s="4">
        <f>About!$D$70*('Pathways-EPS natural gas'!J18+'Pathways-EPS natural gas'!J19)</f>
        <v>20217785406746.969</v>
      </c>
      <c r="I4" s="4">
        <f>About!$D$70*('Pathways-EPS natural gas'!K18+'Pathways-EPS natural gas'!K19)</f>
        <v>19921465109809.059</v>
      </c>
      <c r="J4" s="4">
        <f>About!$D$70*('Pathways-EPS natural gas'!L18+'Pathways-EPS natural gas'!L19)</f>
        <v>20110052686306.691</v>
      </c>
      <c r="K4" s="4">
        <f>About!$D$70*('Pathways-EPS natural gas'!M18+'Pathways-EPS natural gas'!M19)</f>
        <v>20216539762822.25</v>
      </c>
      <c r="L4" s="4">
        <f>About!$D$70*('Pathways-EPS natural gas'!N18+'Pathways-EPS natural gas'!N19)</f>
        <v>20321290624699.508</v>
      </c>
      <c r="M4" s="4">
        <f>About!$D$70*('Pathways-EPS natural gas'!O18+'Pathways-EPS natural gas'!O19)</f>
        <v>20424305271938.469</v>
      </c>
      <c r="N4" s="4">
        <f>About!$D$70*('Pathways-EPS natural gas'!P18+'Pathways-EPS natural gas'!P19)</f>
        <v>20525583704538.91</v>
      </c>
      <c r="O4" s="4">
        <f>About!$D$70*('Pathways-EPS natural gas'!Q18+'Pathways-EPS natural gas'!Q19)</f>
        <v>20625125922501.059</v>
      </c>
      <c r="P4" s="4">
        <f>About!$D$70*('Pathways-EPS natural gas'!R18+'Pathways-EPS natural gas'!R19)</f>
        <v>21053861171202.789</v>
      </c>
      <c r="Q4" s="4">
        <f>About!$D$70*('Pathways-EPS natural gas'!S18+'Pathways-EPS natural gas'!S19)</f>
        <v>21480954470370.934</v>
      </c>
      <c r="R4" s="4">
        <f>About!$D$70*('Pathways-EPS natural gas'!T18+'Pathways-EPS natural gas'!T19)</f>
        <v>21909689719072.57</v>
      </c>
      <c r="S4" s="4">
        <f>About!$D$70*('Pathways-EPS natural gas'!U18+'Pathways-EPS natural gas'!U19)</f>
        <v>22336783018240.699</v>
      </c>
      <c r="T4" s="4">
        <f>About!$D$70*('Pathways-EPS natural gas'!V18+'Pathways-EPS natural gas'!V19)</f>
        <v>22765518266942.301</v>
      </c>
      <c r="U4" s="4">
        <f>About!$D$70*('Pathways-EPS natural gas'!W18+'Pathways-EPS natural gas'!W19)</f>
        <v>23192611566110.402</v>
      </c>
      <c r="V4" s="4">
        <f>About!$D$70*('Pathways-EPS natural gas'!X18+'Pathways-EPS natural gas'!X19)</f>
        <v>23621346814812.199</v>
      </c>
      <c r="W4" s="4">
        <f>About!$D$70*('Pathways-EPS natural gas'!Y18+'Pathways-EPS natural gas'!Y19)</f>
        <v>24050082063513.797</v>
      </c>
      <c r="X4" s="4">
        <f>About!$D$70*('Pathways-EPS natural gas'!Z18+'Pathways-EPS natural gas'!Z19)</f>
        <v>24477175362681.898</v>
      </c>
      <c r="Y4" s="4">
        <f>About!$D$70*('Pathways-EPS natural gas'!AA18+'Pathways-EPS natural gas'!AA19)</f>
        <v>24905910611383.602</v>
      </c>
      <c r="Z4" s="4">
        <f>About!$D$70*('Pathways-EPS natural gas'!AB18+'Pathways-EPS natural gas'!AB19)</f>
        <v>25333003910551.703</v>
      </c>
      <c r="AA4" s="4">
        <f>About!$D$70*('Pathways-EPS natural gas'!AC18+'Pathways-EPS natural gas'!AC19)</f>
        <v>25761739159253.5</v>
      </c>
      <c r="AB4" s="4">
        <f>About!$D$70*('Pathways-EPS natural gas'!AD18+'Pathways-EPS natural gas'!AD19)</f>
        <v>26188832458421.598</v>
      </c>
      <c r="AC4" s="4">
        <f>About!$D$70*('Pathways-EPS natural gas'!AE18+'Pathways-EPS natural gas'!AE19)</f>
        <v>26617567707123.199</v>
      </c>
      <c r="AD4" s="4">
        <f>About!$D$70*('Pathways-EPS natural gas'!AF18+'Pathways-EPS natural gas'!AF19)</f>
        <v>27046302955824.898</v>
      </c>
      <c r="AE4" s="4">
        <f>About!$D$70*('Pathways-EPS natural gas'!AG18+'Pathways-EPS natural gas'!AG19)</f>
        <v>27473396254993.004</v>
      </c>
      <c r="AF4" s="4">
        <f>About!$D$70*('Pathways-EPS natural gas'!AH18+'Pathways-EPS natural gas'!AH19)</f>
        <v>27902131503694.699</v>
      </c>
      <c r="AG4" s="4">
        <f>About!$D$70*('Pathways-EPS natural gas'!AI18+'Pathways-EPS natural gas'!AI19)</f>
        <v>28329224802862.898</v>
      </c>
      <c r="AH4" s="4">
        <f>About!$D$70*('Pathways-EPS natural gas'!AJ18+'Pathways-EPS natural gas'!AJ19)</f>
        <v>28757960051564.5</v>
      </c>
      <c r="AI4" s="4">
        <f>About!$D$70*('Pathways-EPS natural gas'!AK18+'Pathways-EPS natural gas'!AK19)</f>
        <v>29185053350732.699</v>
      </c>
    </row>
    <row r="5" spans="1:35" x14ac:dyDescent="0.35">
      <c r="A5" s="4" t="s">
        <v>6</v>
      </c>
      <c r="B5" s="4">
        <f>About!$D$70*'Pathways-EPS natural gas'!D12*'Non-energy fuel inputs'!$D$20</f>
        <v>89480891609568.922</v>
      </c>
      <c r="C5" s="4">
        <f>About!$D$70*'Pathways-EPS natural gas'!E12*'Non-energy fuel inputs'!$D$20</f>
        <v>89703168206292.703</v>
      </c>
      <c r="D5" s="4">
        <f>About!$D$70*'Pathways-EPS natural gas'!F12*'Non-energy fuel inputs'!$D$20</f>
        <v>89756827349821.75</v>
      </c>
      <c r="E5" s="4">
        <f>About!$D$70*'Pathways-EPS natural gas'!G12*'Non-energy fuel inputs'!$D$20</f>
        <v>89454082046374.719</v>
      </c>
      <c r="F5" s="4">
        <f>About!$D$70*'Pathways-EPS natural gas'!H12*'Non-energy fuel inputs'!$D$20</f>
        <v>89380651373510.813</v>
      </c>
      <c r="G5" s="4">
        <f>About!$D$70*'Pathways-EPS natural gas'!I12*'Non-energy fuel inputs'!$D$20</f>
        <v>89106526654841.219</v>
      </c>
      <c r="H5" s="4">
        <f>About!$D$70*'Pathways-EPS natural gas'!J12*'Non-energy fuel inputs'!$D$20</f>
        <v>88767718959545.547</v>
      </c>
      <c r="I5" s="4">
        <f>About!$D$70*'Pathways-EPS natural gas'!K12*'Non-energy fuel inputs'!$D$20</f>
        <v>88274230102976.625</v>
      </c>
      <c r="J5" s="4">
        <f>About!$D$70*'Pathways-EPS natural gas'!L12*'Non-energy fuel inputs'!$D$20</f>
        <v>89182605855137.031</v>
      </c>
      <c r="K5" s="4">
        <f>About!$D$70*'Pathways-EPS natural gas'!M12*'Non-energy fuel inputs'!$D$20</f>
        <v>89622685011140</v>
      </c>
      <c r="L5" s="4">
        <f>About!$D$70*'Pathways-EPS natural gas'!N12*'Non-energy fuel inputs'!$D$20</f>
        <v>90052434608142.844</v>
      </c>
      <c r="M5" s="4">
        <f>About!$D$70*'Pathways-EPS natural gas'!O12*'Non-energy fuel inputs'!$D$20</f>
        <v>90471854646145.938</v>
      </c>
      <c r="N5" s="4">
        <f>About!$D$70*'Pathways-EPS natural gas'!P12*'Non-energy fuel inputs'!$D$20</f>
        <v>90880945125149.047</v>
      </c>
      <c r="O5" s="4">
        <f>About!$D$70*'Pathways-EPS natural gas'!Q12*'Non-energy fuel inputs'!$D$20</f>
        <v>91279706045152.156</v>
      </c>
      <c r="P5" s="4">
        <f>About!$D$70*'Pathways-EPS natural gas'!R12*'Non-energy fuel inputs'!$D$20</f>
        <v>92305119606290</v>
      </c>
      <c r="Q5" s="4">
        <f>About!$D$70*'Pathways-EPS natural gas'!S12*'Non-energy fuel inputs'!$D$20</f>
        <v>93328314316706.75</v>
      </c>
      <c r="R5" s="4">
        <f>About!$D$70*'Pathways-EPS natural gas'!T12*'Non-energy fuel inputs'!$D$20</f>
        <v>94353727877844.469</v>
      </c>
      <c r="S5" s="4">
        <f>About!$D$70*'Pathways-EPS natural gas'!U12*'Non-energy fuel inputs'!$D$20</f>
        <v>95376922588261.359</v>
      </c>
      <c r="T5" s="4">
        <f>About!$D$70*'Pathways-EPS natural gas'!V12*'Non-energy fuel inputs'!$D$20</f>
        <v>96402336149399.047</v>
      </c>
      <c r="U5" s="4">
        <f>About!$D$70*'Pathways-EPS natural gas'!W12*'Non-energy fuel inputs'!$D$20</f>
        <v>97427749710536.891</v>
      </c>
      <c r="V5" s="4">
        <f>About!$D$70*'Pathways-EPS natural gas'!X12*'Non-energy fuel inputs'!$D$20</f>
        <v>98450944420953.656</v>
      </c>
      <c r="W5" s="4">
        <f>About!$D$70*'Pathways-EPS natural gas'!Y12*'Non-energy fuel inputs'!$D$20</f>
        <v>99476357982091.344</v>
      </c>
      <c r="X5" s="4">
        <f>About!$D$70*'Pathways-EPS natural gas'!Z12*'Non-energy fuel inputs'!$D$20</f>
        <v>100499552692508.25</v>
      </c>
      <c r="Y5" s="4">
        <f>About!$D$70*'Pathways-EPS natural gas'!AA12*'Non-energy fuel inputs'!$D$20</f>
        <v>101524966253645.94</v>
      </c>
      <c r="Z5" s="4">
        <f>About!$D$70*'Pathways-EPS natural gas'!AB12*'Non-energy fuel inputs'!$D$20</f>
        <v>102550379814783.78</v>
      </c>
      <c r="AA5" s="4">
        <f>About!$D$70*'Pathways-EPS natural gas'!AC12*'Non-energy fuel inputs'!$D$20</f>
        <v>103573574525200.55</v>
      </c>
      <c r="AB5" s="4">
        <f>About!$D$70*'Pathways-EPS natural gas'!AD12*'Non-energy fuel inputs'!$D$20</f>
        <v>104598988086338.23</v>
      </c>
      <c r="AC5" s="4">
        <f>About!$D$70*'Pathways-EPS natural gas'!AE12*'Non-energy fuel inputs'!$D$20</f>
        <v>105622182796755.13</v>
      </c>
      <c r="AD5" s="4">
        <f>About!$D$70*'Pathways-EPS natural gas'!AF12*'Non-energy fuel inputs'!$D$20</f>
        <v>106647596357892.84</v>
      </c>
      <c r="AE5" s="4">
        <f>About!$D$70*'Pathways-EPS natural gas'!AG12*'Non-energy fuel inputs'!$D$20</f>
        <v>107673009919030.53</v>
      </c>
      <c r="AF5" s="4">
        <f>About!$D$70*'Pathways-EPS natural gas'!AH12*'Non-energy fuel inputs'!$D$20</f>
        <v>108696204629447.42</v>
      </c>
      <c r="AG5" s="4">
        <f>About!$D$70*'Pathways-EPS natural gas'!AI12*'Non-energy fuel inputs'!$D$20</f>
        <v>109721618190585.13</v>
      </c>
      <c r="AH5" s="4">
        <f>About!$D$70*'Pathways-EPS natural gas'!AJ12*'Non-energy fuel inputs'!$D$20</f>
        <v>110744812901002.03</v>
      </c>
      <c r="AI5" s="4">
        <f>About!$D$70*'Pathways-EPS natural gas'!AK12*'Non-energy fuel inputs'!$D$20</f>
        <v>111770226462139.73</v>
      </c>
    </row>
    <row r="6" spans="1:35" x14ac:dyDescent="0.35">
      <c r="A6" s="4" t="s">
        <v>7</v>
      </c>
      <c r="B6" s="4">
        <f>About!$D$70*'Pathways-EPS natural gas'!D9</f>
        <v>2866294254720.8145</v>
      </c>
      <c r="C6" s="4">
        <f>About!$D$70*'Pathways-EPS natural gas'!E9</f>
        <v>2866294254720.8145</v>
      </c>
      <c r="D6" s="4">
        <f>About!$D$70*'Pathways-EPS natural gas'!F9</f>
        <v>2866294254720.8145</v>
      </c>
      <c r="E6" s="4">
        <f>About!$D$70*'Pathways-EPS natural gas'!G9</f>
        <v>2866294254720.8145</v>
      </c>
      <c r="F6" s="4">
        <f>About!$D$70*'Pathways-EPS natural gas'!H9</f>
        <v>2866294254720.8145</v>
      </c>
      <c r="G6" s="4">
        <f>About!$D$70*'Pathways-EPS natural gas'!I9</f>
        <v>2866294254720.8145</v>
      </c>
      <c r="H6" s="4">
        <f>About!$D$70*'Pathways-EPS natural gas'!J9</f>
        <v>2866294254720.8145</v>
      </c>
      <c r="I6" s="4">
        <f>About!$D$70*'Pathways-EPS natural gas'!K9</f>
        <v>2866294254720.8145</v>
      </c>
      <c r="J6" s="4">
        <f>About!$D$70*'Pathways-EPS natural gas'!L9</f>
        <v>2866294254720.8145</v>
      </c>
      <c r="K6" s="4">
        <f>About!$D$70*'Pathways-EPS natural gas'!M9</f>
        <v>2866294254720.8145</v>
      </c>
      <c r="L6" s="4">
        <f>About!$D$70*'Pathways-EPS natural gas'!N9</f>
        <v>2866294254720.8145</v>
      </c>
      <c r="M6" s="4">
        <f>About!$D$70*'Pathways-EPS natural gas'!O9</f>
        <v>2866294254720.8145</v>
      </c>
      <c r="N6" s="4">
        <f>About!$D$70*'Pathways-EPS natural gas'!P9</f>
        <v>2866294254720.8145</v>
      </c>
      <c r="O6" s="4">
        <f>About!$D$70*'Pathways-EPS natural gas'!Q9</f>
        <v>2866294254720.8145</v>
      </c>
      <c r="P6" s="4">
        <f>About!$D$70*'Pathways-EPS natural gas'!R9</f>
        <v>2866294254720.8145</v>
      </c>
      <c r="Q6" s="4">
        <f>About!$D$70*'Pathways-EPS natural gas'!S9</f>
        <v>2866294254720.8145</v>
      </c>
      <c r="R6" s="4">
        <f>About!$D$70*'Pathways-EPS natural gas'!T9</f>
        <v>2866294254720.8145</v>
      </c>
      <c r="S6" s="4">
        <f>About!$D$70*'Pathways-EPS natural gas'!U9</f>
        <v>2866294254720.8145</v>
      </c>
      <c r="T6" s="4">
        <f>About!$D$70*'Pathways-EPS natural gas'!V9</f>
        <v>2866294254720.8145</v>
      </c>
      <c r="U6" s="4">
        <f>About!$D$70*'Pathways-EPS natural gas'!W9</f>
        <v>2866294254720.8145</v>
      </c>
      <c r="V6" s="4">
        <f>About!$D$70*'Pathways-EPS natural gas'!X9</f>
        <v>2866294254720.8145</v>
      </c>
      <c r="W6" s="4">
        <f>About!$D$70*'Pathways-EPS natural gas'!Y9</f>
        <v>2866294254720.8145</v>
      </c>
      <c r="X6" s="4">
        <f>About!$D$70*'Pathways-EPS natural gas'!Z9</f>
        <v>2866294254720.8145</v>
      </c>
      <c r="Y6" s="4">
        <f>About!$D$70*'Pathways-EPS natural gas'!AA9</f>
        <v>2866294254720.8145</v>
      </c>
      <c r="Z6" s="4">
        <f>About!$D$70*'Pathways-EPS natural gas'!AB9</f>
        <v>2866294254720.8145</v>
      </c>
      <c r="AA6" s="4">
        <f>About!$D$70*'Pathways-EPS natural gas'!AC9</f>
        <v>2866294254720.8145</v>
      </c>
      <c r="AB6" s="4">
        <f>About!$D$70*'Pathways-EPS natural gas'!AD9</f>
        <v>2866294254720.8145</v>
      </c>
      <c r="AC6" s="4">
        <f>About!$D$70*'Pathways-EPS natural gas'!AE9</f>
        <v>2866294254720.8145</v>
      </c>
      <c r="AD6" s="4">
        <f>About!$D$70*'Pathways-EPS natural gas'!AF9</f>
        <v>2866294254720.8145</v>
      </c>
      <c r="AE6" s="4">
        <f>About!$D$70*'Pathways-EPS natural gas'!AG9</f>
        <v>2866294254720.8145</v>
      </c>
      <c r="AF6" s="4">
        <f>About!$D$70*'Pathways-EPS natural gas'!AH9</f>
        <v>2866294254720.8145</v>
      </c>
      <c r="AG6" s="4">
        <f>About!$D$70*'Pathways-EPS natural gas'!AI9</f>
        <v>2866294254720.8145</v>
      </c>
      <c r="AH6" s="4">
        <f>About!$D$70*'Pathways-EPS natural gas'!AJ9</f>
        <v>2866294254720.8145</v>
      </c>
      <c r="AI6" s="4">
        <f>About!$D$70*'Pathways-EPS natural gas'!AK9</f>
        <v>2866294254720.8145</v>
      </c>
    </row>
    <row r="7" spans="1:35" x14ac:dyDescent="0.35">
      <c r="A7" s="4" t="s">
        <v>8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</row>
    <row r="8" spans="1:35" x14ac:dyDescent="0.35">
      <c r="A8" s="4" t="s">
        <v>10</v>
      </c>
      <c r="B8" s="4">
        <f>About!$D$70*('Pathways-EPS natural gas'!D6)</f>
        <v>11964520798440</v>
      </c>
      <c r="C8" s="4">
        <f>About!$D$70*('Pathways-EPS natural gas'!E6)</f>
        <v>11999458482046.9</v>
      </c>
      <c r="D8" s="4">
        <f>About!$D$70*('Pathways-EPS natural gas'!F6)</f>
        <v>11964450426684.5</v>
      </c>
      <c r="E8" s="4">
        <f>About!$D$70*('Pathways-EPS natural gas'!G6)</f>
        <v>11900613736830.699</v>
      </c>
      <c r="F8" s="4">
        <f>About!$D$70*('Pathways-EPS natural gas'!H6)</f>
        <v>11811310454216.5</v>
      </c>
      <c r="G8" s="4">
        <f>About!$D$70*('Pathways-EPS natural gas'!I6)</f>
        <v>11672458712296.9</v>
      </c>
      <c r="H8" s="4">
        <f>About!$D$70*('Pathways-EPS natural gas'!J6)</f>
        <v>11494590289759</v>
      </c>
      <c r="I8" s="4">
        <f>About!$D$70*('Pathways-EPS natural gas'!K6)</f>
        <v>11282495628282</v>
      </c>
      <c r="J8" s="4">
        <f>About!$D$70*('Pathways-EPS natural gas'!L6)</f>
        <v>11303363449368</v>
      </c>
      <c r="K8" s="4">
        <f>About!$D$70*('Pathways-EPS natural gas'!M6)</f>
        <v>11324231270454</v>
      </c>
      <c r="L8" s="4">
        <f>About!$D$70*('Pathways-EPS natural gas'!N6)</f>
        <v>11345099091540</v>
      </c>
      <c r="M8" s="4">
        <f>About!$D$70*('Pathways-EPS natural gas'!O6)</f>
        <v>11365966912626</v>
      </c>
      <c r="N8" s="4">
        <f>About!$D$70*('Pathways-EPS natural gas'!P6)</f>
        <v>11386834733712</v>
      </c>
      <c r="O8" s="4">
        <f>About!$D$70*('Pathways-EPS natural gas'!Q6)</f>
        <v>11407702554798</v>
      </c>
      <c r="P8" s="4">
        <f>About!$D$70*('Pathways-EPS natural gas'!R6)</f>
        <v>11428570375884</v>
      </c>
      <c r="Q8" s="4">
        <f>About!$D$70*('Pathways-EPS natural gas'!S6)</f>
        <v>11449438196970</v>
      </c>
      <c r="R8" s="4">
        <f>About!$D$70*('Pathways-EPS natural gas'!T6)</f>
        <v>11470306018056</v>
      </c>
      <c r="S8" s="4">
        <f>About!$D$70*('Pathways-EPS natural gas'!U6)</f>
        <v>11491173839142</v>
      </c>
      <c r="T8" s="4">
        <f>About!$D$70*('Pathways-EPS natural gas'!V6)</f>
        <v>11512041660228</v>
      </c>
      <c r="U8" s="4">
        <f>About!$D$70*('Pathways-EPS natural gas'!W6)</f>
        <v>11532909481314</v>
      </c>
      <c r="V8" s="4">
        <f>About!$D$70*('Pathways-EPS natural gas'!X6)</f>
        <v>11553777302400</v>
      </c>
      <c r="W8" s="4">
        <f>About!$D$70*('Pathways-EPS natural gas'!Y6)</f>
        <v>11574645123486</v>
      </c>
      <c r="X8" s="4">
        <f>About!$D$70*('Pathways-EPS natural gas'!Z6)</f>
        <v>11595512944572</v>
      </c>
      <c r="Y8" s="4">
        <f>About!$D$70*('Pathways-EPS natural gas'!AA6)</f>
        <v>11616380765658</v>
      </c>
      <c r="Z8" s="4">
        <f>About!$D$70*('Pathways-EPS natural gas'!AB6)</f>
        <v>11637248586744</v>
      </c>
      <c r="AA8" s="4">
        <f>About!$D$70*('Pathways-EPS natural gas'!AC6)</f>
        <v>11658116407830</v>
      </c>
      <c r="AB8" s="4">
        <f>About!$D$70*('Pathways-EPS natural gas'!AD6)</f>
        <v>11678984228916</v>
      </c>
      <c r="AC8" s="4">
        <f>About!$D$70*('Pathways-EPS natural gas'!AE6)</f>
        <v>11699852050002</v>
      </c>
      <c r="AD8" s="4">
        <f>About!$D$70*('Pathways-EPS natural gas'!AF6)</f>
        <v>11720719871088</v>
      </c>
      <c r="AE8" s="4">
        <f>About!$D$70*('Pathways-EPS natural gas'!AG6)</f>
        <v>11741587692174</v>
      </c>
      <c r="AF8" s="4">
        <f>About!$D$70*('Pathways-EPS natural gas'!AH6)</f>
        <v>11762455513260</v>
      </c>
      <c r="AG8" s="4">
        <f>About!$D$70*('Pathways-EPS natural gas'!AI6)</f>
        <v>11783323334346</v>
      </c>
      <c r="AH8" s="4">
        <f>About!$D$70*('Pathways-EPS natural gas'!AJ6)</f>
        <v>11804191155432</v>
      </c>
      <c r="AI8" s="4">
        <f>About!$D$70*('Pathways-EPS natural gas'!AK6)</f>
        <v>11825058976518</v>
      </c>
    </row>
    <row r="9" spans="1:35" x14ac:dyDescent="0.35">
      <c r="A9" s="4" t="s">
        <v>9</v>
      </c>
      <c r="B9" s="4">
        <f>About!$D$70*('Pathways-EPS natural gas'!D32+'Pathways-EPS natural gas'!D35+'Pathways-EPS natural gas'!D41+'Pathways-EPS natural gas'!D44+'Pathways-EPS natural gas'!D47+'Pathways-EPS natural gas'!D50+'Pathways-EPS natural gas'!D53+'Pathways-EPS natural gas'!D56+'Pathways-EPS natural gas'!D59+'Pathways-EPS natural gas'!D62+'Pathways-EPS natural gas'!D65+'Pathways-EPS natural gas'!D68+'Pathways-EPS natural gas'!D71+'Pathways-EPS natural gas'!D74+'Pathways-EPS natural gas'!D77+'Pathways-EPS natural gas'!D80+'Pathways-EPS natural gas'!D83+'Pathways-EPS natural gas'!D86+'Pathways-EPS natural gas'!D89)</f>
        <v>240738401182027.78</v>
      </c>
      <c r="C9" s="4">
        <f>About!$D$70*('Pathways-EPS natural gas'!E32+'Pathways-EPS natural gas'!E35+'Pathways-EPS natural gas'!E41+'Pathways-EPS natural gas'!E44+'Pathways-EPS natural gas'!E47+'Pathways-EPS natural gas'!E50+'Pathways-EPS natural gas'!E53+'Pathways-EPS natural gas'!E56+'Pathways-EPS natural gas'!E59+'Pathways-EPS natural gas'!E62+'Pathways-EPS natural gas'!E65+'Pathways-EPS natural gas'!E68+'Pathways-EPS natural gas'!E71+'Pathways-EPS natural gas'!E74+'Pathways-EPS natural gas'!E77+'Pathways-EPS natural gas'!E80+'Pathways-EPS natural gas'!E83+'Pathways-EPS natural gas'!E86+'Pathways-EPS natural gas'!E89)</f>
        <v>240760704292761.41</v>
      </c>
      <c r="D9" s="4">
        <f>About!$D$70*('Pathways-EPS natural gas'!F32+'Pathways-EPS natural gas'!F35+'Pathways-EPS natural gas'!F41+'Pathways-EPS natural gas'!F44+'Pathways-EPS natural gas'!F47+'Pathways-EPS natural gas'!F50+'Pathways-EPS natural gas'!F53+'Pathways-EPS natural gas'!F56+'Pathways-EPS natural gas'!F59+'Pathways-EPS natural gas'!F62+'Pathways-EPS natural gas'!F65+'Pathways-EPS natural gas'!F68+'Pathways-EPS natural gas'!F71+'Pathways-EPS natural gas'!F74+'Pathways-EPS natural gas'!F77+'Pathways-EPS natural gas'!F80+'Pathways-EPS natural gas'!F83+'Pathways-EPS natural gas'!F86+'Pathways-EPS natural gas'!F89)</f>
        <v>239290076152247.41</v>
      </c>
      <c r="E9" s="4">
        <f>About!$D$70*('Pathways-EPS natural gas'!G32+'Pathways-EPS natural gas'!G35+'Pathways-EPS natural gas'!G41+'Pathways-EPS natural gas'!G44+'Pathways-EPS natural gas'!G47+'Pathways-EPS natural gas'!G50+'Pathways-EPS natural gas'!G53+'Pathways-EPS natural gas'!G56+'Pathways-EPS natural gas'!G59+'Pathways-EPS natural gas'!G62+'Pathways-EPS natural gas'!G65+'Pathways-EPS natural gas'!G68+'Pathways-EPS natural gas'!G71+'Pathways-EPS natural gas'!G74+'Pathways-EPS natural gas'!G77+'Pathways-EPS natural gas'!G80+'Pathways-EPS natural gas'!G83+'Pathways-EPS natural gas'!G86+'Pathways-EPS natural gas'!G89)</f>
        <v>237635303516420.03</v>
      </c>
      <c r="F9" s="4">
        <f>About!$D$70*('Pathways-EPS natural gas'!H32+'Pathways-EPS natural gas'!H35+'Pathways-EPS natural gas'!H41+'Pathways-EPS natural gas'!H44+'Pathways-EPS natural gas'!H47+'Pathways-EPS natural gas'!H50+'Pathways-EPS natural gas'!H53+'Pathways-EPS natural gas'!H56+'Pathways-EPS natural gas'!H59+'Pathways-EPS natural gas'!H62+'Pathways-EPS natural gas'!H65+'Pathways-EPS natural gas'!H68+'Pathways-EPS natural gas'!H71+'Pathways-EPS natural gas'!H74+'Pathways-EPS natural gas'!H77+'Pathways-EPS natural gas'!H80+'Pathways-EPS natural gas'!H83+'Pathways-EPS natural gas'!H86+'Pathways-EPS natural gas'!H89)</f>
        <v>234211770490319.16</v>
      </c>
      <c r="G9" s="4">
        <f>About!$D$70*('Pathways-EPS natural gas'!I32+'Pathways-EPS natural gas'!I35+'Pathways-EPS natural gas'!I41+'Pathways-EPS natural gas'!I44+'Pathways-EPS natural gas'!I47+'Pathways-EPS natural gas'!I50+'Pathways-EPS natural gas'!I53+'Pathways-EPS natural gas'!I56+'Pathways-EPS natural gas'!I59+'Pathways-EPS natural gas'!I62+'Pathways-EPS natural gas'!I65+'Pathways-EPS natural gas'!I68+'Pathways-EPS natural gas'!I71+'Pathways-EPS natural gas'!I74+'Pathways-EPS natural gas'!I77+'Pathways-EPS natural gas'!I80+'Pathways-EPS natural gas'!I83+'Pathways-EPS natural gas'!I86+'Pathways-EPS natural gas'!I89)</f>
        <v>231268930447542.44</v>
      </c>
      <c r="H9" s="4">
        <f>About!$D$70*('Pathways-EPS natural gas'!J32+'Pathways-EPS natural gas'!J35+'Pathways-EPS natural gas'!J41+'Pathways-EPS natural gas'!J44+'Pathways-EPS natural gas'!J47+'Pathways-EPS natural gas'!J50+'Pathways-EPS natural gas'!J53+'Pathways-EPS natural gas'!J56+'Pathways-EPS natural gas'!J59+'Pathways-EPS natural gas'!J62+'Pathways-EPS natural gas'!J65+'Pathways-EPS natural gas'!J68+'Pathways-EPS natural gas'!J71+'Pathways-EPS natural gas'!J74+'Pathways-EPS natural gas'!J77+'Pathways-EPS natural gas'!J80+'Pathways-EPS natural gas'!J83+'Pathways-EPS natural gas'!J86+'Pathways-EPS natural gas'!J89)</f>
        <v>228281955288985.38</v>
      </c>
      <c r="I9" s="4">
        <f>About!$D$70*('Pathways-EPS natural gas'!K32+'Pathways-EPS natural gas'!K35+'Pathways-EPS natural gas'!K41+'Pathways-EPS natural gas'!K44+'Pathways-EPS natural gas'!K47+'Pathways-EPS natural gas'!K50+'Pathways-EPS natural gas'!K53+'Pathways-EPS natural gas'!K56+'Pathways-EPS natural gas'!K59+'Pathways-EPS natural gas'!K62+'Pathways-EPS natural gas'!K65+'Pathways-EPS natural gas'!K68+'Pathways-EPS natural gas'!K71+'Pathways-EPS natural gas'!K74+'Pathways-EPS natural gas'!K77+'Pathways-EPS natural gas'!K80+'Pathways-EPS natural gas'!K83+'Pathways-EPS natural gas'!K86+'Pathways-EPS natural gas'!K89)</f>
        <v>224827059775065.75</v>
      </c>
      <c r="J9" s="4">
        <f>About!$D$70*('Pathways-EPS natural gas'!L32+'Pathways-EPS natural gas'!L35+'Pathways-EPS natural gas'!L41+'Pathways-EPS natural gas'!L44+'Pathways-EPS natural gas'!L47+'Pathways-EPS natural gas'!L50+'Pathways-EPS natural gas'!L53+'Pathways-EPS natural gas'!L56+'Pathways-EPS natural gas'!L59+'Pathways-EPS natural gas'!L62+'Pathways-EPS natural gas'!L65+'Pathways-EPS natural gas'!L68+'Pathways-EPS natural gas'!L71+'Pathways-EPS natural gas'!L74+'Pathways-EPS natural gas'!L77+'Pathways-EPS natural gas'!L80+'Pathways-EPS natural gas'!L83+'Pathways-EPS natural gas'!L86+'Pathways-EPS natural gas'!L89)</f>
        <v>224465384337163.69</v>
      </c>
      <c r="K9" s="4">
        <f>About!$D$70*('Pathways-EPS natural gas'!M32+'Pathways-EPS natural gas'!M35+'Pathways-EPS natural gas'!M41+'Pathways-EPS natural gas'!M44+'Pathways-EPS natural gas'!M47+'Pathways-EPS natural gas'!M50+'Pathways-EPS natural gas'!M53+'Pathways-EPS natural gas'!M56+'Pathways-EPS natural gas'!M59+'Pathways-EPS natural gas'!M62+'Pathways-EPS natural gas'!M65+'Pathways-EPS natural gas'!M68+'Pathways-EPS natural gas'!M71+'Pathways-EPS natural gas'!M74+'Pathways-EPS natural gas'!M77+'Pathways-EPS natural gas'!M80+'Pathways-EPS natural gas'!M83+'Pathways-EPS natural gas'!M86+'Pathways-EPS natural gas'!M89)</f>
        <v>223428916845269</v>
      </c>
      <c r="L9" s="4">
        <f>About!$D$70*('Pathways-EPS natural gas'!N32+'Pathways-EPS natural gas'!N35+'Pathways-EPS natural gas'!N41+'Pathways-EPS natural gas'!N44+'Pathways-EPS natural gas'!N47+'Pathways-EPS natural gas'!N50+'Pathways-EPS natural gas'!N53+'Pathways-EPS natural gas'!N56+'Pathways-EPS natural gas'!N59+'Pathways-EPS natural gas'!N62+'Pathways-EPS natural gas'!N65+'Pathways-EPS natural gas'!N68+'Pathways-EPS natural gas'!N71+'Pathways-EPS natural gas'!N74+'Pathways-EPS natural gas'!N77+'Pathways-EPS natural gas'!N80+'Pathways-EPS natural gas'!N83+'Pathways-EPS natural gas'!N86+'Pathways-EPS natural gas'!N89)</f>
        <v>222390320700295.94</v>
      </c>
      <c r="M9" s="4">
        <f>About!$D$70*('Pathways-EPS natural gas'!O32+'Pathways-EPS natural gas'!O35+'Pathways-EPS natural gas'!O41+'Pathways-EPS natural gas'!O44+'Pathways-EPS natural gas'!O47+'Pathways-EPS natural gas'!O50+'Pathways-EPS natural gas'!O53+'Pathways-EPS natural gas'!O56+'Pathways-EPS natural gas'!O59+'Pathways-EPS natural gas'!O62+'Pathways-EPS natural gas'!O65+'Pathways-EPS natural gas'!O68+'Pathways-EPS natural gas'!O71+'Pathways-EPS natural gas'!O74+'Pathways-EPS natural gas'!O77+'Pathways-EPS natural gas'!O80+'Pathways-EPS natural gas'!O83+'Pathways-EPS natural gas'!O86+'Pathways-EPS natural gas'!O89)</f>
        <v>221349595902243.81</v>
      </c>
      <c r="N9" s="4">
        <f>About!$D$70*('Pathways-EPS natural gas'!P32+'Pathways-EPS natural gas'!P35+'Pathways-EPS natural gas'!P41+'Pathways-EPS natural gas'!P44+'Pathways-EPS natural gas'!P47+'Pathways-EPS natural gas'!P50+'Pathways-EPS natural gas'!P53+'Pathways-EPS natural gas'!P56+'Pathways-EPS natural gas'!P59+'Pathways-EPS natural gas'!P62+'Pathways-EPS natural gas'!P65+'Pathways-EPS natural gas'!P68+'Pathways-EPS natural gas'!P71+'Pathways-EPS natural gas'!P74+'Pathways-EPS natural gas'!P77+'Pathways-EPS natural gas'!P80+'Pathways-EPS natural gas'!P83+'Pathways-EPS natural gas'!P86+'Pathways-EPS natural gas'!P89)</f>
        <v>220306742451113.22</v>
      </c>
      <c r="O9" s="4">
        <f>About!$D$70*('Pathways-EPS natural gas'!Q32+'Pathways-EPS natural gas'!Q35+'Pathways-EPS natural gas'!Q41+'Pathways-EPS natural gas'!Q44+'Pathways-EPS natural gas'!Q47+'Pathways-EPS natural gas'!Q50+'Pathways-EPS natural gas'!Q53+'Pathways-EPS natural gas'!Q56+'Pathways-EPS natural gas'!Q59+'Pathways-EPS natural gas'!Q62+'Pathways-EPS natural gas'!Q65+'Pathways-EPS natural gas'!Q68+'Pathways-EPS natural gas'!Q71+'Pathways-EPS natural gas'!Q74+'Pathways-EPS natural gas'!Q77+'Pathways-EPS natural gas'!Q80+'Pathways-EPS natural gas'!Q83+'Pathways-EPS natural gas'!Q86+'Pathways-EPS natural gas'!Q89)</f>
        <v>219261760346903.66</v>
      </c>
      <c r="P9" s="4">
        <f>About!$D$70*('Pathways-EPS natural gas'!R32+'Pathways-EPS natural gas'!R35+'Pathways-EPS natural gas'!R41+'Pathways-EPS natural gas'!R44+'Pathways-EPS natural gas'!R47+'Pathways-EPS natural gas'!R50+'Pathways-EPS natural gas'!R53+'Pathways-EPS natural gas'!R56+'Pathways-EPS natural gas'!R59+'Pathways-EPS natural gas'!R62+'Pathways-EPS natural gas'!R65+'Pathways-EPS natural gas'!R68+'Pathways-EPS natural gas'!R71+'Pathways-EPS natural gas'!R74+'Pathways-EPS natural gas'!R77+'Pathways-EPS natural gas'!R80+'Pathways-EPS natural gas'!R83+'Pathways-EPS natural gas'!R86+'Pathways-EPS natural gas'!R89)</f>
        <v>219561004690265.59</v>
      </c>
      <c r="Q9" s="4">
        <f>About!$D$70*('Pathways-EPS natural gas'!S32+'Pathways-EPS natural gas'!S35+'Pathways-EPS natural gas'!S41+'Pathways-EPS natural gas'!S44+'Pathways-EPS natural gas'!S47+'Pathways-EPS natural gas'!S50+'Pathways-EPS natural gas'!S53+'Pathways-EPS natural gas'!S56+'Pathways-EPS natural gas'!S59+'Pathways-EPS natural gas'!S62+'Pathways-EPS natural gas'!S65+'Pathways-EPS natural gas'!S68+'Pathways-EPS natural gas'!S71+'Pathways-EPS natural gas'!S74+'Pathways-EPS natural gas'!S77+'Pathways-EPS natural gas'!S80+'Pathways-EPS natural gas'!S83+'Pathways-EPS natural gas'!S86+'Pathways-EPS natural gas'!S89)</f>
        <v>219860265453122.88</v>
      </c>
      <c r="R9" s="4">
        <f>About!$D$70*('Pathways-EPS natural gas'!T32+'Pathways-EPS natural gas'!T35+'Pathways-EPS natural gas'!T41+'Pathways-EPS natural gas'!T44+'Pathways-EPS natural gas'!T47+'Pathways-EPS natural gas'!T50+'Pathways-EPS natural gas'!T53+'Pathways-EPS natural gas'!T56+'Pathways-EPS natural gas'!T59+'Pathways-EPS natural gas'!T62+'Pathways-EPS natural gas'!T65+'Pathways-EPS natural gas'!T68+'Pathways-EPS natural gas'!T71+'Pathways-EPS natural gas'!T74+'Pathways-EPS natural gas'!T77+'Pathways-EPS natural gas'!T80+'Pathways-EPS natural gas'!T83+'Pathways-EPS natural gas'!T86+'Pathways-EPS natural gas'!T89)</f>
        <v>220159509796485.09</v>
      </c>
      <c r="S9" s="4">
        <f>About!$D$70*('Pathways-EPS natural gas'!U32+'Pathways-EPS natural gas'!U35+'Pathways-EPS natural gas'!U41+'Pathways-EPS natural gas'!U44+'Pathways-EPS natural gas'!U47+'Pathways-EPS natural gas'!U50+'Pathways-EPS natural gas'!U53+'Pathways-EPS natural gas'!U56+'Pathways-EPS natural gas'!U59+'Pathways-EPS natural gas'!U62+'Pathways-EPS natural gas'!U65+'Pathways-EPS natural gas'!U68+'Pathways-EPS natural gas'!U71+'Pathways-EPS natural gas'!U74+'Pathways-EPS natural gas'!U77+'Pathways-EPS natural gas'!U80+'Pathways-EPS natural gas'!U83+'Pathways-EPS natural gas'!U86+'Pathways-EPS natural gas'!U89)</f>
        <v>220458770559342.38</v>
      </c>
      <c r="T9" s="4">
        <f>About!$D$70*('Pathways-EPS natural gas'!V32+'Pathways-EPS natural gas'!V35+'Pathways-EPS natural gas'!V41+'Pathways-EPS natural gas'!V44+'Pathways-EPS natural gas'!V47+'Pathways-EPS natural gas'!V50+'Pathways-EPS natural gas'!V53+'Pathways-EPS natural gas'!V56+'Pathways-EPS natural gas'!V59+'Pathways-EPS natural gas'!V62+'Pathways-EPS natural gas'!V65+'Pathways-EPS natural gas'!V68+'Pathways-EPS natural gas'!V71+'Pathways-EPS natural gas'!V74+'Pathways-EPS natural gas'!V77+'Pathways-EPS natural gas'!V80+'Pathways-EPS natural gas'!V83+'Pathways-EPS natural gas'!V86+'Pathways-EPS natural gas'!V89)</f>
        <v>220758014902704.31</v>
      </c>
      <c r="U9" s="4">
        <f>About!$D$70*('Pathways-EPS natural gas'!W32+'Pathways-EPS natural gas'!W35+'Pathways-EPS natural gas'!W41+'Pathways-EPS natural gas'!W44+'Pathways-EPS natural gas'!W47+'Pathways-EPS natural gas'!W50+'Pathways-EPS natural gas'!W53+'Pathways-EPS natural gas'!W56+'Pathways-EPS natural gas'!W59+'Pathways-EPS natural gas'!W62+'Pathways-EPS natural gas'!W65+'Pathways-EPS natural gas'!W68+'Pathways-EPS natural gas'!W71+'Pathways-EPS natural gas'!W74+'Pathways-EPS natural gas'!W77+'Pathways-EPS natural gas'!W80+'Pathways-EPS natural gas'!W83+'Pathways-EPS natural gas'!W86+'Pathways-EPS natural gas'!W89)</f>
        <v>221057275665561.66</v>
      </c>
      <c r="V9" s="4">
        <f>About!$D$70*('Pathways-EPS natural gas'!X32+'Pathways-EPS natural gas'!X35+'Pathways-EPS natural gas'!X41+'Pathways-EPS natural gas'!X44+'Pathways-EPS natural gas'!X47+'Pathways-EPS natural gas'!X50+'Pathways-EPS natural gas'!X53+'Pathways-EPS natural gas'!X56+'Pathways-EPS natural gas'!X59+'Pathways-EPS natural gas'!X62+'Pathways-EPS natural gas'!X65+'Pathways-EPS natural gas'!X68+'Pathways-EPS natural gas'!X71+'Pathways-EPS natural gas'!X74+'Pathways-EPS natural gas'!X77+'Pathways-EPS natural gas'!X80+'Pathways-EPS natural gas'!X83+'Pathways-EPS natural gas'!X86+'Pathways-EPS natural gas'!X89)</f>
        <v>221356520008923.88</v>
      </c>
      <c r="W9" s="4">
        <f>About!$D$70*('Pathways-EPS natural gas'!Y32+'Pathways-EPS natural gas'!Y35+'Pathways-EPS natural gas'!Y41+'Pathways-EPS natural gas'!Y44+'Pathways-EPS natural gas'!Y47+'Pathways-EPS natural gas'!Y50+'Pathways-EPS natural gas'!Y53+'Pathways-EPS natural gas'!Y56+'Pathways-EPS natural gas'!Y59+'Pathways-EPS natural gas'!Y62+'Pathways-EPS natural gas'!Y65+'Pathways-EPS natural gas'!Y68+'Pathways-EPS natural gas'!Y71+'Pathways-EPS natural gas'!Y74+'Pathways-EPS natural gas'!Y77+'Pathways-EPS natural gas'!Y80+'Pathways-EPS natural gas'!Y83+'Pathways-EPS natural gas'!Y86+'Pathways-EPS natural gas'!Y89)</f>
        <v>221655780771781.28</v>
      </c>
      <c r="X9" s="4">
        <f>About!$D$70*('Pathways-EPS natural gas'!Z32+'Pathways-EPS natural gas'!Z35+'Pathways-EPS natural gas'!Z41+'Pathways-EPS natural gas'!Z44+'Pathways-EPS natural gas'!Z47+'Pathways-EPS natural gas'!Z50+'Pathways-EPS natural gas'!Z53+'Pathways-EPS natural gas'!Z56+'Pathways-EPS natural gas'!Z59+'Pathways-EPS natural gas'!Z62+'Pathways-EPS natural gas'!Z65+'Pathways-EPS natural gas'!Z68+'Pathways-EPS natural gas'!Z71+'Pathways-EPS natural gas'!Z74+'Pathways-EPS natural gas'!Z77+'Pathways-EPS natural gas'!Z80+'Pathways-EPS natural gas'!Z83+'Pathways-EPS natural gas'!Z86+'Pathways-EPS natural gas'!Z89)</f>
        <v>221955025115143.09</v>
      </c>
      <c r="Y9" s="4">
        <f>About!$D$70*('Pathways-EPS natural gas'!AA32+'Pathways-EPS natural gas'!AA35+'Pathways-EPS natural gas'!AA41+'Pathways-EPS natural gas'!AA44+'Pathways-EPS natural gas'!AA47+'Pathways-EPS natural gas'!AA50+'Pathways-EPS natural gas'!AA53+'Pathways-EPS natural gas'!AA56+'Pathways-EPS natural gas'!AA59+'Pathways-EPS natural gas'!AA62+'Pathways-EPS natural gas'!AA65+'Pathways-EPS natural gas'!AA68+'Pathways-EPS natural gas'!AA71+'Pathways-EPS natural gas'!AA74+'Pathways-EPS natural gas'!AA77+'Pathways-EPS natural gas'!AA80+'Pathways-EPS natural gas'!AA83+'Pathways-EPS natural gas'!AA86+'Pathways-EPS natural gas'!AA89)</f>
        <v>222254285878000.66</v>
      </c>
      <c r="Z9" s="4">
        <f>About!$D$70*('Pathways-EPS natural gas'!AB32+'Pathways-EPS natural gas'!AB35+'Pathways-EPS natural gas'!AB41+'Pathways-EPS natural gas'!AB44+'Pathways-EPS natural gas'!AB47+'Pathways-EPS natural gas'!AB50+'Pathways-EPS natural gas'!AB53+'Pathways-EPS natural gas'!AB56+'Pathways-EPS natural gas'!AB59+'Pathways-EPS natural gas'!AB62+'Pathways-EPS natural gas'!AB65+'Pathways-EPS natural gas'!AB68+'Pathways-EPS natural gas'!AB71+'Pathways-EPS natural gas'!AB74+'Pathways-EPS natural gas'!AB77+'Pathways-EPS natural gas'!AB80+'Pathways-EPS natural gas'!AB83+'Pathways-EPS natural gas'!AB86+'Pathways-EPS natural gas'!AB89)</f>
        <v>222553530221362.59</v>
      </c>
      <c r="AA9" s="4">
        <f>About!$D$70*('Pathways-EPS natural gas'!AC32+'Pathways-EPS natural gas'!AC35+'Pathways-EPS natural gas'!AC41+'Pathways-EPS natural gas'!AC44+'Pathways-EPS natural gas'!AC47+'Pathways-EPS natural gas'!AC50+'Pathways-EPS natural gas'!AC53+'Pathways-EPS natural gas'!AC56+'Pathways-EPS natural gas'!AC59+'Pathways-EPS natural gas'!AC62+'Pathways-EPS natural gas'!AC65+'Pathways-EPS natural gas'!AC68+'Pathways-EPS natural gas'!AC71+'Pathways-EPS natural gas'!AC74+'Pathways-EPS natural gas'!AC77+'Pathways-EPS natural gas'!AC80+'Pathways-EPS natural gas'!AC83+'Pathways-EPS natural gas'!AC86+'Pathways-EPS natural gas'!AC89)</f>
        <v>222852790984220.03</v>
      </c>
      <c r="AB9" s="4">
        <f>About!$D$70*('Pathways-EPS natural gas'!AD32+'Pathways-EPS natural gas'!AD35+'Pathways-EPS natural gas'!AD41+'Pathways-EPS natural gas'!AD44+'Pathways-EPS natural gas'!AD47+'Pathways-EPS natural gas'!AD50+'Pathways-EPS natural gas'!AD53+'Pathways-EPS natural gas'!AD56+'Pathways-EPS natural gas'!AD59+'Pathways-EPS natural gas'!AD62+'Pathways-EPS natural gas'!AD65+'Pathways-EPS natural gas'!AD68+'Pathways-EPS natural gas'!AD71+'Pathways-EPS natural gas'!AD74+'Pathways-EPS natural gas'!AD77+'Pathways-EPS natural gas'!AD80+'Pathways-EPS natural gas'!AD83+'Pathways-EPS natural gas'!AD86+'Pathways-EPS natural gas'!AD89)</f>
        <v>223152035327582.09</v>
      </c>
      <c r="AC9" s="4">
        <f>About!$D$70*('Pathways-EPS natural gas'!AE32+'Pathways-EPS natural gas'!AE35+'Pathways-EPS natural gas'!AE41+'Pathways-EPS natural gas'!AE44+'Pathways-EPS natural gas'!AE47+'Pathways-EPS natural gas'!AE50+'Pathways-EPS natural gas'!AE53+'Pathways-EPS natural gas'!AE56+'Pathways-EPS natural gas'!AE59+'Pathways-EPS natural gas'!AE62+'Pathways-EPS natural gas'!AE65+'Pathways-EPS natural gas'!AE68+'Pathways-EPS natural gas'!AE71+'Pathways-EPS natural gas'!AE74+'Pathways-EPS natural gas'!AE77+'Pathways-EPS natural gas'!AE80+'Pathways-EPS natural gas'!AE83+'Pathways-EPS natural gas'!AE86+'Pathways-EPS natural gas'!AE89)</f>
        <v>223451296090439.38</v>
      </c>
      <c r="AD9" s="4">
        <f>About!$D$70*('Pathways-EPS natural gas'!AF32+'Pathways-EPS natural gas'!AF35+'Pathways-EPS natural gas'!AF41+'Pathways-EPS natural gas'!AF44+'Pathways-EPS natural gas'!AF47+'Pathways-EPS natural gas'!AF50+'Pathways-EPS natural gas'!AF53+'Pathways-EPS natural gas'!AF56+'Pathways-EPS natural gas'!AF59+'Pathways-EPS natural gas'!AF62+'Pathways-EPS natural gas'!AF65+'Pathways-EPS natural gas'!AF68+'Pathways-EPS natural gas'!AF71+'Pathways-EPS natural gas'!AF74+'Pathways-EPS natural gas'!AF77+'Pathways-EPS natural gas'!AF80+'Pathways-EPS natural gas'!AF83+'Pathways-EPS natural gas'!AF86+'Pathways-EPS natural gas'!AF89)</f>
        <v>223750540433801.47</v>
      </c>
      <c r="AE9" s="4">
        <f>About!$D$70*('Pathways-EPS natural gas'!AG32+'Pathways-EPS natural gas'!AG35+'Pathways-EPS natural gas'!AG41+'Pathways-EPS natural gas'!AG44+'Pathways-EPS natural gas'!AG47+'Pathways-EPS natural gas'!AG50+'Pathways-EPS natural gas'!AG53+'Pathways-EPS natural gas'!AG56+'Pathways-EPS natural gas'!AG59+'Pathways-EPS natural gas'!AG62+'Pathways-EPS natural gas'!AG65+'Pathways-EPS natural gas'!AG68+'Pathways-EPS natural gas'!AG71+'Pathways-EPS natural gas'!AG74+'Pathways-EPS natural gas'!AG77+'Pathways-EPS natural gas'!AG80+'Pathways-EPS natural gas'!AG83+'Pathways-EPS natural gas'!AG86+'Pathways-EPS natural gas'!AG89)</f>
        <v>224049801196658.78</v>
      </c>
      <c r="AF9" s="4">
        <f>About!$D$70*('Pathways-EPS natural gas'!AH32+'Pathways-EPS natural gas'!AH35+'Pathways-EPS natural gas'!AH41+'Pathways-EPS natural gas'!AH44+'Pathways-EPS natural gas'!AH47+'Pathways-EPS natural gas'!AH50+'Pathways-EPS natural gas'!AH53+'Pathways-EPS natural gas'!AH56+'Pathways-EPS natural gas'!AH59+'Pathways-EPS natural gas'!AH62+'Pathways-EPS natural gas'!AH65+'Pathways-EPS natural gas'!AH68+'Pathways-EPS natural gas'!AH71+'Pathways-EPS natural gas'!AH74+'Pathways-EPS natural gas'!AH77+'Pathways-EPS natural gas'!AH80+'Pathways-EPS natural gas'!AH83+'Pathways-EPS natural gas'!AH86+'Pathways-EPS natural gas'!AH89)</f>
        <v>224349045540020.91</v>
      </c>
      <c r="AG9" s="4">
        <f>About!$D$70*('Pathways-EPS natural gas'!AI32+'Pathways-EPS natural gas'!AI35+'Pathways-EPS natural gas'!AI41+'Pathways-EPS natural gas'!AI44+'Pathways-EPS natural gas'!AI47+'Pathways-EPS natural gas'!AI50+'Pathways-EPS natural gas'!AI53+'Pathways-EPS natural gas'!AI56+'Pathways-EPS natural gas'!AI59+'Pathways-EPS natural gas'!AI62+'Pathways-EPS natural gas'!AI65+'Pathways-EPS natural gas'!AI68+'Pathways-EPS natural gas'!AI71+'Pathways-EPS natural gas'!AI74+'Pathways-EPS natural gas'!AI77+'Pathways-EPS natural gas'!AI80+'Pathways-EPS natural gas'!AI83+'Pathways-EPS natural gas'!AI86+'Pathways-EPS natural gas'!AI89)</f>
        <v>224648306302878.19</v>
      </c>
      <c r="AH9" s="4">
        <f>About!$D$70*('Pathways-EPS natural gas'!AJ32+'Pathways-EPS natural gas'!AJ35+'Pathways-EPS natural gas'!AJ41+'Pathways-EPS natural gas'!AJ44+'Pathways-EPS natural gas'!AJ47+'Pathways-EPS natural gas'!AJ50+'Pathways-EPS natural gas'!AJ53+'Pathways-EPS natural gas'!AJ56+'Pathways-EPS natural gas'!AJ59+'Pathways-EPS natural gas'!AJ62+'Pathways-EPS natural gas'!AJ65+'Pathways-EPS natural gas'!AJ68+'Pathways-EPS natural gas'!AJ71+'Pathways-EPS natural gas'!AJ74+'Pathways-EPS natural gas'!AJ77+'Pathways-EPS natural gas'!AJ80+'Pathways-EPS natural gas'!AJ83+'Pathways-EPS natural gas'!AJ86+'Pathways-EPS natural gas'!AJ89)</f>
        <v>224947550646240.22</v>
      </c>
      <c r="AI9" s="4">
        <f>About!$D$70*('Pathways-EPS natural gas'!AK32+'Pathways-EPS natural gas'!AK35+'Pathways-EPS natural gas'!AK41+'Pathways-EPS natural gas'!AK44+'Pathways-EPS natural gas'!AK47+'Pathways-EPS natural gas'!AK50+'Pathways-EPS natural gas'!AK53+'Pathways-EPS natural gas'!AK56+'Pathways-EPS natural gas'!AK59+'Pathways-EPS natural gas'!AK62+'Pathways-EPS natural gas'!AK65+'Pathways-EPS natural gas'!AK68+'Pathways-EPS natural gas'!AK71+'Pathways-EPS natural gas'!AK74+'Pathways-EPS natural gas'!AK77+'Pathways-EPS natural gas'!AK80+'Pathways-EPS natural gas'!AK83+'Pathways-EPS natural gas'!AK86+'Pathways-EPS natural gas'!AK89)</f>
        <v>225246811409097.66</v>
      </c>
    </row>
    <row r="15" spans="1:35" customFormat="1" x14ac:dyDescent="0.3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35" s="9" customFormat="1" x14ac:dyDescent="0.35"/>
    <row r="77" ht="13.5" customHeight="1" x14ac:dyDescent="0.35"/>
    <row r="79" ht="13.5" customHeight="1" x14ac:dyDescent="0.3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9"/>
  <sheetViews>
    <sheetView workbookViewId="0">
      <selection activeCell="B1" sqref="B1:C1048576"/>
    </sheetView>
  </sheetViews>
  <sheetFormatPr defaultColWidth="9.08984375" defaultRowHeight="14.5" x14ac:dyDescent="0.35"/>
  <cols>
    <col min="1" max="1" width="39.81640625" style="4" customWidth="1"/>
    <col min="2" max="16384" width="9.08984375" style="4"/>
  </cols>
  <sheetData>
    <row r="1" spans="1:35" x14ac:dyDescent="0.35">
      <c r="A1" s="1" t="s">
        <v>0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</row>
    <row r="2" spans="1:35" x14ac:dyDescent="0.35">
      <c r="A2" s="4" t="s">
        <v>3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</row>
    <row r="3" spans="1:35" x14ac:dyDescent="0.35">
      <c r="A3" s="4" t="s">
        <v>4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</row>
    <row r="4" spans="1:35" x14ac:dyDescent="0.35">
      <c r="A4" s="4" t="s">
        <v>5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</row>
    <row r="5" spans="1:35" x14ac:dyDescent="0.35">
      <c r="A5" s="4" t="s">
        <v>6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</row>
    <row r="6" spans="1:35" x14ac:dyDescent="0.35">
      <c r="A6" s="4" t="s">
        <v>7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</row>
    <row r="7" spans="1:35" x14ac:dyDescent="0.35">
      <c r="A7" s="4" t="s">
        <v>8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</row>
    <row r="8" spans="1:35" x14ac:dyDescent="0.35">
      <c r="A8" s="4" t="s">
        <v>10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</row>
    <row r="9" spans="1:35" x14ac:dyDescent="0.35">
      <c r="A9" s="4" t="s">
        <v>9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77"/>
  <sheetViews>
    <sheetView workbookViewId="0">
      <selection activeCell="B1" sqref="B1:C1048576"/>
    </sheetView>
  </sheetViews>
  <sheetFormatPr defaultColWidth="9.08984375" defaultRowHeight="14.5" x14ac:dyDescent="0.35"/>
  <cols>
    <col min="1" max="1" width="39.81640625" style="4" customWidth="1"/>
    <col min="2" max="16384" width="9.08984375" style="4"/>
  </cols>
  <sheetData>
    <row r="1" spans="1:35" x14ac:dyDescent="0.35">
      <c r="A1" s="1" t="s">
        <v>0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</row>
    <row r="2" spans="1:35" x14ac:dyDescent="0.35">
      <c r="A2" s="4" t="s">
        <v>3</v>
      </c>
      <c r="B2" s="7">
        <f>About!$D$75*'Petroleum Diesel - Pathways'!D17</f>
        <v>335699933804.93658</v>
      </c>
      <c r="C2" s="7">
        <f>About!$D$75*'Petroleum Diesel - Pathways'!E17</f>
        <v>340691653779.50806</v>
      </c>
      <c r="D2" s="7">
        <f>About!$D$75*'Petroleum Diesel - Pathways'!F17</f>
        <v>345683373754.07959</v>
      </c>
      <c r="E2" s="7">
        <f>About!$D$75*'Petroleum Diesel - Pathways'!G17</f>
        <v>350675093728.65106</v>
      </c>
      <c r="F2" s="7">
        <f>About!$D$75*'Petroleum Diesel - Pathways'!H17</f>
        <v>355666813703.2226</v>
      </c>
      <c r="G2" s="7">
        <f>About!$D$75*'Petroleum Diesel - Pathways'!I17</f>
        <v>360658533677.79401</v>
      </c>
      <c r="H2" s="7">
        <f>About!$D$75*'Petroleum Diesel - Pathways'!J17</f>
        <v>365650253652.36554</v>
      </c>
      <c r="I2" s="7">
        <f>About!$D$75*'Petroleum Diesel - Pathways'!K17</f>
        <v>370641973626.93835</v>
      </c>
      <c r="J2" s="7">
        <f>About!$D$75*'Petroleum Diesel - Pathways'!L17</f>
        <v>375633693601.50983</v>
      </c>
      <c r="K2" s="7">
        <f>About!$D$75*'Petroleum Diesel - Pathways'!M17</f>
        <v>380625413576.08136</v>
      </c>
      <c r="L2" s="7">
        <f>About!$D$75*'Petroleum Diesel - Pathways'!N17</f>
        <v>385617133550.65283</v>
      </c>
      <c r="M2" s="7">
        <f>About!$D$75*'Petroleum Diesel - Pathways'!O17</f>
        <v>390608853525.2243</v>
      </c>
      <c r="N2" s="7">
        <f>About!$D$75*'Petroleum Diesel - Pathways'!P17</f>
        <v>395600573499.79578</v>
      </c>
      <c r="O2" s="7">
        <f>About!$D$75*'Petroleum Diesel - Pathways'!Q17</f>
        <v>400592293474.36731</v>
      </c>
      <c r="P2" s="7">
        <f>About!$D$75*'Petroleum Diesel - Pathways'!R17</f>
        <v>405584013448.93884</v>
      </c>
      <c r="Q2" s="7">
        <f>About!$D$75*'Petroleum Diesel - Pathways'!S17</f>
        <v>410575733423.51031</v>
      </c>
      <c r="R2" s="7">
        <f>About!$D$75*'Petroleum Diesel - Pathways'!T17</f>
        <v>415567453398.08185</v>
      </c>
      <c r="S2" s="7">
        <f>About!$D$75*'Petroleum Diesel - Pathways'!U17</f>
        <v>420559173372.65332</v>
      </c>
      <c r="T2" s="7">
        <f>About!$D$75*'Petroleum Diesel - Pathways'!V17</f>
        <v>425550893347.22485</v>
      </c>
      <c r="U2" s="7">
        <f>About!$D$75*'Petroleum Diesel - Pathways'!W17</f>
        <v>430542613321.79633</v>
      </c>
      <c r="V2" s="7">
        <f>About!$D$75*'Petroleum Diesel - Pathways'!X17</f>
        <v>435534333296.36908</v>
      </c>
      <c r="W2" s="7">
        <f>About!$D$75*'Petroleum Diesel - Pathways'!Y17</f>
        <v>440526053270.94061</v>
      </c>
      <c r="X2" s="7">
        <f>About!$D$75*'Petroleum Diesel - Pathways'!Z17</f>
        <v>445517773245.51208</v>
      </c>
      <c r="Y2" s="7">
        <f>About!$D$75*'Petroleum Diesel - Pathways'!AA17</f>
        <v>450509493220.08362</v>
      </c>
      <c r="Z2" s="7">
        <f>About!$D$75*'Petroleum Diesel - Pathways'!AB17</f>
        <v>455501213194.65509</v>
      </c>
      <c r="AA2" s="7">
        <f>About!$D$75*'Petroleum Diesel - Pathways'!AC17</f>
        <v>460492933169.22662</v>
      </c>
      <c r="AB2" s="7">
        <f>About!$D$75*'Petroleum Diesel - Pathways'!AD17</f>
        <v>465484653143.7981</v>
      </c>
      <c r="AC2" s="7">
        <f>About!$D$75*'Petroleum Diesel - Pathways'!AE17</f>
        <v>470476373118.36963</v>
      </c>
      <c r="AD2" s="7">
        <f>About!$D$75*'Petroleum Diesel - Pathways'!AF17</f>
        <v>475468093092.9411</v>
      </c>
      <c r="AE2" s="7">
        <f>About!$D$75*'Petroleum Diesel - Pathways'!AG17</f>
        <v>480459813067.51257</v>
      </c>
      <c r="AF2" s="7">
        <f>About!$D$75*'Petroleum Diesel - Pathways'!AH17</f>
        <v>485451533042.08411</v>
      </c>
      <c r="AG2" s="7">
        <f>About!$D$75*'Petroleum Diesel - Pathways'!AI17</f>
        <v>490443253016.65558</v>
      </c>
      <c r="AH2" s="7">
        <f>About!$D$75*'Petroleum Diesel - Pathways'!AJ17</f>
        <v>495434972991.22711</v>
      </c>
      <c r="AI2" s="7">
        <f>About!$D$75*'Petroleum Diesel - Pathways'!AK17</f>
        <v>500426692965.79858</v>
      </c>
    </row>
    <row r="3" spans="1:35" x14ac:dyDescent="0.35">
      <c r="A3" s="4" t="s">
        <v>4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</row>
    <row r="4" spans="1:35" x14ac:dyDescent="0.35">
      <c r="A4" s="4" t="s">
        <v>5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</row>
    <row r="5" spans="1:35" x14ac:dyDescent="0.35">
      <c r="A5" s="4" t="s">
        <v>6</v>
      </c>
      <c r="B5" s="4">
        <f>About!$D$75*'Petroleum Diesel - Pathways'!D11</f>
        <v>335699933804.93658</v>
      </c>
      <c r="C5" s="4">
        <f>About!$D$75*'Petroleum Diesel - Pathways'!E11</f>
        <v>340691653779.50806</v>
      </c>
      <c r="D5" s="4">
        <f>About!$D$75*'Petroleum Diesel - Pathways'!F11</f>
        <v>345683373754.07959</v>
      </c>
      <c r="E5" s="4">
        <f>About!$D$75*'Petroleum Diesel - Pathways'!G11</f>
        <v>350675093728.65106</v>
      </c>
      <c r="F5" s="4">
        <f>About!$D$75*'Petroleum Diesel - Pathways'!H11</f>
        <v>355666813703.2226</v>
      </c>
      <c r="G5" s="4">
        <f>About!$D$75*'Petroleum Diesel - Pathways'!I11</f>
        <v>360658533677.79401</v>
      </c>
      <c r="H5" s="4">
        <f>About!$D$75*'Petroleum Diesel - Pathways'!J11</f>
        <v>365650253652.36554</v>
      </c>
      <c r="I5" s="4">
        <f>About!$D$75*'Petroleum Diesel - Pathways'!K11</f>
        <v>370641973626.93835</v>
      </c>
      <c r="J5" s="4">
        <f>About!$D$75*'Petroleum Diesel - Pathways'!L11</f>
        <v>375633693601.50983</v>
      </c>
      <c r="K5" s="4">
        <f>About!$D$75*'Petroleum Diesel - Pathways'!M11</f>
        <v>380625413576.08136</v>
      </c>
      <c r="L5" s="4">
        <f>About!$D$75*'Petroleum Diesel - Pathways'!N11</f>
        <v>385617133550.65283</v>
      </c>
      <c r="M5" s="4">
        <f>About!$D$75*'Petroleum Diesel - Pathways'!O11</f>
        <v>390608853525.2243</v>
      </c>
      <c r="N5" s="4">
        <f>About!$D$75*'Petroleum Diesel - Pathways'!P11</f>
        <v>395600573499.79578</v>
      </c>
      <c r="O5" s="4">
        <f>About!$D$75*'Petroleum Diesel - Pathways'!Q11</f>
        <v>400592293474.36731</v>
      </c>
      <c r="P5" s="4">
        <f>About!$D$75*'Petroleum Diesel - Pathways'!R11</f>
        <v>405584013448.93884</v>
      </c>
      <c r="Q5" s="4">
        <f>About!$D$75*'Petroleum Diesel - Pathways'!S11</f>
        <v>410575733423.51031</v>
      </c>
      <c r="R5" s="4">
        <f>About!$D$75*'Petroleum Diesel - Pathways'!T11</f>
        <v>415567453398.08185</v>
      </c>
      <c r="S5" s="4">
        <f>About!$D$75*'Petroleum Diesel - Pathways'!U11</f>
        <v>420559173372.65332</v>
      </c>
      <c r="T5" s="4">
        <f>About!$D$75*'Petroleum Diesel - Pathways'!V11</f>
        <v>425550893347.22485</v>
      </c>
      <c r="U5" s="4">
        <f>About!$D$75*'Petroleum Diesel - Pathways'!W11</f>
        <v>430542613321.79633</v>
      </c>
      <c r="V5" s="4">
        <f>About!$D$75*'Petroleum Diesel - Pathways'!X11</f>
        <v>435534333296.36908</v>
      </c>
      <c r="W5" s="4">
        <f>About!$D$75*'Petroleum Diesel - Pathways'!Y11</f>
        <v>440526053270.94061</v>
      </c>
      <c r="X5" s="4">
        <f>About!$D$75*'Petroleum Diesel - Pathways'!Z11</f>
        <v>445517773245.51208</v>
      </c>
      <c r="Y5" s="4">
        <f>About!$D$75*'Petroleum Diesel - Pathways'!AA11</f>
        <v>450509493220.08362</v>
      </c>
      <c r="Z5" s="4">
        <f>About!$D$75*'Petroleum Diesel - Pathways'!AB11</f>
        <v>455501213194.65509</v>
      </c>
      <c r="AA5" s="4">
        <f>About!$D$75*'Petroleum Diesel - Pathways'!AC11</f>
        <v>460492933169.22662</v>
      </c>
      <c r="AB5" s="4">
        <f>About!$D$75*'Petroleum Diesel - Pathways'!AD11</f>
        <v>465484653143.7981</v>
      </c>
      <c r="AC5" s="4">
        <f>About!$D$75*'Petroleum Diesel - Pathways'!AE11</f>
        <v>470476373118.36963</v>
      </c>
      <c r="AD5" s="4">
        <f>About!$D$75*'Petroleum Diesel - Pathways'!AF11</f>
        <v>475468093092.9411</v>
      </c>
      <c r="AE5" s="4">
        <f>About!$D$75*'Petroleum Diesel - Pathways'!AG11</f>
        <v>480459813067.51257</v>
      </c>
      <c r="AF5" s="4">
        <f>About!$D$75*'Petroleum Diesel - Pathways'!AH11</f>
        <v>485451533042.08411</v>
      </c>
      <c r="AG5" s="4">
        <f>About!$D$75*'Petroleum Diesel - Pathways'!AI11</f>
        <v>490443253016.65558</v>
      </c>
      <c r="AH5" s="4">
        <f>About!$D$75*'Petroleum Diesel - Pathways'!AJ11</f>
        <v>495434972991.22711</v>
      </c>
      <c r="AI5" s="4">
        <f>About!$D$75*'Petroleum Diesel - Pathways'!AK11</f>
        <v>500426692965.79858</v>
      </c>
    </row>
    <row r="6" spans="1:35" x14ac:dyDescent="0.35">
      <c r="A6" s="4" t="s">
        <v>7</v>
      </c>
      <c r="B6" s="7">
        <f>About!$D$75*'Petroleum Diesel - Pathways'!D14</f>
        <v>15019889002476.668</v>
      </c>
      <c r="C6" s="7">
        <f>About!$D$75*'Petroleum Diesel - Pathways'!E14</f>
        <v>15596421015543.359</v>
      </c>
      <c r="D6" s="7">
        <f>About!$D$75*'Petroleum Diesel - Pathways'!F14</f>
        <v>16172953028609.926</v>
      </c>
      <c r="E6" s="7">
        <f>About!$D$75*'Petroleum Diesel - Pathways'!G14</f>
        <v>16705520403746.369</v>
      </c>
      <c r="F6" s="7">
        <f>About!$D$75*'Petroleum Diesel - Pathways'!H14</f>
        <v>17282052416812.936</v>
      </c>
      <c r="G6" s="7">
        <f>About!$D$75*'Petroleum Diesel - Pathways'!I14</f>
        <v>17858584429879.5</v>
      </c>
      <c r="H6" s="7">
        <f>About!$D$75*'Petroleum Diesel - Pathways'!J14</f>
        <v>18435116442946.066</v>
      </c>
      <c r="I6" s="7">
        <f>About!$D$75*'Petroleum Diesel - Pathways'!K14</f>
        <v>18967683818082.512</v>
      </c>
      <c r="J6" s="7">
        <f>About!$D$75*'Petroleum Diesel - Pathways'!L14</f>
        <v>19236463365637.977</v>
      </c>
      <c r="K6" s="7">
        <f>About!$D$75*'Petroleum Diesel - Pathways'!M14</f>
        <v>19461278275263.328</v>
      </c>
      <c r="L6" s="7">
        <f>About!$D$75*'Petroleum Diesel - Pathways'!N14</f>
        <v>19686093184888.68</v>
      </c>
      <c r="M6" s="7">
        <f>About!$D$75*'Petroleum Diesel - Pathways'!O14</f>
        <v>19910908094514.027</v>
      </c>
      <c r="N6" s="7">
        <f>About!$D$75*'Petroleum Diesel - Pathways'!P14</f>
        <v>20135723004139.379</v>
      </c>
      <c r="O6" s="7">
        <f>About!$D$75*'Petroleum Diesel - Pathways'!Q14</f>
        <v>20360537913764.727</v>
      </c>
      <c r="P6" s="7">
        <f>About!$D$75*'Petroleum Diesel - Pathways'!R14</f>
        <v>20585352823390.078</v>
      </c>
      <c r="Q6" s="7">
        <f>About!$D$75*'Petroleum Diesel - Pathways'!S14</f>
        <v>20810167733015.43</v>
      </c>
      <c r="R6" s="7">
        <f>About!$D$75*'Petroleum Diesel - Pathways'!T14</f>
        <v>21034982642640.777</v>
      </c>
      <c r="S6" s="7">
        <f>About!$D$75*'Petroleum Diesel - Pathways'!U14</f>
        <v>21259797552266.129</v>
      </c>
      <c r="T6" s="7">
        <f>About!$D$75*'Petroleum Diesel - Pathways'!V14</f>
        <v>21484612461891.48</v>
      </c>
      <c r="U6" s="7">
        <f>About!$D$75*'Petroleum Diesel - Pathways'!W14</f>
        <v>21709427371516.828</v>
      </c>
      <c r="V6" s="7">
        <f>About!$D$75*'Petroleum Diesel - Pathways'!X14</f>
        <v>21934242281142.18</v>
      </c>
      <c r="W6" s="7">
        <f>About!$D$75*'Petroleum Diesel - Pathways'!Y14</f>
        <v>22159057190767.527</v>
      </c>
      <c r="X6" s="7">
        <f>About!$D$75*'Petroleum Diesel - Pathways'!Z14</f>
        <v>22383872100392.879</v>
      </c>
      <c r="Y6" s="7">
        <f>About!$D$75*'Petroleum Diesel - Pathways'!AA14</f>
        <v>22608687010018.23</v>
      </c>
      <c r="Z6" s="7">
        <f>About!$D$75*'Petroleum Diesel - Pathways'!AB14</f>
        <v>22833501919643.578</v>
      </c>
      <c r="AA6" s="7">
        <f>About!$D$75*'Petroleum Diesel - Pathways'!AC14</f>
        <v>23058316829268.93</v>
      </c>
      <c r="AB6" s="7">
        <f>About!$D$75*'Petroleum Diesel - Pathways'!AD14</f>
        <v>23283131738894.277</v>
      </c>
      <c r="AC6" s="7">
        <f>About!$D$75*'Petroleum Diesel - Pathways'!AE14</f>
        <v>23507946648519.629</v>
      </c>
      <c r="AD6" s="7">
        <f>About!$D$75*'Petroleum Diesel - Pathways'!AF14</f>
        <v>23732761558144.98</v>
      </c>
      <c r="AE6" s="7">
        <f>About!$D$75*'Petroleum Diesel - Pathways'!AG14</f>
        <v>23957576467770.328</v>
      </c>
      <c r="AF6" s="7">
        <f>About!$D$75*'Petroleum Diesel - Pathways'!AH14</f>
        <v>24182391377395.68</v>
      </c>
      <c r="AG6" s="7">
        <f>About!$D$75*'Petroleum Diesel - Pathways'!AI14</f>
        <v>24407206287021.027</v>
      </c>
      <c r="AH6" s="7">
        <f>About!$D$75*'Petroleum Diesel - Pathways'!AJ14</f>
        <v>24632021196646.379</v>
      </c>
      <c r="AI6" s="7">
        <f>About!$D$75*'Petroleum Diesel - Pathways'!AK14</f>
        <v>24856836106271.73</v>
      </c>
    </row>
    <row r="7" spans="1:35" x14ac:dyDescent="0.35">
      <c r="A7" s="4" t="s">
        <v>8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</row>
    <row r="8" spans="1:35" x14ac:dyDescent="0.35">
      <c r="A8" s="4" t="s">
        <v>10</v>
      </c>
      <c r="B8" s="7">
        <f>About!$D$75*('Petroleum Diesel - Pathways'!D5+'Petroleum Diesel - Pathways'!D8)+About!$D$76*'Petroleum Diesel - Pathways'!D6</f>
        <v>38440462040604.617</v>
      </c>
      <c r="C8" s="7">
        <f>About!$D$75*('Petroleum Diesel - Pathways'!E5+'Petroleum Diesel - Pathways'!E8)+About!$D$76*'Petroleum Diesel - Pathways'!E6</f>
        <v>38399815597263.734</v>
      </c>
      <c r="D8" s="7">
        <f>About!$D$75*('Petroleum Diesel - Pathways'!F5+'Petroleum Diesel - Pathways'!F8)+About!$D$76*'Petroleum Diesel - Pathways'!F6</f>
        <v>38359169153922.734</v>
      </c>
      <c r="E8" s="7">
        <f>About!$D$75*('Petroleum Diesel - Pathways'!G5+'Petroleum Diesel - Pathways'!G8)+About!$D$76*'Petroleum Diesel - Pathways'!G6</f>
        <v>38318522710581.852</v>
      </c>
      <c r="F8" s="7">
        <f>About!$D$75*('Petroleum Diesel - Pathways'!H5+'Petroleum Diesel - Pathways'!H8)+About!$D$76*'Petroleum Diesel - Pathways'!H6</f>
        <v>38277876267240.859</v>
      </c>
      <c r="G8" s="7">
        <f>About!$D$75*('Petroleum Diesel - Pathways'!I5+'Petroleum Diesel - Pathways'!I8)+About!$D$76*'Petroleum Diesel - Pathways'!I6</f>
        <v>38237229823899.984</v>
      </c>
      <c r="H8" s="7">
        <f>About!$D$75*('Petroleum Diesel - Pathways'!J5+'Petroleum Diesel - Pathways'!J8)+About!$D$76*'Petroleum Diesel - Pathways'!J6</f>
        <v>38196583380558.969</v>
      </c>
      <c r="I8" s="7">
        <f>About!$D$75*('Petroleum Diesel - Pathways'!K5+'Petroleum Diesel - Pathways'!K8)+About!$D$76*'Petroleum Diesel - Pathways'!K6</f>
        <v>38155936937218.102</v>
      </c>
      <c r="J8" s="7">
        <f>About!$D$75*('Petroleum Diesel - Pathways'!L5+'Petroleum Diesel - Pathways'!L8)+About!$D$76*'Petroleum Diesel - Pathways'!L6</f>
        <v>38115290493877.227</v>
      </c>
      <c r="K8" s="7">
        <f>About!$D$75*('Petroleum Diesel - Pathways'!M5+'Petroleum Diesel - Pathways'!M8)+About!$D$76*'Petroleum Diesel - Pathways'!M6</f>
        <v>38074644050536.219</v>
      </c>
      <c r="L8" s="7">
        <f>About!$D$75*('Petroleum Diesel - Pathways'!N5+'Petroleum Diesel - Pathways'!N8)+About!$D$76*'Petroleum Diesel - Pathways'!N6</f>
        <v>38033997607195.352</v>
      </c>
      <c r="M8" s="7">
        <f>About!$D$75*('Petroleum Diesel - Pathways'!O5+'Petroleum Diesel - Pathways'!O8)+About!$D$76*'Petroleum Diesel - Pathways'!O6</f>
        <v>37993351163854.344</v>
      </c>
      <c r="N8" s="7">
        <f>About!$D$75*('Petroleum Diesel - Pathways'!P5+'Petroleum Diesel - Pathways'!P8)+About!$D$76*'Petroleum Diesel - Pathways'!P6</f>
        <v>37952704720513.469</v>
      </c>
      <c r="O8" s="7">
        <f>About!$D$75*('Petroleum Diesel - Pathways'!Q5+'Petroleum Diesel - Pathways'!Q8)+About!$D$76*'Petroleum Diesel - Pathways'!Q6</f>
        <v>37912058277172.453</v>
      </c>
      <c r="P8" s="7">
        <f>About!$D$75*('Petroleum Diesel - Pathways'!R5+'Petroleum Diesel - Pathways'!R8)+About!$D$76*'Petroleum Diesel - Pathways'!R6</f>
        <v>37871411833831.578</v>
      </c>
      <c r="Q8" s="7">
        <f>About!$D$75*('Petroleum Diesel - Pathways'!S5+'Petroleum Diesel - Pathways'!S8)+About!$D$76*'Petroleum Diesel - Pathways'!S6</f>
        <v>37830765390490.719</v>
      </c>
      <c r="R8" s="7">
        <f>About!$D$75*('Petroleum Diesel - Pathways'!T5+'Petroleum Diesel - Pathways'!T8)+About!$D$76*'Petroleum Diesel - Pathways'!T6</f>
        <v>37790118947149.711</v>
      </c>
      <c r="S8" s="7">
        <f>About!$D$75*('Petroleum Diesel - Pathways'!U5+'Petroleum Diesel - Pathways'!U8)+About!$D$76*'Petroleum Diesel - Pathways'!U6</f>
        <v>37749472503808.828</v>
      </c>
      <c r="T8" s="7">
        <f>About!$D$75*('Petroleum Diesel - Pathways'!V5+'Petroleum Diesel - Pathways'!V8)+About!$D$76*'Petroleum Diesel - Pathways'!V6</f>
        <v>37708826060467.82</v>
      </c>
      <c r="U8" s="7">
        <f>About!$D$75*('Petroleum Diesel - Pathways'!W5+'Petroleum Diesel - Pathways'!W8)+About!$D$76*'Petroleum Diesel - Pathways'!W6</f>
        <v>37668179617126.945</v>
      </c>
      <c r="V8" s="7">
        <f>About!$D$75*('Petroleum Diesel - Pathways'!X5+'Petroleum Diesel - Pathways'!X8)+About!$D$76*'Petroleum Diesel - Pathways'!X6</f>
        <v>37627533173785.953</v>
      </c>
      <c r="W8" s="7">
        <f>About!$D$75*('Petroleum Diesel - Pathways'!Y5+'Petroleum Diesel - Pathways'!Y8)+About!$D$76*'Petroleum Diesel - Pathways'!Y6</f>
        <v>37586886730445.055</v>
      </c>
      <c r="X8" s="7">
        <f>About!$D$75*('Petroleum Diesel - Pathways'!Z5+'Petroleum Diesel - Pathways'!Z8)+About!$D$76*'Petroleum Diesel - Pathways'!Z6</f>
        <v>37546240287104.195</v>
      </c>
      <c r="Y8" s="7">
        <f>About!$D$75*('Petroleum Diesel - Pathways'!AA5+'Petroleum Diesel - Pathways'!AA8)+About!$D$76*'Petroleum Diesel - Pathways'!AA6</f>
        <v>37505593843763.195</v>
      </c>
      <c r="Z8" s="7">
        <f>About!$D$75*('Petroleum Diesel - Pathways'!AB5+'Petroleum Diesel - Pathways'!AB8)+About!$D$76*'Petroleum Diesel - Pathways'!AB6</f>
        <v>37464947400422.313</v>
      </c>
      <c r="AA8" s="7">
        <f>About!$D$75*('Petroleum Diesel - Pathways'!AC5+'Petroleum Diesel - Pathways'!AC8)+About!$D$76*'Petroleum Diesel - Pathways'!AC6</f>
        <v>37424300957081.313</v>
      </c>
      <c r="AB8" s="7">
        <f>About!$D$75*('Petroleum Diesel - Pathways'!AD5+'Petroleum Diesel - Pathways'!AD8)+About!$D$76*'Petroleum Diesel - Pathways'!AD6</f>
        <v>37383654513740.438</v>
      </c>
      <c r="AC8" s="7">
        <f>About!$D$75*('Petroleum Diesel - Pathways'!AE5+'Petroleum Diesel - Pathways'!AE8)+About!$D$76*'Petroleum Diesel - Pathways'!AE6</f>
        <v>37343008070399.438</v>
      </c>
      <c r="AD8" s="7">
        <f>About!$D$75*('Petroleum Diesel - Pathways'!AF5+'Petroleum Diesel - Pathways'!AF8)+About!$D$76*'Petroleum Diesel - Pathways'!AF6</f>
        <v>37302361627058.555</v>
      </c>
      <c r="AE8" s="7">
        <f>About!$D$75*('Petroleum Diesel - Pathways'!AG5+'Petroleum Diesel - Pathways'!AG8)+About!$D$76*'Petroleum Diesel - Pathways'!AG6</f>
        <v>37261715183717.68</v>
      </c>
      <c r="AF8" s="7">
        <f>About!$D$75*('Petroleum Diesel - Pathways'!AH5+'Petroleum Diesel - Pathways'!AH8)+About!$D$76*'Petroleum Diesel - Pathways'!AH6</f>
        <v>37221068740376.68</v>
      </c>
      <c r="AG8" s="7">
        <f>About!$D$75*('Petroleum Diesel - Pathways'!AI5+'Petroleum Diesel - Pathways'!AI8)+About!$D$76*'Petroleum Diesel - Pathways'!AI6</f>
        <v>37180422297035.797</v>
      </c>
      <c r="AH8" s="7">
        <f>About!$D$75*('Petroleum Diesel - Pathways'!AJ5+'Petroleum Diesel - Pathways'!AJ8)+About!$D$76*'Petroleum Diesel - Pathways'!AJ6</f>
        <v>37139775853694.797</v>
      </c>
      <c r="AI8" s="7">
        <f>About!$D$75*('Petroleum Diesel - Pathways'!AK5+'Petroleum Diesel - Pathways'!AK8)+About!$D$76*'Petroleum Diesel - Pathways'!AK6</f>
        <v>37099129410353.922</v>
      </c>
    </row>
    <row r="9" spans="1:35" x14ac:dyDescent="0.35">
      <c r="A9" s="4" t="s">
        <v>9</v>
      </c>
      <c r="B9" s="7">
        <f>About!$D$75*('Petroleum Diesel - Pathways'!D22+'Petroleum Diesel - Pathways'!D25+'Petroleum Diesel - Pathways'!D28+'Petroleum Diesel - Pathways'!D31+'Petroleum Diesel - Pathways'!D34+'Petroleum Diesel - Pathways'!D37+'Petroleum Diesel - Pathways'!D40+'Petroleum Diesel - Pathways'!D43+'Petroleum Diesel - Pathways'!D46+'Petroleum Diesel - Pathways'!D49+'Petroleum Diesel - Pathways'!D52+'Petroleum Diesel - Pathways'!D55+'Petroleum Diesel - Pathways'!D58+'Petroleum Diesel - Pathways'!D61+'Petroleum Diesel - Pathways'!D64++'Petroleum Diesel - Pathways'!D67+'Petroleum Diesel - Pathways'!D70+'Petroleum Diesel - Pathways'!D73+'Petroleum Diesel - Pathways'!D76+'Petroleum Diesel - Pathways'!D79)</f>
        <v>21733887678575.395</v>
      </c>
      <c r="C9" s="7">
        <f>About!$D$75*('Petroleum Diesel - Pathways'!E22+'Petroleum Diesel - Pathways'!E25+'Petroleum Diesel - Pathways'!E28+'Petroleum Diesel - Pathways'!E31+'Petroleum Diesel - Pathways'!E34+'Petroleum Diesel - Pathways'!E37+'Petroleum Diesel - Pathways'!E40+'Petroleum Diesel - Pathways'!E43+'Petroleum Diesel - Pathways'!E46+'Petroleum Diesel - Pathways'!E49+'Petroleum Diesel - Pathways'!E52+'Petroleum Diesel - Pathways'!E55+'Petroleum Diesel - Pathways'!E58+'Petroleum Diesel - Pathways'!E61+'Petroleum Diesel - Pathways'!E64++'Petroleum Diesel - Pathways'!E67+'Petroleum Diesel - Pathways'!E70+'Petroleum Diesel - Pathways'!E73+'Petroleum Diesel - Pathways'!E76+'Petroleum Diesel - Pathways'!E79)</f>
        <v>22410254091133.543</v>
      </c>
      <c r="D9" s="7">
        <f>About!$D$75*('Petroleum Diesel - Pathways'!F22+'Petroleum Diesel - Pathways'!F25+'Petroleum Diesel - Pathways'!F28+'Petroleum Diesel - Pathways'!F31+'Petroleum Diesel - Pathways'!F34+'Petroleum Diesel - Pathways'!F37+'Petroleum Diesel - Pathways'!F40+'Petroleum Diesel - Pathways'!F43+'Petroleum Diesel - Pathways'!F46+'Petroleum Diesel - Pathways'!F49+'Petroleum Diesel - Pathways'!F52+'Petroleum Diesel - Pathways'!F55+'Petroleum Diesel - Pathways'!F58+'Petroleum Diesel - Pathways'!F61+'Petroleum Diesel - Pathways'!F64++'Petroleum Diesel - Pathways'!F67+'Petroleum Diesel - Pathways'!F70+'Petroleum Diesel - Pathways'!F73+'Petroleum Diesel - Pathways'!F76+'Petroleum Diesel - Pathways'!F79)</f>
        <v>23086620503691.523</v>
      </c>
      <c r="E9" s="7">
        <f>About!$D$75*('Petroleum Diesel - Pathways'!G22+'Petroleum Diesel - Pathways'!G25+'Petroleum Diesel - Pathways'!G28+'Petroleum Diesel - Pathways'!G31+'Petroleum Diesel - Pathways'!G34+'Petroleum Diesel - Pathways'!G37+'Petroleum Diesel - Pathways'!G40+'Petroleum Diesel - Pathways'!G43+'Petroleum Diesel - Pathways'!G46+'Petroleum Diesel - Pathways'!G49+'Petroleum Diesel - Pathways'!G52+'Petroleum Diesel - Pathways'!G55+'Petroleum Diesel - Pathways'!G58+'Petroleum Diesel - Pathways'!G61+'Petroleum Diesel - Pathways'!G64++'Petroleum Diesel - Pathways'!G67+'Petroleum Diesel - Pathways'!G70+'Petroleum Diesel - Pathways'!G73+'Petroleum Diesel - Pathways'!G76+'Petroleum Diesel - Pathways'!G79)</f>
        <v>23719022278319.371</v>
      </c>
      <c r="F9" s="7">
        <f>About!$D$75*('Petroleum Diesel - Pathways'!H22+'Petroleum Diesel - Pathways'!H25+'Petroleum Diesel - Pathways'!H28+'Petroleum Diesel - Pathways'!H31+'Petroleum Diesel - Pathways'!H34+'Petroleum Diesel - Pathways'!H37+'Petroleum Diesel - Pathways'!H40+'Petroleum Diesel - Pathways'!H43+'Petroleum Diesel - Pathways'!H46+'Petroleum Diesel - Pathways'!H49+'Petroleum Diesel - Pathways'!H52+'Petroleum Diesel - Pathways'!H55+'Petroleum Diesel - Pathways'!H58+'Petroleum Diesel - Pathways'!H61+'Petroleum Diesel - Pathways'!H64++'Petroleum Diesel - Pathways'!H67+'Petroleum Diesel - Pathways'!H70+'Petroleum Diesel - Pathways'!H73+'Petroleum Diesel - Pathways'!H76+'Petroleum Diesel - Pathways'!H79)</f>
        <v>24395388690877.402</v>
      </c>
      <c r="G9" s="7">
        <f>About!$D$75*('Petroleum Diesel - Pathways'!I22+'Petroleum Diesel - Pathways'!I25+'Petroleum Diesel - Pathways'!I28+'Petroleum Diesel - Pathways'!I31+'Petroleum Diesel - Pathways'!I34+'Petroleum Diesel - Pathways'!I37+'Petroleum Diesel - Pathways'!I40+'Petroleum Diesel - Pathways'!I43+'Petroleum Diesel - Pathways'!I46+'Petroleum Diesel - Pathways'!I49+'Petroleum Diesel - Pathways'!I52+'Petroleum Diesel - Pathways'!I55+'Petroleum Diesel - Pathways'!I58+'Petroleum Diesel - Pathways'!I61+'Petroleum Diesel - Pathways'!I64++'Petroleum Diesel - Pathways'!I67+'Petroleum Diesel - Pathways'!I70+'Petroleum Diesel - Pathways'!I73+'Petroleum Diesel - Pathways'!I76+'Petroleum Diesel - Pathways'!I79)</f>
        <v>25071755103435.371</v>
      </c>
      <c r="H9" s="7">
        <f>About!$D$75*('Petroleum Diesel - Pathways'!J22+'Petroleum Diesel - Pathways'!J25+'Petroleum Diesel - Pathways'!J28+'Petroleum Diesel - Pathways'!J31+'Petroleum Diesel - Pathways'!J34+'Petroleum Diesel - Pathways'!J37+'Petroleum Diesel - Pathways'!J40+'Petroleum Diesel - Pathways'!J43+'Petroleum Diesel - Pathways'!J46+'Petroleum Diesel - Pathways'!J49+'Petroleum Diesel - Pathways'!J52+'Petroleum Diesel - Pathways'!J55+'Petroleum Diesel - Pathways'!J58+'Petroleum Diesel - Pathways'!J61+'Petroleum Diesel - Pathways'!J64++'Petroleum Diesel - Pathways'!J67+'Petroleum Diesel - Pathways'!J70+'Petroleum Diesel - Pathways'!J73+'Petroleum Diesel - Pathways'!J76+'Petroleum Diesel - Pathways'!J79)</f>
        <v>25748121515993.406</v>
      </c>
      <c r="I9" s="7">
        <f>About!$D$75*('Petroleum Diesel - Pathways'!K22+'Petroleum Diesel - Pathways'!K25+'Petroleum Diesel - Pathways'!K28+'Petroleum Diesel - Pathways'!K31+'Petroleum Diesel - Pathways'!K34+'Petroleum Diesel - Pathways'!K37+'Petroleum Diesel - Pathways'!K40+'Petroleum Diesel - Pathways'!K43+'Petroleum Diesel - Pathways'!K46+'Petroleum Diesel - Pathways'!K49+'Petroleum Diesel - Pathways'!K52+'Petroleum Diesel - Pathways'!K55+'Petroleum Diesel - Pathways'!K58+'Petroleum Diesel - Pathways'!K61+'Petroleum Diesel - Pathways'!K64++'Petroleum Diesel - Pathways'!K67+'Petroleum Diesel - Pathways'!K70+'Petroleum Diesel - Pathways'!K73+'Petroleum Diesel - Pathways'!K76+'Petroleum Diesel - Pathways'!K79)</f>
        <v>26380523290621.254</v>
      </c>
      <c r="J9" s="7">
        <f>About!$D$75*('Petroleum Diesel - Pathways'!L22+'Petroleum Diesel - Pathways'!L25+'Petroleum Diesel - Pathways'!L28+'Petroleum Diesel - Pathways'!L31+'Petroleum Diesel - Pathways'!L34+'Petroleum Diesel - Pathways'!L37+'Petroleum Diesel - Pathways'!L40+'Petroleum Diesel - Pathways'!L43+'Petroleum Diesel - Pathways'!L46+'Petroleum Diesel - Pathways'!L49+'Petroleum Diesel - Pathways'!L52+'Petroleum Diesel - Pathways'!L55+'Petroleum Diesel - Pathways'!L58+'Petroleum Diesel - Pathways'!L61+'Petroleum Diesel - Pathways'!L64++'Petroleum Diesel - Pathways'!L67+'Petroleum Diesel - Pathways'!L70+'Petroleum Diesel - Pathways'!L73+'Petroleum Diesel - Pathways'!L76+'Petroleum Diesel - Pathways'!L79)</f>
        <v>26749137237668.191</v>
      </c>
      <c r="K9" s="7">
        <f>About!$D$75*('Petroleum Diesel - Pathways'!M22+'Petroleum Diesel - Pathways'!M25+'Petroleum Diesel - Pathways'!M28+'Petroleum Diesel - Pathways'!M31+'Petroleum Diesel - Pathways'!M34+'Petroleum Diesel - Pathways'!M37+'Petroleum Diesel - Pathways'!M40+'Petroleum Diesel - Pathways'!M43+'Petroleum Diesel - Pathways'!M46+'Petroleum Diesel - Pathways'!M49+'Petroleum Diesel - Pathways'!M52+'Petroleum Diesel - Pathways'!M55+'Petroleum Diesel - Pathways'!M58+'Petroleum Diesel - Pathways'!M61+'Petroleum Diesel - Pathways'!M64++'Petroleum Diesel - Pathways'!M67+'Petroleum Diesel - Pathways'!M70+'Petroleum Diesel - Pathways'!M73+'Petroleum Diesel - Pathways'!M76+'Petroleum Diesel - Pathways'!M79)</f>
        <v>27073786546784.941</v>
      </c>
      <c r="L9" s="7">
        <f>About!$D$75*('Petroleum Diesel - Pathways'!N22+'Petroleum Diesel - Pathways'!N25+'Petroleum Diesel - Pathways'!N28+'Petroleum Diesel - Pathways'!N31+'Petroleum Diesel - Pathways'!N34+'Petroleum Diesel - Pathways'!N37+'Petroleum Diesel - Pathways'!N40+'Petroleum Diesel - Pathways'!N43+'Petroleum Diesel - Pathways'!N46+'Petroleum Diesel - Pathways'!N49+'Petroleum Diesel - Pathways'!N52+'Petroleum Diesel - Pathways'!N55+'Petroleum Diesel - Pathways'!N58+'Petroleum Diesel - Pathways'!N61+'Petroleum Diesel - Pathways'!N64++'Petroleum Diesel - Pathways'!N67+'Petroleum Diesel - Pathways'!N70+'Petroleum Diesel - Pathways'!N73+'Petroleum Diesel - Pathways'!N76+'Petroleum Diesel - Pathways'!N79)</f>
        <v>27398435855901.762</v>
      </c>
      <c r="M9" s="7">
        <f>About!$D$75*('Petroleum Diesel - Pathways'!O22+'Petroleum Diesel - Pathways'!O25+'Petroleum Diesel - Pathways'!O28+'Petroleum Diesel - Pathways'!O31+'Petroleum Diesel - Pathways'!O34+'Petroleum Diesel - Pathways'!O37+'Petroleum Diesel - Pathways'!O40+'Petroleum Diesel - Pathways'!O43+'Petroleum Diesel - Pathways'!O46+'Petroleum Diesel - Pathways'!O49+'Petroleum Diesel - Pathways'!O52+'Petroleum Diesel - Pathways'!O55+'Petroleum Diesel - Pathways'!O58+'Petroleum Diesel - Pathways'!O61+'Petroleum Diesel - Pathways'!O64++'Petroleum Diesel - Pathways'!O67+'Petroleum Diesel - Pathways'!O70+'Petroleum Diesel - Pathways'!O73+'Petroleum Diesel - Pathways'!O76+'Petroleum Diesel - Pathways'!O79)</f>
        <v>27723085165018.512</v>
      </c>
      <c r="N9" s="7">
        <f>About!$D$75*('Petroleum Diesel - Pathways'!P22+'Petroleum Diesel - Pathways'!P25+'Petroleum Diesel - Pathways'!P28+'Petroleum Diesel - Pathways'!P31+'Petroleum Diesel - Pathways'!P34+'Petroleum Diesel - Pathways'!P37+'Petroleum Diesel - Pathways'!P40+'Petroleum Diesel - Pathways'!P43+'Petroleum Diesel - Pathways'!P46+'Petroleum Diesel - Pathways'!P49+'Petroleum Diesel - Pathways'!P52+'Petroleum Diesel - Pathways'!P55+'Petroleum Diesel - Pathways'!P58+'Petroleum Diesel - Pathways'!P61+'Petroleum Diesel - Pathways'!P64++'Petroleum Diesel - Pathways'!P67+'Petroleum Diesel - Pathways'!P70+'Petroleum Diesel - Pathways'!P73+'Petroleum Diesel - Pathways'!P76+'Petroleum Diesel - Pathways'!P79)</f>
        <v>28047734474135.266</v>
      </c>
      <c r="O9" s="7">
        <f>About!$D$75*('Petroleum Diesel - Pathways'!Q22+'Petroleum Diesel - Pathways'!Q25+'Petroleum Diesel - Pathways'!Q28+'Petroleum Diesel - Pathways'!Q31+'Petroleum Diesel - Pathways'!Q34+'Petroleum Diesel - Pathways'!Q37+'Petroleum Diesel - Pathways'!Q40+'Petroleum Diesel - Pathways'!Q43+'Petroleum Diesel - Pathways'!Q46+'Petroleum Diesel - Pathways'!Q49+'Petroleum Diesel - Pathways'!Q52+'Petroleum Diesel - Pathways'!Q55+'Petroleum Diesel - Pathways'!Q58+'Petroleum Diesel - Pathways'!Q61+'Petroleum Diesel - Pathways'!Q64++'Petroleum Diesel - Pathways'!Q67+'Petroleum Diesel - Pathways'!Q70+'Petroleum Diesel - Pathways'!Q73+'Petroleum Diesel - Pathways'!Q76+'Petroleum Diesel - Pathways'!Q79)</f>
        <v>28372383783252.086</v>
      </c>
      <c r="P9" s="7">
        <f>About!$D$75*('Petroleum Diesel - Pathways'!R22+'Petroleum Diesel - Pathways'!R25+'Petroleum Diesel - Pathways'!R28+'Petroleum Diesel - Pathways'!R31+'Petroleum Diesel - Pathways'!R34+'Petroleum Diesel - Pathways'!R37+'Petroleum Diesel - Pathways'!R40+'Petroleum Diesel - Pathways'!R43+'Petroleum Diesel - Pathways'!R46+'Petroleum Diesel - Pathways'!R49+'Petroleum Diesel - Pathways'!R52+'Petroleum Diesel - Pathways'!R55+'Petroleum Diesel - Pathways'!R58+'Petroleum Diesel - Pathways'!R61+'Petroleum Diesel - Pathways'!R64++'Petroleum Diesel - Pathways'!R67+'Petroleum Diesel - Pathways'!R70+'Petroleum Diesel - Pathways'!R73+'Petroleum Diesel - Pathways'!R76+'Petroleum Diesel - Pathways'!R79)</f>
        <v>28697033092368.836</v>
      </c>
      <c r="Q9" s="7">
        <f>About!$D$75*('Petroleum Diesel - Pathways'!S22+'Petroleum Diesel - Pathways'!S25+'Petroleum Diesel - Pathways'!S28+'Petroleum Diesel - Pathways'!S31+'Petroleum Diesel - Pathways'!S34+'Petroleum Diesel - Pathways'!S37+'Petroleum Diesel - Pathways'!S40+'Petroleum Diesel - Pathways'!S43+'Petroleum Diesel - Pathways'!S46+'Petroleum Diesel - Pathways'!S49+'Petroleum Diesel - Pathways'!S52+'Petroleum Diesel - Pathways'!S55+'Petroleum Diesel - Pathways'!S58+'Petroleum Diesel - Pathways'!S61+'Petroleum Diesel - Pathways'!S64++'Petroleum Diesel - Pathways'!S67+'Petroleum Diesel - Pathways'!S70+'Petroleum Diesel - Pathways'!S73+'Petroleum Diesel - Pathways'!S76+'Petroleum Diesel - Pathways'!S79)</f>
        <v>29021682401485.656</v>
      </c>
      <c r="R9" s="7">
        <f>About!$D$75*('Petroleum Diesel - Pathways'!T22+'Petroleum Diesel - Pathways'!T25+'Petroleum Diesel - Pathways'!T28+'Petroleum Diesel - Pathways'!T31+'Petroleum Diesel - Pathways'!T34+'Petroleum Diesel - Pathways'!T37+'Petroleum Diesel - Pathways'!T40+'Petroleum Diesel - Pathways'!T43+'Petroleum Diesel - Pathways'!T46+'Petroleum Diesel - Pathways'!T49+'Petroleum Diesel - Pathways'!T52+'Petroleum Diesel - Pathways'!T55+'Petroleum Diesel - Pathways'!T58+'Petroleum Diesel - Pathways'!T61+'Petroleum Diesel - Pathways'!T64++'Petroleum Diesel - Pathways'!T67+'Petroleum Diesel - Pathways'!T70+'Petroleum Diesel - Pathways'!T73+'Petroleum Diesel - Pathways'!T76+'Petroleum Diesel - Pathways'!T79)</f>
        <v>29346331710602.406</v>
      </c>
      <c r="S9" s="7">
        <f>About!$D$75*('Petroleum Diesel - Pathways'!U22+'Petroleum Diesel - Pathways'!U25+'Petroleum Diesel - Pathways'!U28+'Petroleum Diesel - Pathways'!U31+'Petroleum Diesel - Pathways'!U34+'Petroleum Diesel - Pathways'!U37+'Petroleum Diesel - Pathways'!U40+'Petroleum Diesel - Pathways'!U43+'Petroleum Diesel - Pathways'!U46+'Petroleum Diesel - Pathways'!U49+'Petroleum Diesel - Pathways'!U52+'Petroleum Diesel - Pathways'!U55+'Petroleum Diesel - Pathways'!U58+'Petroleum Diesel - Pathways'!U61+'Petroleum Diesel - Pathways'!U64++'Petroleum Diesel - Pathways'!U67+'Petroleum Diesel - Pathways'!U70+'Petroleum Diesel - Pathways'!U73+'Petroleum Diesel - Pathways'!U76+'Petroleum Diesel - Pathways'!U79)</f>
        <v>29670981019719.223</v>
      </c>
      <c r="T9" s="7">
        <f>About!$D$75*('Petroleum Diesel - Pathways'!V22+'Petroleum Diesel - Pathways'!V25+'Petroleum Diesel - Pathways'!V28+'Petroleum Diesel - Pathways'!V31+'Petroleum Diesel - Pathways'!V34+'Petroleum Diesel - Pathways'!V37+'Petroleum Diesel - Pathways'!V40+'Petroleum Diesel - Pathways'!V43+'Petroleum Diesel - Pathways'!V46+'Petroleum Diesel - Pathways'!V49+'Petroleum Diesel - Pathways'!V52+'Petroleum Diesel - Pathways'!V55+'Petroleum Diesel - Pathways'!V58+'Petroleum Diesel - Pathways'!V61+'Petroleum Diesel - Pathways'!V64++'Petroleum Diesel - Pathways'!V67+'Petroleum Diesel - Pathways'!V70+'Petroleum Diesel - Pathways'!V73+'Petroleum Diesel - Pathways'!V76+'Petroleum Diesel - Pathways'!V79)</f>
        <v>29995630328835.977</v>
      </c>
      <c r="U9" s="7">
        <f>About!$D$75*('Petroleum Diesel - Pathways'!W22+'Petroleum Diesel - Pathways'!W25+'Petroleum Diesel - Pathways'!W28+'Petroleum Diesel - Pathways'!W31+'Petroleum Diesel - Pathways'!W34+'Petroleum Diesel - Pathways'!W37+'Petroleum Diesel - Pathways'!W40+'Petroleum Diesel - Pathways'!W43+'Petroleum Diesel - Pathways'!W46+'Petroleum Diesel - Pathways'!W49+'Petroleum Diesel - Pathways'!W52+'Petroleum Diesel - Pathways'!W55+'Petroleum Diesel - Pathways'!W58+'Petroleum Diesel - Pathways'!W61+'Petroleum Diesel - Pathways'!W64++'Petroleum Diesel - Pathways'!W67+'Petroleum Diesel - Pathways'!W70+'Petroleum Diesel - Pathways'!W73+'Petroleum Diesel - Pathways'!W76+'Petroleum Diesel - Pathways'!W79)</f>
        <v>30320279637952.727</v>
      </c>
      <c r="V9" s="7">
        <f>About!$D$75*('Petroleum Diesel - Pathways'!X22+'Petroleum Diesel - Pathways'!X25+'Petroleum Diesel - Pathways'!X28+'Petroleum Diesel - Pathways'!X31+'Petroleum Diesel - Pathways'!X34+'Petroleum Diesel - Pathways'!X37+'Petroleum Diesel - Pathways'!X40+'Petroleum Diesel - Pathways'!X43+'Petroleum Diesel - Pathways'!X46+'Petroleum Diesel - Pathways'!X49+'Petroleum Diesel - Pathways'!X52+'Petroleum Diesel - Pathways'!X55+'Petroleum Diesel - Pathways'!X58+'Petroleum Diesel - Pathways'!X61+'Petroleum Diesel - Pathways'!X64++'Petroleum Diesel - Pathways'!X67+'Petroleum Diesel - Pathways'!X70+'Petroleum Diesel - Pathways'!X73+'Petroleum Diesel - Pathways'!X76+'Petroleum Diesel - Pathways'!X79)</f>
        <v>30644928947069.547</v>
      </c>
      <c r="W9" s="7">
        <f>About!$D$75*('Petroleum Diesel - Pathways'!Y22+'Petroleum Diesel - Pathways'!Y25+'Petroleum Diesel - Pathways'!Y28+'Petroleum Diesel - Pathways'!Y31+'Petroleum Diesel - Pathways'!Y34+'Petroleum Diesel - Pathways'!Y37+'Petroleum Diesel - Pathways'!Y40+'Petroleum Diesel - Pathways'!Y43+'Petroleum Diesel - Pathways'!Y46+'Petroleum Diesel - Pathways'!Y49+'Petroleum Diesel - Pathways'!Y52+'Petroleum Diesel - Pathways'!Y55+'Petroleum Diesel - Pathways'!Y58+'Petroleum Diesel - Pathways'!Y61+'Petroleum Diesel - Pathways'!Y64++'Petroleum Diesel - Pathways'!Y67+'Petroleum Diesel - Pathways'!Y70+'Petroleum Diesel - Pathways'!Y73+'Petroleum Diesel - Pathways'!Y76+'Petroleum Diesel - Pathways'!Y79)</f>
        <v>30969578256186.367</v>
      </c>
      <c r="X9" s="7">
        <f>About!$D$75*('Petroleum Diesel - Pathways'!Z22+'Petroleum Diesel - Pathways'!Z25+'Petroleum Diesel - Pathways'!Z28+'Petroleum Diesel - Pathways'!Z31+'Petroleum Diesel - Pathways'!Z34+'Petroleum Diesel - Pathways'!Z37+'Petroleum Diesel - Pathways'!Z40+'Petroleum Diesel - Pathways'!Z43+'Petroleum Diesel - Pathways'!Z46+'Petroleum Diesel - Pathways'!Z49+'Petroleum Diesel - Pathways'!Z52+'Petroleum Diesel - Pathways'!Z55+'Petroleum Diesel - Pathways'!Z58+'Petroleum Diesel - Pathways'!Z61+'Petroleum Diesel - Pathways'!Z64++'Petroleum Diesel - Pathways'!Z67+'Petroleum Diesel - Pathways'!Z70+'Petroleum Diesel - Pathways'!Z73+'Petroleum Diesel - Pathways'!Z76+'Petroleum Diesel - Pathways'!Z79)</f>
        <v>31294227565303.121</v>
      </c>
      <c r="Y9" s="7">
        <f>About!$D$75*('Petroleum Diesel - Pathways'!AA22+'Petroleum Diesel - Pathways'!AA25+'Petroleum Diesel - Pathways'!AA28+'Petroleum Diesel - Pathways'!AA31+'Petroleum Diesel - Pathways'!AA34+'Petroleum Diesel - Pathways'!AA37+'Petroleum Diesel - Pathways'!AA40+'Petroleum Diesel - Pathways'!AA43+'Petroleum Diesel - Pathways'!AA46+'Petroleum Diesel - Pathways'!AA49+'Petroleum Diesel - Pathways'!AA52+'Petroleum Diesel - Pathways'!AA55+'Petroleum Diesel - Pathways'!AA58+'Petroleum Diesel - Pathways'!AA61+'Petroleum Diesel - Pathways'!AA64++'Petroleum Diesel - Pathways'!AA67+'Petroleum Diesel - Pathways'!AA70+'Petroleum Diesel - Pathways'!AA73+'Petroleum Diesel - Pathways'!AA76+'Petroleum Diesel - Pathways'!AA79)</f>
        <v>31618876874419.871</v>
      </c>
      <c r="Z9" s="7">
        <f>About!$D$75*('Petroleum Diesel - Pathways'!AB22+'Petroleum Diesel - Pathways'!AB25+'Petroleum Diesel - Pathways'!AB28+'Petroleum Diesel - Pathways'!AB31+'Petroleum Diesel - Pathways'!AB34+'Petroleum Diesel - Pathways'!AB37+'Petroleum Diesel - Pathways'!AB40+'Petroleum Diesel - Pathways'!AB43+'Petroleum Diesel - Pathways'!AB46+'Petroleum Diesel - Pathways'!AB49+'Petroleum Diesel - Pathways'!AB52+'Petroleum Diesel - Pathways'!AB55+'Petroleum Diesel - Pathways'!AB58+'Petroleum Diesel - Pathways'!AB61+'Petroleum Diesel - Pathways'!AB64++'Petroleum Diesel - Pathways'!AB67+'Petroleum Diesel - Pathways'!AB70+'Petroleum Diesel - Pathways'!AB73+'Petroleum Diesel - Pathways'!AB76+'Petroleum Diesel - Pathways'!AB79)</f>
        <v>31943526183536.691</v>
      </c>
      <c r="AA9" s="7">
        <f>About!$D$75*('Petroleum Diesel - Pathways'!AC22+'Petroleum Diesel - Pathways'!AC25+'Petroleum Diesel - Pathways'!AC28+'Petroleum Diesel - Pathways'!AC31+'Petroleum Diesel - Pathways'!AC34+'Petroleum Diesel - Pathways'!AC37+'Petroleum Diesel - Pathways'!AC40+'Petroleum Diesel - Pathways'!AC43+'Petroleum Diesel - Pathways'!AC46+'Petroleum Diesel - Pathways'!AC49+'Petroleum Diesel - Pathways'!AC52+'Petroleum Diesel - Pathways'!AC55+'Petroleum Diesel - Pathways'!AC58+'Petroleum Diesel - Pathways'!AC61+'Petroleum Diesel - Pathways'!AC64++'Petroleum Diesel - Pathways'!AC67+'Petroleum Diesel - Pathways'!AC70+'Petroleum Diesel - Pathways'!AC73+'Petroleum Diesel - Pathways'!AC76+'Petroleum Diesel - Pathways'!AC79)</f>
        <v>32268175492653.445</v>
      </c>
      <c r="AB9" s="7">
        <f>About!$D$75*('Petroleum Diesel - Pathways'!AD22+'Petroleum Diesel - Pathways'!AD25+'Petroleum Diesel - Pathways'!AD28+'Petroleum Diesel - Pathways'!AD31+'Petroleum Diesel - Pathways'!AD34+'Petroleum Diesel - Pathways'!AD37+'Petroleum Diesel - Pathways'!AD40+'Petroleum Diesel - Pathways'!AD43+'Petroleum Diesel - Pathways'!AD46+'Petroleum Diesel - Pathways'!AD49+'Petroleum Diesel - Pathways'!AD52+'Petroleum Diesel - Pathways'!AD55+'Petroleum Diesel - Pathways'!AD58+'Petroleum Diesel - Pathways'!AD61+'Petroleum Diesel - Pathways'!AD64++'Petroleum Diesel - Pathways'!AD67+'Petroleum Diesel - Pathways'!AD70+'Petroleum Diesel - Pathways'!AD73+'Petroleum Diesel - Pathways'!AD76+'Petroleum Diesel - Pathways'!AD79)</f>
        <v>32592824801770.262</v>
      </c>
      <c r="AC9" s="7">
        <f>About!$D$75*('Petroleum Diesel - Pathways'!AE22+'Petroleum Diesel - Pathways'!AE25+'Petroleum Diesel - Pathways'!AE28+'Petroleum Diesel - Pathways'!AE31+'Petroleum Diesel - Pathways'!AE34+'Petroleum Diesel - Pathways'!AE37+'Petroleum Diesel - Pathways'!AE40+'Petroleum Diesel - Pathways'!AE43+'Petroleum Diesel - Pathways'!AE46+'Petroleum Diesel - Pathways'!AE49+'Petroleum Diesel - Pathways'!AE52+'Petroleum Diesel - Pathways'!AE55+'Petroleum Diesel - Pathways'!AE58+'Petroleum Diesel - Pathways'!AE61+'Petroleum Diesel - Pathways'!AE64++'Petroleum Diesel - Pathways'!AE67+'Petroleum Diesel - Pathways'!AE70+'Petroleum Diesel - Pathways'!AE73+'Petroleum Diesel - Pathways'!AE76+'Petroleum Diesel - Pathways'!AE79)</f>
        <v>32917474110887.012</v>
      </c>
      <c r="AD9" s="7">
        <f>About!$D$75*('Petroleum Diesel - Pathways'!AF22+'Petroleum Diesel - Pathways'!AF25+'Petroleum Diesel - Pathways'!AF28+'Petroleum Diesel - Pathways'!AF31+'Petroleum Diesel - Pathways'!AF34+'Petroleum Diesel - Pathways'!AF37+'Petroleum Diesel - Pathways'!AF40+'Petroleum Diesel - Pathways'!AF43+'Petroleum Diesel - Pathways'!AF46+'Petroleum Diesel - Pathways'!AF49+'Petroleum Diesel - Pathways'!AF52+'Petroleum Diesel - Pathways'!AF55+'Petroleum Diesel - Pathways'!AF58+'Petroleum Diesel - Pathways'!AF61+'Petroleum Diesel - Pathways'!AF64++'Petroleum Diesel - Pathways'!AF67+'Petroleum Diesel - Pathways'!AF70+'Petroleum Diesel - Pathways'!AF73+'Petroleum Diesel - Pathways'!AF76+'Petroleum Diesel - Pathways'!AF79)</f>
        <v>33242123420003.832</v>
      </c>
      <c r="AE9" s="7">
        <f>About!$D$75*('Petroleum Diesel - Pathways'!AG22+'Petroleum Diesel - Pathways'!AG25+'Petroleum Diesel - Pathways'!AG28+'Petroleum Diesel - Pathways'!AG31+'Petroleum Diesel - Pathways'!AG34+'Petroleum Diesel - Pathways'!AG37+'Petroleum Diesel - Pathways'!AG40+'Petroleum Diesel - Pathways'!AG43+'Petroleum Diesel - Pathways'!AG46+'Petroleum Diesel - Pathways'!AG49+'Petroleum Diesel - Pathways'!AG52+'Petroleum Diesel - Pathways'!AG55+'Petroleum Diesel - Pathways'!AG58+'Petroleum Diesel - Pathways'!AG61+'Petroleum Diesel - Pathways'!AG64++'Petroleum Diesel - Pathways'!AG67+'Petroleum Diesel - Pathways'!AG70+'Petroleum Diesel - Pathways'!AG73+'Petroleum Diesel - Pathways'!AG76+'Petroleum Diesel - Pathways'!AG79)</f>
        <v>33566772729120.586</v>
      </c>
      <c r="AF9" s="7">
        <f>About!$D$75*('Petroleum Diesel - Pathways'!AH22+'Petroleum Diesel - Pathways'!AH25+'Petroleum Diesel - Pathways'!AH28+'Petroleum Diesel - Pathways'!AH31+'Petroleum Diesel - Pathways'!AH34+'Petroleum Diesel - Pathways'!AH37+'Petroleum Diesel - Pathways'!AH40+'Petroleum Diesel - Pathways'!AH43+'Petroleum Diesel - Pathways'!AH46+'Petroleum Diesel - Pathways'!AH49+'Petroleum Diesel - Pathways'!AH52+'Petroleum Diesel - Pathways'!AH55+'Petroleum Diesel - Pathways'!AH58+'Petroleum Diesel - Pathways'!AH61+'Petroleum Diesel - Pathways'!AH64++'Petroleum Diesel - Pathways'!AH67+'Petroleum Diesel - Pathways'!AH70+'Petroleum Diesel - Pathways'!AH73+'Petroleum Diesel - Pathways'!AH76+'Petroleum Diesel - Pathways'!AH79)</f>
        <v>33891422038237.336</v>
      </c>
      <c r="AG9" s="7">
        <f>About!$D$75*('Petroleum Diesel - Pathways'!AI22+'Petroleum Diesel - Pathways'!AI25+'Petroleum Diesel - Pathways'!AI28+'Petroleum Diesel - Pathways'!AI31+'Petroleum Diesel - Pathways'!AI34+'Petroleum Diesel - Pathways'!AI37+'Petroleum Diesel - Pathways'!AI40+'Petroleum Diesel - Pathways'!AI43+'Petroleum Diesel - Pathways'!AI46+'Petroleum Diesel - Pathways'!AI49+'Petroleum Diesel - Pathways'!AI52+'Petroleum Diesel - Pathways'!AI55+'Petroleum Diesel - Pathways'!AI58+'Petroleum Diesel - Pathways'!AI61+'Petroleum Diesel - Pathways'!AI64++'Petroleum Diesel - Pathways'!AI67+'Petroleum Diesel - Pathways'!AI70+'Petroleum Diesel - Pathways'!AI73+'Petroleum Diesel - Pathways'!AI76+'Petroleum Diesel - Pathways'!AI79)</f>
        <v>34216071347354.156</v>
      </c>
      <c r="AH9" s="7">
        <f>About!$D$75*('Petroleum Diesel - Pathways'!AJ22+'Petroleum Diesel - Pathways'!AJ25+'Petroleum Diesel - Pathways'!AJ28+'Petroleum Diesel - Pathways'!AJ31+'Petroleum Diesel - Pathways'!AJ34+'Petroleum Diesel - Pathways'!AJ37+'Petroleum Diesel - Pathways'!AJ40+'Petroleum Diesel - Pathways'!AJ43+'Petroleum Diesel - Pathways'!AJ46+'Petroleum Diesel - Pathways'!AJ49+'Petroleum Diesel - Pathways'!AJ52+'Petroleum Diesel - Pathways'!AJ55+'Petroleum Diesel - Pathways'!AJ58+'Petroleum Diesel - Pathways'!AJ61+'Petroleum Diesel - Pathways'!AJ64++'Petroleum Diesel - Pathways'!AJ67+'Petroleum Diesel - Pathways'!AJ70+'Petroleum Diesel - Pathways'!AJ73+'Petroleum Diesel - Pathways'!AJ76+'Petroleum Diesel - Pathways'!AJ79)</f>
        <v>34540720656470.91</v>
      </c>
      <c r="AI9" s="7">
        <f>About!$D$75*('Petroleum Diesel - Pathways'!AK22+'Petroleum Diesel - Pathways'!AK25+'Petroleum Diesel - Pathways'!AK28+'Petroleum Diesel - Pathways'!AK31+'Petroleum Diesel - Pathways'!AK34+'Petroleum Diesel - Pathways'!AK37+'Petroleum Diesel - Pathways'!AK40+'Petroleum Diesel - Pathways'!AK43+'Petroleum Diesel - Pathways'!AK46+'Petroleum Diesel - Pathways'!AK49+'Petroleum Diesel - Pathways'!AK52+'Petroleum Diesel - Pathways'!AK55+'Petroleum Diesel - Pathways'!AK58+'Petroleum Diesel - Pathways'!AK61+'Petroleum Diesel - Pathways'!AK64++'Petroleum Diesel - Pathways'!AK67+'Petroleum Diesel - Pathways'!AK70+'Petroleum Diesel - Pathways'!AK73+'Petroleum Diesel - Pathways'!AK76+'Petroleum Diesel - Pathways'!AK79)</f>
        <v>34865369965587.73</v>
      </c>
    </row>
    <row r="15" spans="1:35" customFormat="1" x14ac:dyDescent="0.3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9" ht="18.649999999999999" customHeight="1" x14ac:dyDescent="0.35"/>
    <row r="76" ht="13.5" customHeight="1" x14ac:dyDescent="0.35"/>
    <row r="77" ht="13.5" customHeight="1" x14ac:dyDescent="0.3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I96"/>
  <sheetViews>
    <sheetView workbookViewId="0">
      <selection activeCell="B1" sqref="B1:C1048576"/>
    </sheetView>
  </sheetViews>
  <sheetFormatPr defaultRowHeight="14.5" x14ac:dyDescent="0.35"/>
  <cols>
    <col min="1" max="1" width="21.81640625" customWidth="1"/>
  </cols>
  <sheetData>
    <row r="1" spans="1:35" x14ac:dyDescent="0.35">
      <c r="A1" s="1" t="s">
        <v>0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</row>
    <row r="2" spans="1:35" x14ac:dyDescent="0.35">
      <c r="A2" s="4" t="s">
        <v>3</v>
      </c>
      <c r="B2" s="4">
        <f>About!$E$42</f>
        <v>0</v>
      </c>
      <c r="C2" s="4">
        <f>About!$E$42</f>
        <v>0</v>
      </c>
      <c r="D2" s="4">
        <f>About!$E$42</f>
        <v>0</v>
      </c>
      <c r="E2" s="4">
        <f>About!$E$42</f>
        <v>0</v>
      </c>
      <c r="F2" s="4">
        <f>About!$E$42</f>
        <v>0</v>
      </c>
      <c r="G2" s="4">
        <f>About!$E$42</f>
        <v>0</v>
      </c>
      <c r="H2" s="4">
        <f>About!$E$42</f>
        <v>0</v>
      </c>
      <c r="I2" s="4">
        <f>About!$E$42</f>
        <v>0</v>
      </c>
      <c r="J2" s="4">
        <f>About!$E$42</f>
        <v>0</v>
      </c>
      <c r="K2" s="4">
        <f>About!$E$42</f>
        <v>0</v>
      </c>
      <c r="L2" s="4">
        <f>About!$E$42</f>
        <v>0</v>
      </c>
      <c r="M2" s="4">
        <f>About!$E$42</f>
        <v>0</v>
      </c>
      <c r="N2" s="4">
        <f>About!$E$42</f>
        <v>0</v>
      </c>
      <c r="O2" s="4">
        <f>About!$E$42</f>
        <v>0</v>
      </c>
      <c r="P2" s="4">
        <f>About!$E$42</f>
        <v>0</v>
      </c>
      <c r="Q2" s="4">
        <f>About!$E$42</f>
        <v>0</v>
      </c>
      <c r="R2" s="4">
        <f>About!$E$42</f>
        <v>0</v>
      </c>
      <c r="S2" s="4">
        <f>About!$E$42</f>
        <v>0</v>
      </c>
      <c r="T2" s="4">
        <f>About!$E$42</f>
        <v>0</v>
      </c>
      <c r="U2" s="4">
        <f>About!$E$42</f>
        <v>0</v>
      </c>
      <c r="V2" s="4">
        <f>About!$E$42</f>
        <v>0</v>
      </c>
      <c r="W2" s="4">
        <f>About!$E$42</f>
        <v>0</v>
      </c>
      <c r="X2" s="4">
        <f>About!$E$42</f>
        <v>0</v>
      </c>
      <c r="Y2" s="4">
        <f>About!$E$42</f>
        <v>0</v>
      </c>
      <c r="Z2" s="4">
        <f>About!$E$42</f>
        <v>0</v>
      </c>
      <c r="AA2" s="4">
        <f>About!$E$42</f>
        <v>0</v>
      </c>
      <c r="AB2" s="4">
        <f>About!$E$42</f>
        <v>0</v>
      </c>
      <c r="AC2" s="4">
        <f>About!$E$42</f>
        <v>0</v>
      </c>
      <c r="AD2" s="4">
        <f>About!$E$42</f>
        <v>0</v>
      </c>
      <c r="AE2" s="4">
        <f>About!$E$42</f>
        <v>0</v>
      </c>
      <c r="AF2" s="4">
        <f>About!$E$42</f>
        <v>0</v>
      </c>
      <c r="AG2" s="4">
        <f>About!$E$42</f>
        <v>0</v>
      </c>
      <c r="AH2" s="4">
        <f>About!$E$42</f>
        <v>0</v>
      </c>
      <c r="AI2" s="4">
        <f>About!$E$42</f>
        <v>0</v>
      </c>
    </row>
    <row r="3" spans="1:35" x14ac:dyDescent="0.35">
      <c r="A3" s="4" t="s">
        <v>4</v>
      </c>
      <c r="B3" s="4">
        <f>About!$E$42</f>
        <v>0</v>
      </c>
      <c r="C3" s="4">
        <f>About!$E$42</f>
        <v>0</v>
      </c>
      <c r="D3" s="4">
        <f>About!$E$42</f>
        <v>0</v>
      </c>
      <c r="E3" s="4">
        <f>About!$E$42</f>
        <v>0</v>
      </c>
      <c r="F3" s="4">
        <f>About!$E$42</f>
        <v>0</v>
      </c>
      <c r="G3" s="4">
        <f>About!$E$42</f>
        <v>0</v>
      </c>
      <c r="H3" s="4">
        <f>About!$E$42</f>
        <v>0</v>
      </c>
      <c r="I3" s="4">
        <f>About!$E$42</f>
        <v>0</v>
      </c>
      <c r="J3" s="4">
        <f>About!$E$42</f>
        <v>0</v>
      </c>
      <c r="K3" s="4">
        <f>About!$E$42</f>
        <v>0</v>
      </c>
      <c r="L3" s="4">
        <f>About!$E$42</f>
        <v>0</v>
      </c>
      <c r="M3" s="4">
        <f>About!$E$42</f>
        <v>0</v>
      </c>
      <c r="N3" s="4">
        <f>About!$E$42</f>
        <v>0</v>
      </c>
      <c r="O3" s="4">
        <f>About!$E$42</f>
        <v>0</v>
      </c>
      <c r="P3" s="4">
        <f>About!$E$42</f>
        <v>0</v>
      </c>
      <c r="Q3" s="4">
        <f>About!$E$42</f>
        <v>0</v>
      </c>
      <c r="R3" s="4">
        <f>About!$E$42</f>
        <v>0</v>
      </c>
      <c r="S3" s="4">
        <f>About!$E$42</f>
        <v>0</v>
      </c>
      <c r="T3" s="4">
        <f>About!$E$42</f>
        <v>0</v>
      </c>
      <c r="U3" s="4">
        <f>About!$E$42</f>
        <v>0</v>
      </c>
      <c r="V3" s="4">
        <f>About!$E$42</f>
        <v>0</v>
      </c>
      <c r="W3" s="4">
        <f>About!$E$42</f>
        <v>0</v>
      </c>
      <c r="X3" s="4">
        <f>About!$E$42</f>
        <v>0</v>
      </c>
      <c r="Y3" s="4">
        <f>About!$E$42</f>
        <v>0</v>
      </c>
      <c r="Z3" s="4">
        <f>About!$E$42</f>
        <v>0</v>
      </c>
      <c r="AA3" s="4">
        <f>About!$E$42</f>
        <v>0</v>
      </c>
      <c r="AB3" s="4">
        <f>About!$E$42</f>
        <v>0</v>
      </c>
      <c r="AC3" s="4">
        <f>About!$E$42</f>
        <v>0</v>
      </c>
      <c r="AD3" s="4">
        <f>About!$E$42</f>
        <v>0</v>
      </c>
      <c r="AE3" s="4">
        <f>About!$E$42</f>
        <v>0</v>
      </c>
      <c r="AF3" s="4">
        <f>About!$E$42</f>
        <v>0</v>
      </c>
      <c r="AG3" s="4">
        <f>About!$E$42</f>
        <v>0</v>
      </c>
      <c r="AH3" s="4">
        <f>About!$E$42</f>
        <v>0</v>
      </c>
      <c r="AI3" s="4">
        <f>About!$E$42</f>
        <v>0</v>
      </c>
    </row>
    <row r="4" spans="1:35" x14ac:dyDescent="0.35">
      <c r="A4" s="4" t="s">
        <v>5</v>
      </c>
      <c r="B4" s="4">
        <f>About!$E$42</f>
        <v>0</v>
      </c>
      <c r="C4" s="4">
        <f>About!$E$42</f>
        <v>0</v>
      </c>
      <c r="D4" s="4">
        <f>About!$E$42</f>
        <v>0</v>
      </c>
      <c r="E4" s="4">
        <f>About!$E$42</f>
        <v>0</v>
      </c>
      <c r="F4" s="4">
        <f>About!$E$42</f>
        <v>0</v>
      </c>
      <c r="G4" s="4">
        <f>About!$E$42</f>
        <v>0</v>
      </c>
      <c r="H4" s="4">
        <f>About!$E$42</f>
        <v>0</v>
      </c>
      <c r="I4" s="4">
        <f>About!$E$42</f>
        <v>0</v>
      </c>
      <c r="J4" s="4">
        <f>About!$E$42</f>
        <v>0</v>
      </c>
      <c r="K4" s="4">
        <f>About!$E$42</f>
        <v>0</v>
      </c>
      <c r="L4" s="4">
        <f>About!$E$42</f>
        <v>0</v>
      </c>
      <c r="M4" s="4">
        <f>About!$E$42</f>
        <v>0</v>
      </c>
      <c r="N4" s="4">
        <f>About!$E$42</f>
        <v>0</v>
      </c>
      <c r="O4" s="4">
        <f>About!$E$42</f>
        <v>0</v>
      </c>
      <c r="P4" s="4">
        <f>About!$E$42</f>
        <v>0</v>
      </c>
      <c r="Q4" s="4">
        <f>About!$E$42</f>
        <v>0</v>
      </c>
      <c r="R4" s="4">
        <f>About!$E$42</f>
        <v>0</v>
      </c>
      <c r="S4" s="4">
        <f>About!$E$42</f>
        <v>0</v>
      </c>
      <c r="T4" s="4">
        <f>About!$E$42</f>
        <v>0</v>
      </c>
      <c r="U4" s="4">
        <f>About!$E$42</f>
        <v>0</v>
      </c>
      <c r="V4" s="4">
        <f>About!$E$42</f>
        <v>0</v>
      </c>
      <c r="W4" s="4">
        <f>About!$E$42</f>
        <v>0</v>
      </c>
      <c r="X4" s="4">
        <f>About!$E$42</f>
        <v>0</v>
      </c>
      <c r="Y4" s="4">
        <f>About!$E$42</f>
        <v>0</v>
      </c>
      <c r="Z4" s="4">
        <f>About!$E$42</f>
        <v>0</v>
      </c>
      <c r="AA4" s="4">
        <f>About!$E$42</f>
        <v>0</v>
      </c>
      <c r="AB4" s="4">
        <f>About!$E$42</f>
        <v>0</v>
      </c>
      <c r="AC4" s="4">
        <f>About!$E$42</f>
        <v>0</v>
      </c>
      <c r="AD4" s="4">
        <f>About!$E$42</f>
        <v>0</v>
      </c>
      <c r="AE4" s="4">
        <f>About!$E$42</f>
        <v>0</v>
      </c>
      <c r="AF4" s="4">
        <f>About!$E$42</f>
        <v>0</v>
      </c>
      <c r="AG4" s="4">
        <f>About!$E$42</f>
        <v>0</v>
      </c>
      <c r="AH4" s="4">
        <f>About!$E$42</f>
        <v>0</v>
      </c>
      <c r="AI4" s="4">
        <f>About!$E$42</f>
        <v>0</v>
      </c>
    </row>
    <row r="5" spans="1:35" x14ac:dyDescent="0.35">
      <c r="A5" s="4" t="s">
        <v>6</v>
      </c>
      <c r="B5" s="4">
        <f>About!$E$42</f>
        <v>0</v>
      </c>
      <c r="C5" s="4">
        <f>About!$E$42</f>
        <v>0</v>
      </c>
      <c r="D5" s="4">
        <f>About!$E$42</f>
        <v>0</v>
      </c>
      <c r="E5" s="4">
        <f>About!$E$42</f>
        <v>0</v>
      </c>
      <c r="F5" s="4">
        <f>About!$E$42</f>
        <v>0</v>
      </c>
      <c r="G5" s="4">
        <f>About!$E$42</f>
        <v>0</v>
      </c>
      <c r="H5" s="4">
        <f>About!$E$42</f>
        <v>0</v>
      </c>
      <c r="I5" s="4">
        <f>About!$E$42</f>
        <v>0</v>
      </c>
      <c r="J5" s="4">
        <f>About!$E$42</f>
        <v>0</v>
      </c>
      <c r="K5" s="4">
        <f>About!$E$42</f>
        <v>0</v>
      </c>
      <c r="L5" s="4">
        <f>About!$E$42</f>
        <v>0</v>
      </c>
      <c r="M5" s="4">
        <f>About!$E$42</f>
        <v>0</v>
      </c>
      <c r="N5" s="4">
        <f>About!$E$42</f>
        <v>0</v>
      </c>
      <c r="O5" s="4">
        <f>About!$E$42</f>
        <v>0</v>
      </c>
      <c r="P5" s="4">
        <f>About!$E$42</f>
        <v>0</v>
      </c>
      <c r="Q5" s="4">
        <f>About!$E$42</f>
        <v>0</v>
      </c>
      <c r="R5" s="4">
        <f>About!$E$42</f>
        <v>0</v>
      </c>
      <c r="S5" s="4">
        <f>About!$E$42</f>
        <v>0</v>
      </c>
      <c r="T5" s="4">
        <f>About!$E$42</f>
        <v>0</v>
      </c>
      <c r="U5" s="4">
        <f>About!$E$42</f>
        <v>0</v>
      </c>
      <c r="V5" s="4">
        <f>About!$E$42</f>
        <v>0</v>
      </c>
      <c r="W5" s="4">
        <f>About!$E$42</f>
        <v>0</v>
      </c>
      <c r="X5" s="4">
        <f>About!$E$42</f>
        <v>0</v>
      </c>
      <c r="Y5" s="4">
        <f>About!$E$42</f>
        <v>0</v>
      </c>
      <c r="Z5" s="4">
        <f>About!$E$42</f>
        <v>0</v>
      </c>
      <c r="AA5" s="4">
        <f>About!$E$42</f>
        <v>0</v>
      </c>
      <c r="AB5" s="4">
        <f>About!$E$42</f>
        <v>0</v>
      </c>
      <c r="AC5" s="4">
        <f>About!$E$42</f>
        <v>0</v>
      </c>
      <c r="AD5" s="4">
        <f>About!$E$42</f>
        <v>0</v>
      </c>
      <c r="AE5" s="4">
        <f>About!$E$42</f>
        <v>0</v>
      </c>
      <c r="AF5" s="4">
        <f>About!$E$42</f>
        <v>0</v>
      </c>
      <c r="AG5" s="4">
        <f>About!$E$42</f>
        <v>0</v>
      </c>
      <c r="AH5" s="4">
        <f>About!$E$42</f>
        <v>0</v>
      </c>
      <c r="AI5" s="4">
        <f>About!$E$42</f>
        <v>0</v>
      </c>
    </row>
    <row r="6" spans="1:35" x14ac:dyDescent="0.35">
      <c r="A6" s="4" t="s">
        <v>7</v>
      </c>
      <c r="B6" s="4">
        <f>About!$E$42</f>
        <v>0</v>
      </c>
      <c r="C6" s="4">
        <f>About!$E$42</f>
        <v>0</v>
      </c>
      <c r="D6" s="4">
        <f>About!$E$42</f>
        <v>0</v>
      </c>
      <c r="E6" s="4">
        <f>About!$E$42</f>
        <v>0</v>
      </c>
      <c r="F6" s="4">
        <f>About!$E$42</f>
        <v>0</v>
      </c>
      <c r="G6" s="4">
        <f>About!$E$42</f>
        <v>0</v>
      </c>
      <c r="H6" s="4">
        <f>About!$E$42</f>
        <v>0</v>
      </c>
      <c r="I6" s="4">
        <f>About!$E$42</f>
        <v>0</v>
      </c>
      <c r="J6" s="4">
        <f>About!$E$42</f>
        <v>0</v>
      </c>
      <c r="K6" s="4">
        <f>About!$E$42</f>
        <v>0</v>
      </c>
      <c r="L6" s="4">
        <f>About!$E$42</f>
        <v>0</v>
      </c>
      <c r="M6" s="4">
        <f>About!$E$42</f>
        <v>0</v>
      </c>
      <c r="N6" s="4">
        <f>About!$E$42</f>
        <v>0</v>
      </c>
      <c r="O6" s="4">
        <f>About!$E$42</f>
        <v>0</v>
      </c>
      <c r="P6" s="4">
        <f>About!$E$42</f>
        <v>0</v>
      </c>
      <c r="Q6" s="4">
        <f>About!$E$42</f>
        <v>0</v>
      </c>
      <c r="R6" s="4">
        <f>About!$E$42</f>
        <v>0</v>
      </c>
      <c r="S6" s="4">
        <f>About!$E$42</f>
        <v>0</v>
      </c>
      <c r="T6" s="4">
        <f>About!$E$42</f>
        <v>0</v>
      </c>
      <c r="U6" s="4">
        <f>About!$E$42</f>
        <v>0</v>
      </c>
      <c r="V6" s="4">
        <f>About!$E$42</f>
        <v>0</v>
      </c>
      <c r="W6" s="4">
        <f>About!$E$42</f>
        <v>0</v>
      </c>
      <c r="X6" s="4">
        <f>About!$E$42</f>
        <v>0</v>
      </c>
      <c r="Y6" s="4">
        <f>About!$E$42</f>
        <v>0</v>
      </c>
      <c r="Z6" s="4">
        <f>About!$E$42</f>
        <v>0</v>
      </c>
      <c r="AA6" s="4">
        <f>About!$E$42</f>
        <v>0</v>
      </c>
      <c r="AB6" s="4">
        <f>About!$E$42</f>
        <v>0</v>
      </c>
      <c r="AC6" s="4">
        <f>About!$E$42</f>
        <v>0</v>
      </c>
      <c r="AD6" s="4">
        <f>About!$E$42</f>
        <v>0</v>
      </c>
      <c r="AE6" s="4">
        <f>About!$E$42</f>
        <v>0</v>
      </c>
      <c r="AF6" s="4">
        <f>About!$E$42</f>
        <v>0</v>
      </c>
      <c r="AG6" s="4">
        <f>About!$E$42</f>
        <v>0</v>
      </c>
      <c r="AH6" s="4">
        <f>About!$E$42</f>
        <v>0</v>
      </c>
      <c r="AI6" s="4">
        <f>About!$E$42</f>
        <v>0</v>
      </c>
    </row>
    <row r="7" spans="1:35" x14ac:dyDescent="0.35">
      <c r="A7" s="4" t="s">
        <v>8</v>
      </c>
      <c r="B7" s="4">
        <f>About!$E$42</f>
        <v>0</v>
      </c>
      <c r="C7" s="4">
        <f>About!$E$42</f>
        <v>0</v>
      </c>
      <c r="D7" s="4">
        <f>About!$E$42</f>
        <v>0</v>
      </c>
      <c r="E7" s="4">
        <f>About!$E$42</f>
        <v>0</v>
      </c>
      <c r="F7" s="4">
        <f>About!$E$42</f>
        <v>0</v>
      </c>
      <c r="G7" s="4">
        <f>About!$E$42</f>
        <v>0</v>
      </c>
      <c r="H7" s="4">
        <f>About!$E$42</f>
        <v>0</v>
      </c>
      <c r="I7" s="4">
        <f>About!$E$42</f>
        <v>0</v>
      </c>
      <c r="J7" s="4">
        <f>About!$E$42</f>
        <v>0</v>
      </c>
      <c r="K7" s="4">
        <f>About!$E$42</f>
        <v>0</v>
      </c>
      <c r="L7" s="4">
        <f>About!$E$42</f>
        <v>0</v>
      </c>
      <c r="M7" s="4">
        <f>About!$E$42</f>
        <v>0</v>
      </c>
      <c r="N7" s="4">
        <f>About!$E$42</f>
        <v>0</v>
      </c>
      <c r="O7" s="4">
        <f>About!$E$42</f>
        <v>0</v>
      </c>
      <c r="P7" s="4">
        <f>About!$E$42</f>
        <v>0</v>
      </c>
      <c r="Q7" s="4">
        <f>About!$E$42</f>
        <v>0</v>
      </c>
      <c r="R7" s="4">
        <f>About!$E$42</f>
        <v>0</v>
      </c>
      <c r="S7" s="4">
        <f>About!$E$42</f>
        <v>0</v>
      </c>
      <c r="T7" s="4">
        <f>About!$E$42</f>
        <v>0</v>
      </c>
      <c r="U7" s="4">
        <f>About!$E$42</f>
        <v>0</v>
      </c>
      <c r="V7" s="4">
        <f>About!$E$42</f>
        <v>0</v>
      </c>
      <c r="W7" s="4">
        <f>About!$E$42</f>
        <v>0</v>
      </c>
      <c r="X7" s="4">
        <f>About!$E$42</f>
        <v>0</v>
      </c>
      <c r="Y7" s="4">
        <f>About!$E$42</f>
        <v>0</v>
      </c>
      <c r="Z7" s="4">
        <f>About!$E$42</f>
        <v>0</v>
      </c>
      <c r="AA7" s="4">
        <f>About!$E$42</f>
        <v>0</v>
      </c>
      <c r="AB7" s="4">
        <f>About!$E$42</f>
        <v>0</v>
      </c>
      <c r="AC7" s="4">
        <f>About!$E$42</f>
        <v>0</v>
      </c>
      <c r="AD7" s="4">
        <f>About!$E$42</f>
        <v>0</v>
      </c>
      <c r="AE7" s="4">
        <f>About!$E$42</f>
        <v>0</v>
      </c>
      <c r="AF7" s="4">
        <f>About!$E$42</f>
        <v>0</v>
      </c>
      <c r="AG7" s="4">
        <f>About!$E$42</f>
        <v>0</v>
      </c>
      <c r="AH7" s="4">
        <f>About!$E$42</f>
        <v>0</v>
      </c>
      <c r="AI7" s="4">
        <f>About!$E$42</f>
        <v>0</v>
      </c>
    </row>
    <row r="8" spans="1:35" x14ac:dyDescent="0.35">
      <c r="A8" s="4" t="s">
        <v>10</v>
      </c>
      <c r="B8" s="4">
        <f>About!$E$42</f>
        <v>0</v>
      </c>
      <c r="C8" s="4">
        <f>About!$E$42</f>
        <v>0</v>
      </c>
      <c r="D8" s="4">
        <f>About!$E$42</f>
        <v>0</v>
      </c>
      <c r="E8" s="4">
        <f>About!$E$42</f>
        <v>0</v>
      </c>
      <c r="F8" s="4">
        <f>About!$E$42</f>
        <v>0</v>
      </c>
      <c r="G8" s="4">
        <f>About!$E$42</f>
        <v>0</v>
      </c>
      <c r="H8" s="4">
        <f>About!$E$42</f>
        <v>0</v>
      </c>
      <c r="I8" s="4">
        <f>About!$E$42</f>
        <v>0</v>
      </c>
      <c r="J8" s="4">
        <f>About!$E$42</f>
        <v>0</v>
      </c>
      <c r="K8" s="4">
        <f>About!$E$42</f>
        <v>0</v>
      </c>
      <c r="L8" s="4">
        <f>About!$E$42</f>
        <v>0</v>
      </c>
      <c r="M8" s="4">
        <f>About!$E$42</f>
        <v>0</v>
      </c>
      <c r="N8" s="4">
        <f>About!$E$42</f>
        <v>0</v>
      </c>
      <c r="O8" s="4">
        <f>About!$E$42</f>
        <v>0</v>
      </c>
      <c r="P8" s="4">
        <f>About!$E$42</f>
        <v>0</v>
      </c>
      <c r="Q8" s="4">
        <f>About!$E$42</f>
        <v>0</v>
      </c>
      <c r="R8" s="4">
        <f>About!$E$42</f>
        <v>0</v>
      </c>
      <c r="S8" s="4">
        <f>About!$E$42</f>
        <v>0</v>
      </c>
      <c r="T8" s="4">
        <f>About!$E$42</f>
        <v>0</v>
      </c>
      <c r="U8" s="4">
        <f>About!$E$42</f>
        <v>0</v>
      </c>
      <c r="V8" s="4">
        <f>About!$E$42</f>
        <v>0</v>
      </c>
      <c r="W8" s="4">
        <f>About!$E$42</f>
        <v>0</v>
      </c>
      <c r="X8" s="4">
        <f>About!$E$42</f>
        <v>0</v>
      </c>
      <c r="Y8" s="4">
        <f>About!$E$42</f>
        <v>0</v>
      </c>
      <c r="Z8" s="4">
        <f>About!$E$42</f>
        <v>0</v>
      </c>
      <c r="AA8" s="4">
        <f>About!$E$42</f>
        <v>0</v>
      </c>
      <c r="AB8" s="4">
        <f>About!$E$42</f>
        <v>0</v>
      </c>
      <c r="AC8" s="4">
        <f>About!$E$42</f>
        <v>0</v>
      </c>
      <c r="AD8" s="4">
        <f>About!$E$42</f>
        <v>0</v>
      </c>
      <c r="AE8" s="4">
        <f>About!$E$42</f>
        <v>0</v>
      </c>
      <c r="AF8" s="4">
        <f>About!$E$42</f>
        <v>0</v>
      </c>
      <c r="AG8" s="4">
        <f>About!$E$42</f>
        <v>0</v>
      </c>
      <c r="AH8" s="4">
        <f>About!$E$42</f>
        <v>0</v>
      </c>
      <c r="AI8" s="4">
        <f>About!$E$42</f>
        <v>0</v>
      </c>
    </row>
    <row r="9" spans="1:35" x14ac:dyDescent="0.35">
      <c r="A9" s="4" t="s">
        <v>9</v>
      </c>
      <c r="B9" s="4">
        <f>About!$E$42</f>
        <v>0</v>
      </c>
      <c r="C9" s="4">
        <f>About!$E$42</f>
        <v>0</v>
      </c>
      <c r="D9" s="4">
        <f>About!$E$42</f>
        <v>0</v>
      </c>
      <c r="E9" s="4">
        <f>About!$E$42</f>
        <v>0</v>
      </c>
      <c r="F9" s="4">
        <f>About!$E$42</f>
        <v>0</v>
      </c>
      <c r="G9" s="4">
        <f>About!$E$42</f>
        <v>0</v>
      </c>
      <c r="H9" s="4">
        <f>About!$E$42</f>
        <v>0</v>
      </c>
      <c r="I9" s="4">
        <f>About!$E$42</f>
        <v>0</v>
      </c>
      <c r="J9" s="4">
        <f>About!$E$42</f>
        <v>0</v>
      </c>
      <c r="K9" s="4">
        <f>About!$E$42</f>
        <v>0</v>
      </c>
      <c r="L9" s="4">
        <f>About!$E$42</f>
        <v>0</v>
      </c>
      <c r="M9" s="4">
        <f>About!$E$42</f>
        <v>0</v>
      </c>
      <c r="N9" s="4">
        <f>About!$E$42</f>
        <v>0</v>
      </c>
      <c r="O9" s="4">
        <f>About!$E$42</f>
        <v>0</v>
      </c>
      <c r="P9" s="4">
        <f>About!$E$42</f>
        <v>0</v>
      </c>
      <c r="Q9" s="4">
        <f>About!$E$42</f>
        <v>0</v>
      </c>
      <c r="R9" s="4">
        <f>About!$E$42</f>
        <v>0</v>
      </c>
      <c r="S9" s="4">
        <f>About!$E$42</f>
        <v>0</v>
      </c>
      <c r="T9" s="4">
        <f>About!$E$42</f>
        <v>0</v>
      </c>
      <c r="U9" s="4">
        <f>About!$E$42</f>
        <v>0</v>
      </c>
      <c r="V9" s="4">
        <f>About!$E$42</f>
        <v>0</v>
      </c>
      <c r="W9" s="4">
        <f>About!$E$42</f>
        <v>0</v>
      </c>
      <c r="X9" s="4">
        <f>About!$E$42</f>
        <v>0</v>
      </c>
      <c r="Y9" s="4">
        <f>About!$E$42</f>
        <v>0</v>
      </c>
      <c r="Z9" s="4">
        <f>About!$E$42</f>
        <v>0</v>
      </c>
      <c r="AA9" s="4">
        <f>About!$E$42</f>
        <v>0</v>
      </c>
      <c r="AB9" s="4">
        <f>About!$E$42</f>
        <v>0</v>
      </c>
      <c r="AC9" s="4">
        <f>About!$E$42</f>
        <v>0</v>
      </c>
      <c r="AD9" s="4">
        <f>About!$E$42</f>
        <v>0</v>
      </c>
      <c r="AE9" s="4">
        <f>About!$E$42</f>
        <v>0</v>
      </c>
      <c r="AF9" s="4">
        <f>About!$E$42</f>
        <v>0</v>
      </c>
      <c r="AG9" s="4">
        <f>About!$E$42</f>
        <v>0</v>
      </c>
      <c r="AH9" s="4">
        <f>About!$E$42</f>
        <v>0</v>
      </c>
      <c r="AI9" s="4">
        <f>About!$E$42</f>
        <v>0</v>
      </c>
    </row>
    <row r="10" spans="1:35" x14ac:dyDescent="0.3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3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3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3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3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3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35">
      <c r="A16" s="4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</row>
    <row r="17" spans="1:35" x14ac:dyDescent="0.3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3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3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3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3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3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3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3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3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3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3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35">
      <c r="A30" s="4" t="s">
        <v>51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35">
      <c r="A31" s="9" t="s">
        <v>50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35">
      <c r="A32" s="4" t="s">
        <v>19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</row>
    <row r="33" spans="1:35" x14ac:dyDescent="0.35">
      <c r="A33" s="4" t="s">
        <v>52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35">
      <c r="A34" s="4" t="s">
        <v>19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</row>
    <row r="35" spans="1:35" x14ac:dyDescent="0.35">
      <c r="A35" s="4" t="s">
        <v>53</v>
      </c>
      <c r="B35" s="7">
        <f>'Refinery Gas-Pathways'!D41</f>
        <v>242653472.24545401</v>
      </c>
      <c r="C35" s="7">
        <f>'Refinery Gas-Pathways'!E41</f>
        <v>243544544.28197399</v>
      </c>
      <c r="D35" s="7">
        <f>'Refinery Gas-Pathways'!F41</f>
        <v>244435616.31849501</v>
      </c>
      <c r="E35" s="7">
        <f>'Refinery Gas-Pathways'!G41</f>
        <v>245326688.35501501</v>
      </c>
      <c r="F35" s="7">
        <f>'Refinery Gas-Pathways'!H41</f>
        <v>246217760.391536</v>
      </c>
      <c r="G35" s="7">
        <f>'Refinery Gas-Pathways'!I41</f>
        <v>247108832.42805699</v>
      </c>
      <c r="H35" s="7">
        <f>'Refinery Gas-Pathways'!J41</f>
        <v>247999904.46457699</v>
      </c>
      <c r="I35" s="7">
        <f>'Refinery Gas-Pathways'!K41</f>
        <v>248890976.50109801</v>
      </c>
      <c r="J35" s="7">
        <f>'Refinery Gas-Pathways'!L41</f>
        <v>249782048.53761899</v>
      </c>
      <c r="K35" s="7">
        <f>'Refinery Gas-Pathways'!M41</f>
        <v>250673120.574139</v>
      </c>
      <c r="L35" s="7">
        <f>'Refinery Gas-Pathways'!N41</f>
        <v>251564192.61065999</v>
      </c>
      <c r="M35" s="7">
        <f>'Refinery Gas-Pathways'!O41</f>
        <v>252455264.647181</v>
      </c>
      <c r="N35" s="7">
        <f>'Refinery Gas-Pathways'!P41</f>
        <v>253346336.68370101</v>
      </c>
      <c r="O35" s="7">
        <f>'Refinery Gas-Pathways'!Q41</f>
        <v>254237408.720222</v>
      </c>
      <c r="P35" s="7">
        <f>'Refinery Gas-Pathways'!R41</f>
        <v>255128480.75674301</v>
      </c>
      <c r="Q35" s="7">
        <f>'Refinery Gas-Pathways'!S41</f>
        <v>256019552.79326299</v>
      </c>
      <c r="R35" s="7">
        <f>'Refinery Gas-Pathways'!T41</f>
        <v>256910624.82978401</v>
      </c>
      <c r="S35" s="7">
        <f>'Refinery Gas-Pathways'!U41</f>
        <v>257801696.86630499</v>
      </c>
      <c r="T35" s="7">
        <f>'Refinery Gas-Pathways'!V41</f>
        <v>258692768.902825</v>
      </c>
      <c r="U35" s="7">
        <f>'Refinery Gas-Pathways'!W41</f>
        <v>259583840.93934599</v>
      </c>
      <c r="V35" s="7">
        <f>'Refinery Gas-Pathways'!X41</f>
        <v>260474912.975867</v>
      </c>
      <c r="W35" s="7">
        <f>'Refinery Gas-Pathways'!Y41</f>
        <v>261365985.01238701</v>
      </c>
      <c r="X35" s="7">
        <f>'Refinery Gas-Pathways'!Z41</f>
        <v>262257057.048908</v>
      </c>
      <c r="Y35" s="7">
        <f>'Refinery Gas-Pathways'!AA41</f>
        <v>263148129.08542901</v>
      </c>
      <c r="Z35" s="7">
        <f>'Refinery Gas-Pathways'!AB41</f>
        <v>264039201.12194899</v>
      </c>
      <c r="AA35" s="7">
        <f>'Refinery Gas-Pathways'!AC41</f>
        <v>264930273.15847</v>
      </c>
      <c r="AB35" s="7">
        <f>'Refinery Gas-Pathways'!AD41</f>
        <v>265821345.19499099</v>
      </c>
      <c r="AC35" s="7">
        <f>'Refinery Gas-Pathways'!AE41</f>
        <v>266712417.231511</v>
      </c>
      <c r="AD35" s="7">
        <f>'Refinery Gas-Pathways'!AF41</f>
        <v>267603489.26803201</v>
      </c>
      <c r="AE35" s="7">
        <f>'Refinery Gas-Pathways'!AG41</f>
        <v>268494561.30455202</v>
      </c>
      <c r="AF35" s="7">
        <f>'Refinery Gas-Pathways'!AH41</f>
        <v>269385633.34107298</v>
      </c>
      <c r="AG35" s="7">
        <f>'Refinery Gas-Pathways'!AI41</f>
        <v>270276705.37759399</v>
      </c>
      <c r="AH35" s="7">
        <f>'Refinery Gas-Pathways'!AJ41</f>
        <v>271167777.414114</v>
      </c>
      <c r="AI35" s="7">
        <f>'Refinery Gas-Pathways'!AK41</f>
        <v>272058849.45063502</v>
      </c>
    </row>
    <row r="36" spans="1:35" x14ac:dyDescent="0.3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35">
      <c r="A37" s="10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3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3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3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3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3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3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3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3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  <row r="51" spans="1:35" x14ac:dyDescent="0.3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</row>
    <row r="52" spans="1:35" x14ac:dyDescent="0.3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</row>
    <row r="53" spans="1:35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</row>
    <row r="54" spans="1:35" x14ac:dyDescent="0.3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</row>
    <row r="55" spans="1:35" x14ac:dyDescent="0.3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</row>
    <row r="56" spans="1:35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</row>
    <row r="57" spans="1:35" x14ac:dyDescent="0.3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</row>
    <row r="58" spans="1:35" x14ac:dyDescent="0.3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</row>
    <row r="59" spans="1:35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</row>
    <row r="60" spans="1:35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</row>
    <row r="61" spans="1:35" x14ac:dyDescent="0.3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</row>
    <row r="62" spans="1:35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</row>
    <row r="63" spans="1:35" x14ac:dyDescent="0.3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</row>
    <row r="64" spans="1:35" x14ac:dyDescent="0.3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</row>
    <row r="65" spans="1:35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</row>
    <row r="66" spans="1:35" x14ac:dyDescent="0.3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</row>
    <row r="67" spans="1:35" x14ac:dyDescent="0.3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</row>
    <row r="68" spans="1:35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</row>
    <row r="69" spans="1:35" x14ac:dyDescent="0.3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</row>
    <row r="70" spans="1:35" x14ac:dyDescent="0.3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</row>
    <row r="71" spans="1:35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</row>
    <row r="72" spans="1:35" x14ac:dyDescent="0.3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</row>
    <row r="73" spans="1:35" x14ac:dyDescent="0.3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</row>
    <row r="74" spans="1:35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</row>
    <row r="75" spans="1:35" x14ac:dyDescent="0.3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</row>
    <row r="76" spans="1:35" x14ac:dyDescent="0.3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</row>
    <row r="77" spans="1:35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</row>
    <row r="78" spans="1:35" x14ac:dyDescent="0.3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</row>
    <row r="79" spans="1:35" x14ac:dyDescent="0.3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</row>
    <row r="80" spans="1:35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</row>
    <row r="81" spans="1:35" x14ac:dyDescent="0.3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</row>
    <row r="82" spans="1:35" x14ac:dyDescent="0.3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</row>
    <row r="83" spans="1:35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</row>
    <row r="84" spans="1:35" x14ac:dyDescent="0.3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</row>
    <row r="85" spans="1:35" x14ac:dyDescent="0.3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</row>
    <row r="86" spans="1:35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</row>
    <row r="87" spans="1:35" x14ac:dyDescent="0.3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</row>
    <row r="88" spans="1:35" x14ac:dyDescent="0.3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</row>
    <row r="89" spans="1:35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</row>
    <row r="90" spans="1:35" x14ac:dyDescent="0.3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</row>
    <row r="91" spans="1:35" x14ac:dyDescent="0.3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</row>
    <row r="92" spans="1:35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</row>
    <row r="93" spans="1:35" x14ac:dyDescent="0.3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</row>
    <row r="94" spans="1:35" x14ac:dyDescent="0.3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</row>
    <row r="95" spans="1:35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</row>
    <row r="96" spans="1:35" x14ac:dyDescent="0.3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74E90-ECC8-4E62-ABCF-94CCD723EB3F}">
  <sheetPr>
    <tabColor rgb="FF1F497D"/>
  </sheetPr>
  <dimension ref="A1:AI1000"/>
  <sheetViews>
    <sheetView workbookViewId="0">
      <selection activeCell="D13" sqref="D13"/>
    </sheetView>
  </sheetViews>
  <sheetFormatPr defaultColWidth="13.81640625" defaultRowHeight="15" customHeight="1" x14ac:dyDescent="0.3"/>
  <cols>
    <col min="1" max="1" width="38.08984375" style="45" customWidth="1"/>
    <col min="2" max="2" width="11.453125" style="45" customWidth="1"/>
    <col min="3" max="35" width="8.7265625" style="45" customWidth="1"/>
    <col min="36" max="16384" width="13.81640625" style="45"/>
  </cols>
  <sheetData>
    <row r="1" spans="1:35" ht="14.5" x14ac:dyDescent="0.35">
      <c r="A1" s="44" t="s">
        <v>297</v>
      </c>
      <c r="B1" s="44">
        <v>2017</v>
      </c>
      <c r="C1" s="44">
        <v>2018</v>
      </c>
      <c r="D1" s="44">
        <v>2019</v>
      </c>
      <c r="E1" s="44">
        <v>2020</v>
      </c>
      <c r="F1" s="44">
        <v>2021</v>
      </c>
      <c r="G1" s="44">
        <v>2022</v>
      </c>
      <c r="H1" s="44">
        <v>2023</v>
      </c>
      <c r="I1" s="44">
        <v>2024</v>
      </c>
      <c r="J1" s="44">
        <v>2025</v>
      </c>
      <c r="K1" s="44">
        <v>2026</v>
      </c>
      <c r="L1" s="44">
        <v>2027</v>
      </c>
      <c r="M1" s="44">
        <v>2028</v>
      </c>
      <c r="N1" s="44">
        <v>2029</v>
      </c>
      <c r="O1" s="44">
        <v>2030</v>
      </c>
      <c r="P1" s="44">
        <v>2031</v>
      </c>
      <c r="Q1" s="44">
        <v>2032</v>
      </c>
      <c r="R1" s="44">
        <v>2033</v>
      </c>
      <c r="S1" s="44">
        <v>2034</v>
      </c>
      <c r="T1" s="44">
        <v>2035</v>
      </c>
      <c r="U1" s="44">
        <v>2036</v>
      </c>
      <c r="V1" s="44">
        <v>2037</v>
      </c>
      <c r="W1" s="44">
        <v>2038</v>
      </c>
      <c r="X1" s="44">
        <v>2039</v>
      </c>
      <c r="Y1" s="44">
        <v>2040</v>
      </c>
      <c r="Z1" s="44">
        <v>2041</v>
      </c>
      <c r="AA1" s="44">
        <v>2042</v>
      </c>
      <c r="AB1" s="44">
        <v>2043</v>
      </c>
      <c r="AC1" s="44">
        <v>2044</v>
      </c>
      <c r="AD1" s="44">
        <v>2045</v>
      </c>
      <c r="AE1" s="44">
        <v>2046</v>
      </c>
      <c r="AF1" s="44">
        <v>2047</v>
      </c>
      <c r="AG1" s="44">
        <v>2048</v>
      </c>
      <c r="AH1" s="44">
        <v>2049</v>
      </c>
      <c r="AI1" s="44">
        <v>2050</v>
      </c>
    </row>
    <row r="2" spans="1:35" ht="14.5" x14ac:dyDescent="0.35">
      <c r="A2" s="46" t="s">
        <v>298</v>
      </c>
      <c r="B2" s="46"/>
      <c r="C2" s="46"/>
      <c r="D2" s="46">
        <v>0</v>
      </c>
      <c r="E2" s="46">
        <v>0</v>
      </c>
      <c r="F2" s="46">
        <v>0</v>
      </c>
      <c r="G2" s="46">
        <v>0</v>
      </c>
      <c r="H2" s="46">
        <v>0</v>
      </c>
      <c r="I2" s="46">
        <v>0</v>
      </c>
      <c r="J2" s="46">
        <v>0</v>
      </c>
      <c r="K2" s="46">
        <v>0</v>
      </c>
      <c r="L2" s="46">
        <v>0</v>
      </c>
      <c r="M2" s="46">
        <v>0</v>
      </c>
      <c r="N2" s="46">
        <v>0</v>
      </c>
      <c r="O2" s="46">
        <v>0</v>
      </c>
      <c r="P2" s="46">
        <v>0</v>
      </c>
      <c r="Q2" s="46">
        <v>0</v>
      </c>
      <c r="R2" s="46">
        <v>0</v>
      </c>
      <c r="S2" s="46">
        <v>0</v>
      </c>
      <c r="T2" s="46">
        <v>0</v>
      </c>
      <c r="U2" s="46">
        <v>0</v>
      </c>
      <c r="V2" s="46">
        <v>0</v>
      </c>
      <c r="W2" s="46">
        <v>0</v>
      </c>
      <c r="X2" s="46">
        <v>0</v>
      </c>
      <c r="Y2" s="46">
        <v>0</v>
      </c>
      <c r="Z2" s="46">
        <v>0</v>
      </c>
      <c r="AA2" s="46">
        <v>0</v>
      </c>
      <c r="AB2" s="46">
        <v>0</v>
      </c>
      <c r="AC2" s="46">
        <v>0</v>
      </c>
      <c r="AD2" s="46">
        <v>0</v>
      </c>
      <c r="AE2" s="46">
        <v>0</v>
      </c>
      <c r="AF2" s="46">
        <v>0</v>
      </c>
      <c r="AG2" s="46">
        <v>0</v>
      </c>
      <c r="AH2" s="46">
        <v>0</v>
      </c>
      <c r="AI2" s="46">
        <v>0</v>
      </c>
    </row>
    <row r="3" spans="1:35" ht="14.5" x14ac:dyDescent="0.35">
      <c r="A3" s="47" t="s">
        <v>51</v>
      </c>
      <c r="B3" s="47"/>
      <c r="C3" s="47"/>
      <c r="D3" s="47">
        <v>4176553964507071</v>
      </c>
      <c r="E3" s="47">
        <v>4203584730285486</v>
      </c>
      <c r="F3" s="47">
        <v>4194028441097849</v>
      </c>
      <c r="G3" s="47">
        <v>4180112372231189</v>
      </c>
      <c r="H3" s="47">
        <v>4162882545779562</v>
      </c>
      <c r="I3" s="47">
        <v>4132752475612662</v>
      </c>
      <c r="J3" s="47">
        <v>4106959015834228</v>
      </c>
      <c r="K3" s="47">
        <v>4090860641372643</v>
      </c>
      <c r="L3" s="47">
        <v>4065678806942086</v>
      </c>
      <c r="M3" s="47">
        <v>4058359287653242</v>
      </c>
      <c r="N3" s="47">
        <v>4046855130952856</v>
      </c>
      <c r="O3" s="47">
        <v>4045599267559018</v>
      </c>
      <c r="P3" s="47">
        <v>4040306347447990</v>
      </c>
      <c r="Q3" s="47">
        <v>4034373252152379</v>
      </c>
      <c r="R3" s="47">
        <v>4024551339676319</v>
      </c>
      <c r="S3" s="47">
        <v>4028109747400437</v>
      </c>
      <c r="T3" s="47">
        <v>4026678412317926</v>
      </c>
      <c r="U3" s="47">
        <v>4021133265380313</v>
      </c>
      <c r="V3" s="47">
        <v>4022670234858634</v>
      </c>
      <c r="W3" s="47">
        <v>4025466252135658</v>
      </c>
      <c r="X3" s="47">
        <v>4030420307646407</v>
      </c>
      <c r="Y3" s="47">
        <v>4035166278770401</v>
      </c>
      <c r="Z3" s="47">
        <v>4048085409300725</v>
      </c>
      <c r="AA3" s="47">
        <v>4062382618487400</v>
      </c>
      <c r="AB3" s="47">
        <v>4078880251434601</v>
      </c>
      <c r="AC3" s="47">
        <v>4097712272760714</v>
      </c>
      <c r="AD3" s="47">
        <v>4121453987543618</v>
      </c>
      <c r="AE3" s="47">
        <v>4143120129198050</v>
      </c>
      <c r="AF3" s="47">
        <v>4167629724781262</v>
      </c>
      <c r="AG3" s="47">
        <v>4192613028039653</v>
      </c>
      <c r="AH3" s="47">
        <v>4218420213701119</v>
      </c>
      <c r="AI3" s="47">
        <v>4245542778185249</v>
      </c>
    </row>
    <row r="4" spans="1:35" ht="14.5" x14ac:dyDescent="0.35">
      <c r="A4" s="46" t="s">
        <v>299</v>
      </c>
      <c r="B4" s="46"/>
      <c r="C4" s="46"/>
      <c r="D4" s="46">
        <v>0</v>
      </c>
      <c r="E4" s="46">
        <v>0</v>
      </c>
      <c r="F4" s="46">
        <v>0</v>
      </c>
      <c r="G4" s="46">
        <v>0</v>
      </c>
      <c r="H4" s="46">
        <v>0</v>
      </c>
      <c r="I4" s="46">
        <v>0</v>
      </c>
      <c r="J4" s="46">
        <v>0</v>
      </c>
      <c r="K4" s="46">
        <v>0</v>
      </c>
      <c r="L4" s="46">
        <v>0</v>
      </c>
      <c r="M4" s="46">
        <v>0</v>
      </c>
      <c r="N4" s="46">
        <v>0</v>
      </c>
      <c r="O4" s="46">
        <v>0</v>
      </c>
      <c r="P4" s="46">
        <v>0</v>
      </c>
      <c r="Q4" s="46">
        <v>0</v>
      </c>
      <c r="R4" s="46">
        <v>0</v>
      </c>
      <c r="S4" s="46">
        <v>0</v>
      </c>
      <c r="T4" s="46">
        <v>0</v>
      </c>
      <c r="U4" s="46">
        <v>0</v>
      </c>
      <c r="V4" s="46">
        <v>0</v>
      </c>
      <c r="W4" s="46">
        <v>0</v>
      </c>
      <c r="X4" s="46">
        <v>0</v>
      </c>
      <c r="Y4" s="46">
        <v>0</v>
      </c>
      <c r="Z4" s="46">
        <v>0</v>
      </c>
      <c r="AA4" s="46">
        <v>0</v>
      </c>
      <c r="AB4" s="46">
        <v>0</v>
      </c>
      <c r="AC4" s="46">
        <v>0</v>
      </c>
      <c r="AD4" s="46">
        <v>0</v>
      </c>
      <c r="AE4" s="46">
        <v>0</v>
      </c>
      <c r="AF4" s="46">
        <v>0</v>
      </c>
      <c r="AG4" s="46">
        <v>0</v>
      </c>
      <c r="AH4" s="46">
        <v>0</v>
      </c>
      <c r="AI4" s="46">
        <v>0</v>
      </c>
    </row>
    <row r="5" spans="1:35" ht="14.5" x14ac:dyDescent="0.35">
      <c r="A5" s="46" t="s">
        <v>34</v>
      </c>
      <c r="B5" s="46"/>
      <c r="C5" s="46"/>
      <c r="D5" s="46">
        <v>0</v>
      </c>
      <c r="E5" s="46">
        <v>0</v>
      </c>
      <c r="F5" s="46">
        <v>0</v>
      </c>
      <c r="G5" s="46">
        <v>0</v>
      </c>
      <c r="H5" s="46">
        <v>0</v>
      </c>
      <c r="I5" s="46">
        <v>0</v>
      </c>
      <c r="J5" s="46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</row>
    <row r="6" spans="1:35" ht="14.5" x14ac:dyDescent="0.35">
      <c r="A6" s="46" t="s">
        <v>300</v>
      </c>
      <c r="B6" s="46"/>
      <c r="C6" s="46"/>
      <c r="D6" s="46">
        <v>0</v>
      </c>
      <c r="E6" s="46">
        <v>0</v>
      </c>
      <c r="F6" s="46">
        <v>0</v>
      </c>
      <c r="G6" s="46">
        <v>0</v>
      </c>
      <c r="H6" s="46">
        <v>0</v>
      </c>
      <c r="I6" s="46">
        <v>0</v>
      </c>
      <c r="J6" s="46">
        <v>0</v>
      </c>
      <c r="K6" s="46">
        <v>0</v>
      </c>
      <c r="L6" s="46">
        <v>0</v>
      </c>
      <c r="M6" s="46">
        <v>0</v>
      </c>
      <c r="N6" s="46">
        <v>0</v>
      </c>
      <c r="O6" s="46">
        <v>0</v>
      </c>
      <c r="P6" s="46">
        <v>0</v>
      </c>
      <c r="Q6" s="46">
        <v>0</v>
      </c>
      <c r="R6" s="46">
        <v>0</v>
      </c>
      <c r="S6" s="46">
        <v>0</v>
      </c>
      <c r="T6" s="46">
        <v>0</v>
      </c>
      <c r="U6" s="46">
        <v>0</v>
      </c>
      <c r="V6" s="46">
        <v>0</v>
      </c>
      <c r="W6" s="46">
        <v>0</v>
      </c>
      <c r="X6" s="46">
        <v>0</v>
      </c>
      <c r="Y6" s="46">
        <v>0</v>
      </c>
      <c r="Z6" s="46">
        <v>0</v>
      </c>
      <c r="AA6" s="46">
        <v>0</v>
      </c>
      <c r="AB6" s="46">
        <v>0</v>
      </c>
      <c r="AC6" s="46">
        <v>0</v>
      </c>
      <c r="AD6" s="46">
        <v>0</v>
      </c>
      <c r="AE6" s="46">
        <v>0</v>
      </c>
      <c r="AF6" s="46">
        <v>0</v>
      </c>
      <c r="AG6" s="46">
        <v>0</v>
      </c>
      <c r="AH6" s="46">
        <v>0</v>
      </c>
      <c r="AI6" s="46">
        <v>0</v>
      </c>
    </row>
    <row r="7" spans="1:35" ht="14.5" x14ac:dyDescent="0.35">
      <c r="A7" s="46" t="s">
        <v>301</v>
      </c>
      <c r="B7" s="46"/>
      <c r="C7" s="46"/>
      <c r="D7" s="46">
        <v>0</v>
      </c>
      <c r="E7" s="46">
        <v>0</v>
      </c>
      <c r="F7" s="46">
        <v>0</v>
      </c>
      <c r="G7" s="46">
        <v>0</v>
      </c>
      <c r="H7" s="46">
        <v>0</v>
      </c>
      <c r="I7" s="46">
        <v>0</v>
      </c>
      <c r="J7" s="46">
        <v>0</v>
      </c>
      <c r="K7" s="46">
        <v>0</v>
      </c>
      <c r="L7" s="46">
        <v>0</v>
      </c>
      <c r="M7" s="46">
        <v>0</v>
      </c>
      <c r="N7" s="46">
        <v>0</v>
      </c>
      <c r="O7" s="46">
        <v>0</v>
      </c>
      <c r="P7" s="46">
        <v>0</v>
      </c>
      <c r="Q7" s="46">
        <v>0</v>
      </c>
      <c r="R7" s="46">
        <v>0</v>
      </c>
      <c r="S7" s="46">
        <v>0</v>
      </c>
      <c r="T7" s="46">
        <v>0</v>
      </c>
      <c r="U7" s="46">
        <v>0</v>
      </c>
      <c r="V7" s="46">
        <v>0</v>
      </c>
      <c r="W7" s="46">
        <v>0</v>
      </c>
      <c r="X7" s="46">
        <v>0</v>
      </c>
      <c r="Y7" s="46">
        <v>0</v>
      </c>
      <c r="Z7" s="46">
        <v>0</v>
      </c>
      <c r="AA7" s="46">
        <v>0</v>
      </c>
      <c r="AB7" s="46">
        <v>0</v>
      </c>
      <c r="AC7" s="46">
        <v>0</v>
      </c>
      <c r="AD7" s="46">
        <v>0</v>
      </c>
      <c r="AE7" s="46">
        <v>0</v>
      </c>
      <c r="AF7" s="46">
        <v>0</v>
      </c>
      <c r="AG7" s="46">
        <v>0</v>
      </c>
      <c r="AH7" s="46">
        <v>0</v>
      </c>
      <c r="AI7" s="46">
        <v>0</v>
      </c>
    </row>
    <row r="8" spans="1:35" ht="14.5" x14ac:dyDescent="0.35">
      <c r="A8" s="46" t="s">
        <v>21</v>
      </c>
      <c r="B8" s="46"/>
      <c r="C8" s="46"/>
      <c r="D8" s="46">
        <v>0</v>
      </c>
      <c r="E8" s="46">
        <v>0</v>
      </c>
      <c r="F8" s="46">
        <v>0</v>
      </c>
      <c r="G8" s="46">
        <v>0</v>
      </c>
      <c r="H8" s="46">
        <v>0</v>
      </c>
      <c r="I8" s="46">
        <v>0</v>
      </c>
      <c r="J8" s="46">
        <v>0</v>
      </c>
      <c r="K8" s="46">
        <v>0</v>
      </c>
      <c r="L8" s="46">
        <v>0</v>
      </c>
      <c r="M8" s="46">
        <v>0</v>
      </c>
      <c r="N8" s="46">
        <v>0</v>
      </c>
      <c r="O8" s="46">
        <v>0</v>
      </c>
      <c r="P8" s="46">
        <v>0</v>
      </c>
      <c r="Q8" s="46">
        <v>0</v>
      </c>
      <c r="R8" s="46">
        <v>0</v>
      </c>
      <c r="S8" s="46">
        <v>0</v>
      </c>
      <c r="T8" s="46">
        <v>0</v>
      </c>
      <c r="U8" s="46">
        <v>0</v>
      </c>
      <c r="V8" s="46">
        <v>0</v>
      </c>
      <c r="W8" s="46">
        <v>0</v>
      </c>
      <c r="X8" s="46">
        <v>0</v>
      </c>
      <c r="Y8" s="46">
        <v>0</v>
      </c>
      <c r="Z8" s="46">
        <v>0</v>
      </c>
      <c r="AA8" s="46">
        <v>0</v>
      </c>
      <c r="AB8" s="46">
        <v>0</v>
      </c>
      <c r="AC8" s="46">
        <v>0</v>
      </c>
      <c r="AD8" s="46">
        <v>0</v>
      </c>
      <c r="AE8" s="46">
        <v>0</v>
      </c>
      <c r="AF8" s="46">
        <v>0</v>
      </c>
      <c r="AG8" s="46">
        <v>0</v>
      </c>
      <c r="AH8" s="46">
        <v>0</v>
      </c>
      <c r="AI8" s="46">
        <v>0</v>
      </c>
    </row>
    <row r="9" spans="1:35" ht="14.5" x14ac:dyDescent="0.35">
      <c r="A9" s="46" t="s">
        <v>24</v>
      </c>
      <c r="B9" s="46"/>
      <c r="C9" s="46"/>
      <c r="D9" s="46">
        <v>0</v>
      </c>
      <c r="E9" s="46">
        <v>0</v>
      </c>
      <c r="F9" s="46">
        <v>0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46">
        <v>0</v>
      </c>
      <c r="AI9" s="46">
        <v>0</v>
      </c>
    </row>
    <row r="10" spans="1:35" ht="14.5" x14ac:dyDescent="0.35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</row>
    <row r="11" spans="1:35" ht="14.5" x14ac:dyDescent="0.35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</row>
    <row r="12" spans="1:35" ht="14.5" x14ac:dyDescent="0.35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</row>
    <row r="13" spans="1:35" ht="14.5" x14ac:dyDescent="0.35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</row>
    <row r="14" spans="1:35" ht="14.5" x14ac:dyDescent="0.35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</row>
    <row r="15" spans="1:35" ht="14.5" x14ac:dyDescent="0.35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</row>
    <row r="16" spans="1:35" ht="14.5" x14ac:dyDescent="0.35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</row>
    <row r="17" spans="1:35" ht="14.5" x14ac:dyDescent="0.35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</row>
    <row r="18" spans="1:35" ht="14.5" x14ac:dyDescent="0.35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</row>
    <row r="19" spans="1:35" ht="14.5" x14ac:dyDescent="0.35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</row>
    <row r="20" spans="1:35" ht="14.5" x14ac:dyDescent="0.35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</row>
    <row r="21" spans="1:35" ht="15.75" customHeight="1" x14ac:dyDescent="0.35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</row>
    <row r="22" spans="1:35" ht="15.75" customHeight="1" x14ac:dyDescent="0.35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</row>
    <row r="23" spans="1:35" ht="15.75" customHeight="1" x14ac:dyDescent="0.35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</row>
    <row r="24" spans="1:35" ht="15.75" customHeight="1" x14ac:dyDescent="0.35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</row>
    <row r="25" spans="1:35" ht="15.75" customHeight="1" x14ac:dyDescent="0.35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</row>
    <row r="26" spans="1:35" ht="15.75" customHeight="1" x14ac:dyDescent="0.35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</row>
    <row r="27" spans="1:35" ht="15.75" customHeight="1" x14ac:dyDescent="0.35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</row>
    <row r="28" spans="1:35" ht="15.75" customHeight="1" x14ac:dyDescent="0.35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</row>
    <row r="29" spans="1:35" ht="15.75" customHeight="1" x14ac:dyDescent="0.35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</row>
    <row r="30" spans="1:35" ht="15.75" customHeight="1" x14ac:dyDescent="0.35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</row>
    <row r="31" spans="1:35" ht="15.75" customHeight="1" x14ac:dyDescent="0.35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</row>
    <row r="32" spans="1:35" ht="15.75" customHeight="1" x14ac:dyDescent="0.35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</row>
    <row r="33" spans="1:35" ht="15.75" customHeight="1" x14ac:dyDescent="0.35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</row>
    <row r="34" spans="1:35" ht="15.75" customHeight="1" x14ac:dyDescent="0.35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</row>
    <row r="35" spans="1:35" ht="15.75" customHeight="1" x14ac:dyDescent="0.35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</row>
    <row r="36" spans="1:35" ht="15.75" customHeight="1" x14ac:dyDescent="0.35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</row>
    <row r="37" spans="1:35" ht="15.75" customHeight="1" x14ac:dyDescent="0.35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</row>
    <row r="38" spans="1:35" ht="15.75" customHeight="1" x14ac:dyDescent="0.35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</row>
    <row r="39" spans="1:35" ht="15.75" customHeight="1" x14ac:dyDescent="0.35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</row>
    <row r="40" spans="1:35" ht="15.75" customHeight="1" x14ac:dyDescent="0.35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</row>
    <row r="41" spans="1:35" ht="15.75" customHeight="1" x14ac:dyDescent="0.35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</row>
    <row r="42" spans="1:35" ht="15.75" customHeight="1" x14ac:dyDescent="0.35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</row>
    <row r="43" spans="1:35" ht="15.75" customHeight="1" x14ac:dyDescent="0.35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</row>
    <row r="44" spans="1:35" ht="15.75" customHeight="1" x14ac:dyDescent="0.35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</row>
    <row r="45" spans="1:35" ht="15.75" customHeight="1" x14ac:dyDescent="0.35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</row>
    <row r="46" spans="1:35" ht="15.75" customHeight="1" x14ac:dyDescent="0.35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</row>
    <row r="47" spans="1:35" ht="15.75" customHeight="1" x14ac:dyDescent="0.35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</row>
    <row r="48" spans="1:35" ht="15.75" customHeight="1" x14ac:dyDescent="0.35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</row>
    <row r="49" spans="1:35" ht="15.75" customHeight="1" x14ac:dyDescent="0.35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</row>
    <row r="50" spans="1:35" ht="15.75" customHeight="1" x14ac:dyDescent="0.35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</row>
    <row r="51" spans="1:35" ht="15.75" customHeight="1" x14ac:dyDescent="0.35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</row>
    <row r="52" spans="1:35" ht="15.75" customHeight="1" x14ac:dyDescent="0.35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</row>
    <row r="53" spans="1:35" ht="15.75" customHeight="1" x14ac:dyDescent="0.35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</row>
    <row r="54" spans="1:35" ht="15.75" customHeight="1" x14ac:dyDescent="0.35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</row>
    <row r="55" spans="1:35" ht="15.75" customHeight="1" x14ac:dyDescent="0.35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</row>
    <row r="56" spans="1:35" ht="15.75" customHeight="1" x14ac:dyDescent="0.35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</row>
    <row r="57" spans="1:35" ht="15.75" customHeight="1" x14ac:dyDescent="0.35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</row>
    <row r="58" spans="1:35" ht="15.75" customHeight="1" x14ac:dyDescent="0.35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</row>
    <row r="59" spans="1:35" ht="15.75" customHeight="1" x14ac:dyDescent="0.35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</row>
    <row r="60" spans="1:35" ht="15.75" customHeight="1" x14ac:dyDescent="0.35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</row>
    <row r="61" spans="1:35" ht="15.75" customHeight="1" x14ac:dyDescent="0.35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47"/>
    </row>
    <row r="62" spans="1:35" ht="15.75" customHeight="1" x14ac:dyDescent="0.35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47"/>
    </row>
    <row r="63" spans="1:35" ht="15.75" customHeight="1" x14ac:dyDescent="0.35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</row>
    <row r="64" spans="1:35" ht="15.75" customHeight="1" x14ac:dyDescent="0.35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47"/>
      <c r="AH64" s="47"/>
      <c r="AI64" s="47"/>
    </row>
    <row r="65" spans="1:35" ht="15.75" customHeight="1" x14ac:dyDescent="0.35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  <c r="AG65" s="47"/>
      <c r="AH65" s="47"/>
      <c r="AI65" s="47"/>
    </row>
    <row r="66" spans="1:35" ht="15.75" customHeight="1" x14ac:dyDescent="0.35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H66" s="47"/>
      <c r="AI66" s="47"/>
    </row>
    <row r="67" spans="1:35" ht="15.75" customHeight="1" x14ac:dyDescent="0.35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7"/>
      <c r="AG67" s="47"/>
      <c r="AH67" s="47"/>
      <c r="AI67" s="47"/>
    </row>
    <row r="68" spans="1:35" ht="15.75" customHeight="1" x14ac:dyDescent="0.35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  <c r="AG68" s="47"/>
      <c r="AH68" s="47"/>
      <c r="AI68" s="47"/>
    </row>
    <row r="69" spans="1:35" ht="15.75" customHeight="1" x14ac:dyDescent="0.35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</row>
    <row r="70" spans="1:35" ht="15.75" customHeight="1" x14ac:dyDescent="0.35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</row>
    <row r="71" spans="1:35" ht="15.75" customHeight="1" x14ac:dyDescent="0.35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</row>
    <row r="72" spans="1:35" ht="15.75" customHeight="1" x14ac:dyDescent="0.35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47"/>
      <c r="AH72" s="47"/>
      <c r="AI72" s="47"/>
    </row>
    <row r="73" spans="1:35" ht="15.75" customHeight="1" x14ac:dyDescent="0.35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47"/>
      <c r="AG73" s="47"/>
      <c r="AH73" s="47"/>
      <c r="AI73" s="47"/>
    </row>
    <row r="74" spans="1:35" ht="15.75" customHeight="1" x14ac:dyDescent="0.35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7"/>
      <c r="AF74" s="47"/>
      <c r="AG74" s="47"/>
      <c r="AH74" s="47"/>
      <c r="AI74" s="47"/>
    </row>
    <row r="75" spans="1:35" ht="15.75" customHeight="1" x14ac:dyDescent="0.35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  <c r="AI75" s="47"/>
    </row>
    <row r="76" spans="1:35" ht="15.75" customHeight="1" x14ac:dyDescent="0.35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  <c r="AI76" s="47"/>
    </row>
    <row r="77" spans="1:35" ht="15.75" customHeight="1" x14ac:dyDescent="0.35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  <c r="AG77" s="47"/>
      <c r="AH77" s="47"/>
      <c r="AI77" s="47"/>
    </row>
    <row r="78" spans="1:35" ht="15.75" customHeight="1" x14ac:dyDescent="0.35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7"/>
      <c r="AF78" s="47"/>
      <c r="AG78" s="47"/>
      <c r="AH78" s="47"/>
      <c r="AI78" s="47"/>
    </row>
    <row r="79" spans="1:35" ht="15.75" customHeight="1" x14ac:dyDescent="0.35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7"/>
      <c r="AG79" s="47"/>
      <c r="AH79" s="47"/>
      <c r="AI79" s="47"/>
    </row>
    <row r="80" spans="1:35" ht="15.75" customHeight="1" x14ac:dyDescent="0.35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</row>
    <row r="81" spans="1:35" ht="15.75" customHeight="1" x14ac:dyDescent="0.35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</row>
    <row r="82" spans="1:35" ht="15.75" customHeight="1" x14ac:dyDescent="0.35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7"/>
      <c r="AF82" s="47"/>
      <c r="AG82" s="47"/>
      <c r="AH82" s="47"/>
      <c r="AI82" s="47"/>
    </row>
    <row r="83" spans="1:35" ht="15.75" customHeight="1" x14ac:dyDescent="0.35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47"/>
      <c r="AG83" s="47"/>
      <c r="AH83" s="47"/>
      <c r="AI83" s="47"/>
    </row>
    <row r="84" spans="1:35" ht="15.75" customHeight="1" x14ac:dyDescent="0.35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  <c r="AE84" s="47"/>
      <c r="AF84" s="47"/>
      <c r="AG84" s="47"/>
      <c r="AH84" s="47"/>
      <c r="AI84" s="47"/>
    </row>
    <row r="85" spans="1:35" ht="15.75" customHeight="1" x14ac:dyDescent="0.35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I85" s="47"/>
    </row>
    <row r="86" spans="1:35" ht="15.75" customHeight="1" x14ac:dyDescent="0.35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7"/>
      <c r="AE86" s="47"/>
      <c r="AF86" s="47"/>
      <c r="AG86" s="47"/>
      <c r="AH86" s="47"/>
      <c r="AI86" s="47"/>
    </row>
    <row r="87" spans="1:35" ht="15.75" customHeight="1" x14ac:dyDescent="0.35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  <c r="AG87" s="47"/>
      <c r="AH87" s="47"/>
      <c r="AI87" s="47"/>
    </row>
    <row r="88" spans="1:35" ht="15.75" customHeight="1" x14ac:dyDescent="0.35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</row>
    <row r="89" spans="1:35" ht="15.75" customHeight="1" x14ac:dyDescent="0.35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</row>
    <row r="90" spans="1:35" ht="15.75" customHeight="1" x14ac:dyDescent="0.35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</row>
    <row r="91" spans="1:35" ht="15.75" customHeight="1" x14ac:dyDescent="0.35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</row>
    <row r="92" spans="1:35" ht="15.75" customHeight="1" x14ac:dyDescent="0.35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</row>
    <row r="93" spans="1:35" ht="15.75" customHeight="1" x14ac:dyDescent="0.35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  <c r="AD93" s="47"/>
      <c r="AE93" s="47"/>
      <c r="AF93" s="47"/>
      <c r="AG93" s="47"/>
      <c r="AH93" s="47"/>
      <c r="AI93" s="47"/>
    </row>
    <row r="94" spans="1:35" ht="15.75" customHeight="1" x14ac:dyDescent="0.35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  <c r="AD94" s="47"/>
      <c r="AE94" s="47"/>
      <c r="AF94" s="47"/>
      <c r="AG94" s="47"/>
      <c r="AH94" s="47"/>
      <c r="AI94" s="47"/>
    </row>
    <row r="95" spans="1:35" ht="15.75" customHeight="1" x14ac:dyDescent="0.35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47"/>
      <c r="AH95" s="47"/>
      <c r="AI95" s="47"/>
    </row>
    <row r="96" spans="1:35" ht="15.75" customHeight="1" x14ac:dyDescent="0.35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  <c r="AD96" s="47"/>
      <c r="AE96" s="47"/>
      <c r="AF96" s="47"/>
      <c r="AG96" s="47"/>
      <c r="AH96" s="47"/>
      <c r="AI96" s="47"/>
    </row>
    <row r="97" spans="1:35" ht="15.75" customHeight="1" x14ac:dyDescent="0.35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  <c r="AE97" s="47"/>
      <c r="AF97" s="47"/>
      <c r="AG97" s="47"/>
      <c r="AH97" s="47"/>
      <c r="AI97" s="47"/>
    </row>
    <row r="98" spans="1:35" ht="15.75" customHeight="1" x14ac:dyDescent="0.35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47"/>
      <c r="AF98" s="47"/>
      <c r="AG98" s="47"/>
      <c r="AH98" s="47"/>
      <c r="AI98" s="47"/>
    </row>
    <row r="99" spans="1:35" ht="15.75" customHeight="1" x14ac:dyDescent="0.35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47"/>
      <c r="AF99" s="47"/>
      <c r="AG99" s="47"/>
      <c r="AH99" s="47"/>
      <c r="AI99" s="47"/>
    </row>
    <row r="100" spans="1:35" ht="15.75" customHeight="1" x14ac:dyDescent="0.35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  <c r="AH100" s="47"/>
      <c r="AI100" s="47"/>
    </row>
    <row r="101" spans="1:35" ht="15.75" customHeight="1" x14ac:dyDescent="0.35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47"/>
      <c r="AG101" s="47"/>
      <c r="AH101" s="47"/>
      <c r="AI101" s="47"/>
    </row>
    <row r="102" spans="1:35" ht="15.75" customHeight="1" x14ac:dyDescent="0.35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47"/>
      <c r="AG102" s="47"/>
      <c r="AH102" s="47"/>
      <c r="AI102" s="47"/>
    </row>
    <row r="103" spans="1:35" ht="15.75" customHeight="1" x14ac:dyDescent="0.35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</row>
    <row r="104" spans="1:35" ht="15.75" customHeight="1" x14ac:dyDescent="0.35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</row>
    <row r="105" spans="1:35" ht="15.75" customHeight="1" x14ac:dyDescent="0.35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  <c r="AE105" s="47"/>
      <c r="AF105" s="47"/>
      <c r="AG105" s="47"/>
      <c r="AH105" s="47"/>
      <c r="AI105" s="47"/>
    </row>
    <row r="106" spans="1:35" ht="15.75" customHeight="1" x14ac:dyDescent="0.35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</row>
    <row r="107" spans="1:35" ht="15.75" customHeight="1" x14ac:dyDescent="0.35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  <c r="AI107" s="47"/>
    </row>
    <row r="108" spans="1:35" ht="15.75" customHeight="1" x14ac:dyDescent="0.35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47"/>
      <c r="AG108" s="47"/>
      <c r="AH108" s="47"/>
      <c r="AI108" s="47"/>
    </row>
    <row r="109" spans="1:35" ht="15.75" customHeight="1" x14ac:dyDescent="0.35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47"/>
    </row>
    <row r="110" spans="1:35" ht="15.75" customHeight="1" x14ac:dyDescent="0.35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</row>
    <row r="111" spans="1:35" ht="15.75" customHeight="1" x14ac:dyDescent="0.35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</row>
    <row r="112" spans="1:35" ht="15.75" customHeight="1" x14ac:dyDescent="0.35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</row>
    <row r="113" spans="1:35" ht="15.75" customHeight="1" x14ac:dyDescent="0.35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</row>
    <row r="114" spans="1:35" ht="15.75" customHeight="1" x14ac:dyDescent="0.35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</row>
    <row r="115" spans="1:35" ht="15.75" customHeight="1" x14ac:dyDescent="0.35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</row>
    <row r="116" spans="1:35" ht="15.75" customHeight="1" x14ac:dyDescent="0.35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</row>
    <row r="117" spans="1:35" ht="15.75" customHeight="1" x14ac:dyDescent="0.35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</row>
    <row r="118" spans="1:35" ht="15.75" customHeight="1" x14ac:dyDescent="0.35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</row>
    <row r="119" spans="1:35" ht="15.75" customHeight="1" x14ac:dyDescent="0.35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</row>
    <row r="120" spans="1:35" ht="15.75" customHeight="1" x14ac:dyDescent="0.35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</row>
    <row r="121" spans="1:35" ht="15.75" customHeight="1" x14ac:dyDescent="0.35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</row>
    <row r="122" spans="1:35" ht="15.75" customHeight="1" x14ac:dyDescent="0.35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</row>
    <row r="123" spans="1:35" ht="15.75" customHeight="1" x14ac:dyDescent="0.35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</row>
    <row r="124" spans="1:35" ht="15.75" customHeight="1" x14ac:dyDescent="0.35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</row>
    <row r="125" spans="1:35" ht="15.75" customHeight="1" x14ac:dyDescent="0.35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</row>
    <row r="126" spans="1:35" ht="15.75" customHeight="1" x14ac:dyDescent="0.35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</row>
    <row r="127" spans="1:35" ht="15.75" customHeight="1" x14ac:dyDescent="0.35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</row>
    <row r="128" spans="1:35" ht="15.75" customHeight="1" x14ac:dyDescent="0.35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47"/>
      <c r="AF128" s="47"/>
      <c r="AG128" s="47"/>
      <c r="AH128" s="47"/>
      <c r="AI128" s="47"/>
    </row>
    <row r="129" spans="1:35" ht="15.75" customHeight="1" x14ac:dyDescent="0.35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</row>
    <row r="130" spans="1:35" ht="15.75" customHeight="1" x14ac:dyDescent="0.35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</row>
    <row r="131" spans="1:35" ht="15.75" customHeight="1" x14ac:dyDescent="0.35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</row>
    <row r="132" spans="1:35" ht="15.75" customHeight="1" x14ac:dyDescent="0.35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</row>
    <row r="133" spans="1:35" ht="15.75" customHeight="1" x14ac:dyDescent="0.35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</row>
    <row r="134" spans="1:35" ht="15.75" customHeight="1" x14ac:dyDescent="0.35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</row>
    <row r="135" spans="1:35" ht="15.75" customHeight="1" x14ac:dyDescent="0.35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</row>
    <row r="136" spans="1:35" ht="15.75" customHeight="1" x14ac:dyDescent="0.35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</row>
    <row r="137" spans="1:35" ht="15.75" customHeight="1" x14ac:dyDescent="0.35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</row>
    <row r="138" spans="1:35" ht="15.75" customHeight="1" x14ac:dyDescent="0.35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</row>
    <row r="139" spans="1:35" ht="15.75" customHeight="1" x14ac:dyDescent="0.35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</row>
    <row r="140" spans="1:35" ht="15.75" customHeight="1" x14ac:dyDescent="0.35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</row>
    <row r="141" spans="1:35" ht="15.75" customHeight="1" x14ac:dyDescent="0.35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</row>
    <row r="142" spans="1:35" ht="15.75" customHeight="1" x14ac:dyDescent="0.35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</row>
    <row r="143" spans="1:35" ht="15.75" customHeight="1" x14ac:dyDescent="0.35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</row>
    <row r="144" spans="1:35" ht="15.75" customHeight="1" x14ac:dyDescent="0.35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</row>
    <row r="145" spans="1:35" ht="15.75" customHeight="1" x14ac:dyDescent="0.35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</row>
    <row r="146" spans="1:35" ht="15.75" customHeight="1" x14ac:dyDescent="0.35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</row>
    <row r="147" spans="1:35" ht="15.75" customHeight="1" x14ac:dyDescent="0.35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</row>
    <row r="148" spans="1:35" ht="15.75" customHeight="1" x14ac:dyDescent="0.35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</row>
    <row r="149" spans="1:35" ht="15.75" customHeight="1" x14ac:dyDescent="0.35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</row>
    <row r="150" spans="1:35" ht="15.75" customHeight="1" x14ac:dyDescent="0.35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</row>
    <row r="151" spans="1:35" ht="15.75" customHeight="1" x14ac:dyDescent="0.35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</row>
    <row r="152" spans="1:35" ht="15.75" customHeight="1" x14ac:dyDescent="0.35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</row>
    <row r="153" spans="1:35" ht="15.75" customHeight="1" x14ac:dyDescent="0.35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</row>
    <row r="154" spans="1:35" ht="15.75" customHeight="1" x14ac:dyDescent="0.35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</row>
    <row r="155" spans="1:35" ht="15.75" customHeight="1" x14ac:dyDescent="0.35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</row>
    <row r="156" spans="1:35" ht="15.75" customHeight="1" x14ac:dyDescent="0.35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</row>
    <row r="157" spans="1:35" ht="15.75" customHeight="1" x14ac:dyDescent="0.35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</row>
    <row r="158" spans="1:35" ht="15.75" customHeight="1" x14ac:dyDescent="0.35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</row>
    <row r="159" spans="1:35" ht="15.75" customHeight="1" x14ac:dyDescent="0.35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</row>
    <row r="160" spans="1:35" ht="15.75" customHeight="1" x14ac:dyDescent="0.35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</row>
    <row r="161" spans="1:35" ht="15.75" customHeight="1" x14ac:dyDescent="0.35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</row>
    <row r="162" spans="1:35" ht="15.75" customHeight="1" x14ac:dyDescent="0.35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</row>
    <row r="163" spans="1:35" ht="15.75" customHeight="1" x14ac:dyDescent="0.35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</row>
    <row r="164" spans="1:35" ht="15.75" customHeight="1" x14ac:dyDescent="0.35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</row>
    <row r="165" spans="1:35" ht="15.75" customHeight="1" x14ac:dyDescent="0.35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</row>
    <row r="166" spans="1:35" ht="15.75" customHeight="1" x14ac:dyDescent="0.35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  <c r="AI166" s="47"/>
    </row>
    <row r="167" spans="1:35" ht="15.75" customHeight="1" x14ac:dyDescent="0.35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  <c r="AI167" s="47"/>
    </row>
    <row r="168" spans="1:35" ht="15.75" customHeight="1" x14ac:dyDescent="0.35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</row>
    <row r="169" spans="1:35" ht="15.75" customHeight="1" x14ac:dyDescent="0.35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</row>
    <row r="170" spans="1:35" ht="15.75" customHeight="1" x14ac:dyDescent="0.35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</row>
    <row r="171" spans="1:35" ht="15.75" customHeight="1" x14ac:dyDescent="0.35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</row>
    <row r="172" spans="1:35" ht="15.75" customHeight="1" x14ac:dyDescent="0.35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</row>
    <row r="173" spans="1:35" ht="15.75" customHeight="1" x14ac:dyDescent="0.35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</row>
    <row r="174" spans="1:35" ht="15.75" customHeight="1" x14ac:dyDescent="0.35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</row>
    <row r="175" spans="1:35" ht="15.75" customHeight="1" x14ac:dyDescent="0.35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</row>
    <row r="176" spans="1:35" ht="15.75" customHeight="1" x14ac:dyDescent="0.35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  <c r="AI176" s="47"/>
    </row>
    <row r="177" spans="1:35" ht="15.75" customHeight="1" x14ac:dyDescent="0.35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  <c r="AG177" s="47"/>
      <c r="AH177" s="47"/>
      <c r="AI177" s="47"/>
    </row>
    <row r="178" spans="1:35" ht="15.75" customHeight="1" x14ac:dyDescent="0.35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  <c r="AI178" s="47"/>
    </row>
    <row r="179" spans="1:35" ht="15.75" customHeight="1" x14ac:dyDescent="0.35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</row>
    <row r="180" spans="1:35" ht="15.75" customHeight="1" x14ac:dyDescent="0.35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  <c r="AI180" s="47"/>
    </row>
    <row r="181" spans="1:35" ht="15.75" customHeight="1" x14ac:dyDescent="0.35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  <c r="AI181" s="47"/>
    </row>
    <row r="182" spans="1:35" ht="15.75" customHeight="1" x14ac:dyDescent="0.35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</row>
    <row r="183" spans="1:35" ht="15.75" customHeight="1" x14ac:dyDescent="0.35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</row>
    <row r="184" spans="1:35" ht="15.75" customHeight="1" x14ac:dyDescent="0.35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</row>
    <row r="185" spans="1:35" ht="15.75" customHeight="1" x14ac:dyDescent="0.35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</row>
    <row r="186" spans="1:35" ht="15.75" customHeight="1" x14ac:dyDescent="0.35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</row>
    <row r="187" spans="1:35" ht="15.75" customHeight="1" x14ac:dyDescent="0.35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</row>
    <row r="188" spans="1:35" ht="15.75" customHeight="1" x14ac:dyDescent="0.35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</row>
    <row r="189" spans="1:35" ht="15.75" customHeight="1" x14ac:dyDescent="0.35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</row>
    <row r="190" spans="1:35" ht="15.75" customHeight="1" x14ac:dyDescent="0.35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</row>
    <row r="191" spans="1:35" ht="15.75" customHeight="1" x14ac:dyDescent="0.35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</row>
    <row r="192" spans="1:35" ht="15.75" customHeight="1" x14ac:dyDescent="0.35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</row>
    <row r="193" spans="1:35" ht="15.75" customHeight="1" x14ac:dyDescent="0.35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</row>
    <row r="194" spans="1:35" ht="15.75" customHeight="1" x14ac:dyDescent="0.35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</row>
    <row r="195" spans="1:35" ht="15.75" customHeight="1" x14ac:dyDescent="0.35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</row>
    <row r="196" spans="1:35" ht="15.75" customHeight="1" x14ac:dyDescent="0.35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</row>
    <row r="197" spans="1:35" ht="15.75" customHeight="1" x14ac:dyDescent="0.35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</row>
    <row r="198" spans="1:35" ht="15.75" customHeight="1" x14ac:dyDescent="0.35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</row>
    <row r="199" spans="1:35" ht="15.75" customHeight="1" x14ac:dyDescent="0.35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</row>
    <row r="200" spans="1:35" ht="15.75" customHeight="1" x14ac:dyDescent="0.35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  <c r="AF200" s="47"/>
      <c r="AG200" s="47"/>
      <c r="AH200" s="47"/>
      <c r="AI200" s="47"/>
    </row>
    <row r="201" spans="1:35" ht="15.75" customHeight="1" x14ac:dyDescent="0.35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  <c r="AF201" s="47"/>
      <c r="AG201" s="47"/>
      <c r="AH201" s="47"/>
      <c r="AI201" s="47"/>
    </row>
    <row r="202" spans="1:35" ht="15.75" customHeight="1" x14ac:dyDescent="0.35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7"/>
      <c r="AF202" s="47"/>
      <c r="AG202" s="47"/>
      <c r="AH202" s="47"/>
      <c r="AI202" s="47"/>
    </row>
    <row r="203" spans="1:35" ht="15.75" customHeight="1" x14ac:dyDescent="0.35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  <c r="AI203" s="47"/>
    </row>
    <row r="204" spans="1:35" ht="15.75" customHeight="1" x14ac:dyDescent="0.35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  <c r="AG204" s="47"/>
      <c r="AH204" s="47"/>
      <c r="AI204" s="47"/>
    </row>
    <row r="205" spans="1:35" ht="15.75" customHeight="1" x14ac:dyDescent="0.35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E205" s="47"/>
      <c r="AF205" s="47"/>
      <c r="AG205" s="47"/>
      <c r="AH205" s="47"/>
      <c r="AI205" s="47"/>
    </row>
    <row r="206" spans="1:35" ht="15.75" customHeight="1" x14ac:dyDescent="0.35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E206" s="47"/>
      <c r="AF206" s="47"/>
      <c r="AG206" s="47"/>
      <c r="AH206" s="47"/>
      <c r="AI206" s="47"/>
    </row>
    <row r="207" spans="1:35" ht="15.75" customHeight="1" x14ac:dyDescent="0.35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E207" s="47"/>
      <c r="AF207" s="47"/>
      <c r="AG207" s="47"/>
      <c r="AH207" s="47"/>
      <c r="AI207" s="47"/>
    </row>
    <row r="208" spans="1:35" ht="15.75" customHeight="1" x14ac:dyDescent="0.35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  <c r="AE208" s="47"/>
      <c r="AF208" s="47"/>
      <c r="AG208" s="47"/>
      <c r="AH208" s="47"/>
      <c r="AI208" s="47"/>
    </row>
    <row r="209" spans="1:35" ht="15.75" customHeight="1" x14ac:dyDescent="0.35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E209" s="47"/>
      <c r="AF209" s="47"/>
      <c r="AG209" s="47"/>
      <c r="AH209" s="47"/>
      <c r="AI209" s="47"/>
    </row>
    <row r="210" spans="1:35" ht="15.75" customHeight="1" x14ac:dyDescent="0.35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7"/>
      <c r="AF210" s="47"/>
      <c r="AG210" s="47"/>
      <c r="AH210" s="47"/>
      <c r="AI210" s="47"/>
    </row>
    <row r="211" spans="1:35" ht="15.75" customHeight="1" x14ac:dyDescent="0.35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  <c r="AE211" s="47"/>
      <c r="AF211" s="47"/>
      <c r="AG211" s="47"/>
      <c r="AH211" s="47"/>
      <c r="AI211" s="47"/>
    </row>
    <row r="212" spans="1:35" ht="15.75" customHeight="1" x14ac:dyDescent="0.35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47"/>
      <c r="AF212" s="47"/>
      <c r="AG212" s="47"/>
      <c r="AH212" s="47"/>
      <c r="AI212" s="47"/>
    </row>
    <row r="213" spans="1:35" ht="15.75" customHeight="1" x14ac:dyDescent="0.35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47"/>
      <c r="AF213" s="47"/>
      <c r="AG213" s="47"/>
      <c r="AH213" s="47"/>
      <c r="AI213" s="47"/>
    </row>
    <row r="214" spans="1:35" ht="15.75" customHeight="1" x14ac:dyDescent="0.35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  <c r="AI214" s="47"/>
    </row>
    <row r="215" spans="1:35" ht="15.75" customHeight="1" x14ac:dyDescent="0.35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  <c r="AI215" s="47"/>
    </row>
    <row r="216" spans="1:35" ht="15.75" customHeight="1" x14ac:dyDescent="0.35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  <c r="AI216" s="47"/>
    </row>
    <row r="217" spans="1:35" ht="15.75" customHeight="1" x14ac:dyDescent="0.35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</row>
    <row r="218" spans="1:35" ht="15.75" customHeight="1" x14ac:dyDescent="0.35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  <c r="AI218" s="47"/>
    </row>
    <row r="219" spans="1:35" ht="15.75" customHeight="1" x14ac:dyDescent="0.35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</row>
    <row r="220" spans="1:35" ht="15.75" customHeight="1" x14ac:dyDescent="0.35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</row>
    <row r="221" spans="1:35" ht="15.75" customHeight="1" x14ac:dyDescent="0.35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</row>
    <row r="222" spans="1:35" ht="15.75" customHeight="1" x14ac:dyDescent="0.35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</row>
    <row r="223" spans="1:35" ht="15.75" customHeight="1" x14ac:dyDescent="0.35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</row>
    <row r="224" spans="1:35" ht="15.75" customHeight="1" x14ac:dyDescent="0.35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</row>
    <row r="225" spans="1:35" ht="15.75" customHeight="1" x14ac:dyDescent="0.35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  <c r="AI225" s="47"/>
    </row>
    <row r="226" spans="1:35" ht="15.75" customHeight="1" x14ac:dyDescent="0.35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</row>
    <row r="227" spans="1:35" ht="15.75" customHeight="1" x14ac:dyDescent="0.35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</row>
    <row r="228" spans="1:35" ht="15.75" customHeight="1" x14ac:dyDescent="0.35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</row>
    <row r="229" spans="1:35" ht="15.75" customHeight="1" x14ac:dyDescent="0.35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  <c r="AI229" s="47"/>
    </row>
    <row r="230" spans="1:35" ht="15.75" customHeight="1" x14ac:dyDescent="0.35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</row>
    <row r="231" spans="1:35" ht="15.75" customHeight="1" x14ac:dyDescent="0.35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</row>
    <row r="232" spans="1:35" ht="15.75" customHeight="1" x14ac:dyDescent="0.35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  <c r="AG232" s="47"/>
      <c r="AH232" s="47"/>
      <c r="AI232" s="47"/>
    </row>
    <row r="233" spans="1:35" ht="15.75" customHeight="1" x14ac:dyDescent="0.35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  <c r="AI233" s="47"/>
    </row>
    <row r="234" spans="1:35" ht="15.75" customHeight="1" x14ac:dyDescent="0.35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</row>
    <row r="235" spans="1:35" ht="15.75" customHeight="1" x14ac:dyDescent="0.35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  <c r="AI235" s="47"/>
    </row>
    <row r="236" spans="1:35" ht="15.75" customHeight="1" x14ac:dyDescent="0.35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</row>
    <row r="237" spans="1:35" ht="15.75" customHeight="1" x14ac:dyDescent="0.35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  <c r="AI237" s="47"/>
    </row>
    <row r="238" spans="1:35" ht="15.75" customHeight="1" x14ac:dyDescent="0.35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  <c r="AI238" s="47"/>
    </row>
    <row r="239" spans="1:35" ht="15.75" customHeight="1" x14ac:dyDescent="0.35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</row>
    <row r="240" spans="1:35" ht="15.75" customHeight="1" x14ac:dyDescent="0.35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  <c r="AI240" s="47"/>
    </row>
    <row r="241" spans="1:35" ht="15.75" customHeight="1" x14ac:dyDescent="0.35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</row>
    <row r="242" spans="1:35" ht="15.75" customHeight="1" x14ac:dyDescent="0.35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</row>
    <row r="243" spans="1:35" ht="15.75" customHeight="1" x14ac:dyDescent="0.35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</row>
    <row r="244" spans="1:35" ht="15.75" customHeight="1" x14ac:dyDescent="0.35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</row>
    <row r="245" spans="1:35" ht="15.75" customHeight="1" x14ac:dyDescent="0.35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</row>
    <row r="246" spans="1:35" ht="15.75" customHeight="1" x14ac:dyDescent="0.35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</row>
    <row r="247" spans="1:35" ht="15.75" customHeight="1" x14ac:dyDescent="0.35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</row>
    <row r="248" spans="1:35" ht="15.75" customHeight="1" x14ac:dyDescent="0.35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</row>
    <row r="249" spans="1:35" ht="15.75" customHeight="1" x14ac:dyDescent="0.35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</row>
    <row r="250" spans="1:35" ht="15.75" customHeight="1" x14ac:dyDescent="0.35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</row>
    <row r="251" spans="1:35" ht="15.75" customHeight="1" x14ac:dyDescent="0.35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</row>
    <row r="252" spans="1:35" ht="15.75" customHeight="1" x14ac:dyDescent="0.35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  <c r="AI252" s="47"/>
    </row>
    <row r="253" spans="1:35" ht="15.75" customHeight="1" x14ac:dyDescent="0.35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</row>
    <row r="254" spans="1:35" ht="15.75" customHeight="1" x14ac:dyDescent="0.35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  <c r="AI254" s="47"/>
    </row>
    <row r="255" spans="1:35" ht="15.75" customHeight="1" x14ac:dyDescent="0.35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  <c r="AI255" s="47"/>
    </row>
    <row r="256" spans="1:35" ht="15.75" customHeight="1" x14ac:dyDescent="0.35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</row>
    <row r="257" spans="1:35" ht="15.75" customHeight="1" x14ac:dyDescent="0.35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</row>
    <row r="258" spans="1:35" ht="15.75" customHeight="1" x14ac:dyDescent="0.35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</row>
    <row r="259" spans="1:35" ht="15.75" customHeight="1" x14ac:dyDescent="0.35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</row>
    <row r="260" spans="1:35" ht="15.75" customHeight="1" x14ac:dyDescent="0.35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</row>
    <row r="261" spans="1:35" ht="15.75" customHeight="1" x14ac:dyDescent="0.35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</row>
    <row r="262" spans="1:35" ht="15.75" customHeight="1" x14ac:dyDescent="0.35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</row>
    <row r="263" spans="1:35" ht="15.75" customHeight="1" x14ac:dyDescent="0.35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</row>
    <row r="264" spans="1:35" ht="15.75" customHeight="1" x14ac:dyDescent="0.35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  <c r="AI264" s="47"/>
    </row>
    <row r="265" spans="1:35" ht="15.75" customHeight="1" x14ac:dyDescent="0.35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  <c r="AI265" s="47"/>
    </row>
    <row r="266" spans="1:35" ht="15.75" customHeight="1" x14ac:dyDescent="0.35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</row>
    <row r="267" spans="1:35" ht="15.75" customHeight="1" x14ac:dyDescent="0.35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</row>
    <row r="268" spans="1:35" ht="15.75" customHeight="1" x14ac:dyDescent="0.35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</row>
    <row r="269" spans="1:35" ht="15.75" customHeight="1" x14ac:dyDescent="0.35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</row>
    <row r="270" spans="1:35" ht="15.75" customHeight="1" x14ac:dyDescent="0.35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</row>
    <row r="271" spans="1:35" ht="15.75" customHeight="1" x14ac:dyDescent="0.35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</row>
    <row r="272" spans="1:35" ht="15.75" customHeight="1" x14ac:dyDescent="0.35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</row>
    <row r="273" spans="1:35" ht="15.75" customHeight="1" x14ac:dyDescent="0.35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</row>
    <row r="274" spans="1:35" ht="15.75" customHeight="1" x14ac:dyDescent="0.35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</row>
    <row r="275" spans="1:35" ht="15.75" customHeight="1" x14ac:dyDescent="0.35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</row>
    <row r="276" spans="1:35" ht="15.75" customHeight="1" x14ac:dyDescent="0.35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</row>
    <row r="277" spans="1:35" ht="15.75" customHeight="1" x14ac:dyDescent="0.35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</row>
    <row r="278" spans="1:35" ht="15.75" customHeight="1" x14ac:dyDescent="0.35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</row>
    <row r="279" spans="1:35" ht="15.75" customHeight="1" x14ac:dyDescent="0.35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</row>
    <row r="280" spans="1:35" ht="15.75" customHeight="1" x14ac:dyDescent="0.35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</row>
    <row r="281" spans="1:35" ht="15.75" customHeight="1" x14ac:dyDescent="0.35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</row>
    <row r="282" spans="1:35" ht="15.75" customHeight="1" x14ac:dyDescent="0.35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  <c r="AI282" s="47"/>
    </row>
    <row r="283" spans="1:35" ht="15.75" customHeight="1" x14ac:dyDescent="0.35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47"/>
      <c r="AG283" s="47"/>
      <c r="AH283" s="47"/>
      <c r="AI283" s="47"/>
    </row>
    <row r="284" spans="1:35" ht="15.75" customHeight="1" x14ac:dyDescent="0.35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47"/>
      <c r="AG284" s="47"/>
      <c r="AH284" s="47"/>
      <c r="AI284" s="47"/>
    </row>
    <row r="285" spans="1:35" ht="15.75" customHeight="1" x14ac:dyDescent="0.35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  <c r="AG285" s="47"/>
      <c r="AH285" s="47"/>
      <c r="AI285" s="47"/>
    </row>
    <row r="286" spans="1:35" ht="15.75" customHeight="1" x14ac:dyDescent="0.35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  <c r="AG286" s="47"/>
      <c r="AH286" s="47"/>
      <c r="AI286" s="47"/>
    </row>
    <row r="287" spans="1:35" ht="15.75" customHeight="1" x14ac:dyDescent="0.35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</row>
    <row r="288" spans="1:35" ht="15.75" customHeight="1" x14ac:dyDescent="0.35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  <c r="AI288" s="47"/>
    </row>
    <row r="289" spans="1:35" ht="15.75" customHeight="1" x14ac:dyDescent="0.35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  <c r="AF289" s="47"/>
      <c r="AG289" s="47"/>
      <c r="AH289" s="47"/>
      <c r="AI289" s="47"/>
    </row>
    <row r="290" spans="1:35" ht="15.75" customHeight="1" x14ac:dyDescent="0.35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47"/>
      <c r="AF290" s="47"/>
      <c r="AG290" s="47"/>
      <c r="AH290" s="47"/>
      <c r="AI290" s="47"/>
    </row>
    <row r="291" spans="1:35" ht="15.75" customHeight="1" x14ac:dyDescent="0.35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47"/>
      <c r="AG291" s="47"/>
      <c r="AH291" s="47"/>
      <c r="AI291" s="47"/>
    </row>
    <row r="292" spans="1:35" ht="15.75" customHeight="1" x14ac:dyDescent="0.35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47"/>
      <c r="AG292" s="47"/>
      <c r="AH292" s="47"/>
      <c r="AI292" s="47"/>
    </row>
    <row r="293" spans="1:35" ht="15.75" customHeight="1" x14ac:dyDescent="0.35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47"/>
      <c r="AG293" s="47"/>
      <c r="AH293" s="47"/>
      <c r="AI293" s="47"/>
    </row>
    <row r="294" spans="1:35" ht="15.75" customHeight="1" x14ac:dyDescent="0.35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47"/>
      <c r="AF294" s="47"/>
      <c r="AG294" s="47"/>
      <c r="AH294" s="47"/>
      <c r="AI294" s="47"/>
    </row>
    <row r="295" spans="1:35" ht="15.75" customHeight="1" x14ac:dyDescent="0.35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47"/>
      <c r="AG295" s="47"/>
      <c r="AH295" s="47"/>
      <c r="AI295" s="47"/>
    </row>
    <row r="296" spans="1:35" ht="15.75" customHeight="1" x14ac:dyDescent="0.35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  <c r="AG296" s="47"/>
      <c r="AH296" s="47"/>
      <c r="AI296" s="47"/>
    </row>
    <row r="297" spans="1:35" ht="15.75" customHeight="1" x14ac:dyDescent="0.35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47"/>
      <c r="AG297" s="47"/>
      <c r="AH297" s="47"/>
      <c r="AI297" s="47"/>
    </row>
    <row r="298" spans="1:35" ht="15.75" customHeight="1" x14ac:dyDescent="0.35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  <c r="AI298" s="47"/>
    </row>
    <row r="299" spans="1:35" ht="15.75" customHeight="1" x14ac:dyDescent="0.35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</row>
    <row r="300" spans="1:35" ht="15.75" customHeight="1" x14ac:dyDescent="0.35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</row>
    <row r="301" spans="1:35" ht="15.75" customHeight="1" x14ac:dyDescent="0.35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</row>
    <row r="302" spans="1:35" ht="15.75" customHeight="1" x14ac:dyDescent="0.35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</row>
    <row r="303" spans="1:35" ht="15.75" customHeight="1" x14ac:dyDescent="0.35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</row>
    <row r="304" spans="1:35" ht="15.75" customHeight="1" x14ac:dyDescent="0.35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</row>
    <row r="305" spans="1:35" ht="15.75" customHeight="1" x14ac:dyDescent="0.35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</row>
    <row r="306" spans="1:35" ht="15.75" customHeight="1" x14ac:dyDescent="0.35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</row>
    <row r="307" spans="1:35" ht="15.75" customHeight="1" x14ac:dyDescent="0.35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</row>
    <row r="308" spans="1:35" ht="15.75" customHeight="1" x14ac:dyDescent="0.35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</row>
    <row r="309" spans="1:35" ht="15.75" customHeight="1" x14ac:dyDescent="0.35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</row>
    <row r="310" spans="1:35" ht="15.75" customHeight="1" x14ac:dyDescent="0.35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</row>
    <row r="311" spans="1:35" ht="15.75" customHeight="1" x14ac:dyDescent="0.35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</row>
    <row r="312" spans="1:35" ht="15.75" customHeight="1" x14ac:dyDescent="0.35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</row>
    <row r="313" spans="1:35" ht="15.75" customHeight="1" x14ac:dyDescent="0.35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</row>
    <row r="314" spans="1:35" ht="15.75" customHeight="1" x14ac:dyDescent="0.35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</row>
    <row r="315" spans="1:35" ht="15.75" customHeight="1" x14ac:dyDescent="0.35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  <c r="AI315" s="47"/>
    </row>
    <row r="316" spans="1:35" ht="15.75" customHeight="1" x14ac:dyDescent="0.35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  <c r="AI316" s="47"/>
    </row>
    <row r="317" spans="1:35" ht="15.75" customHeight="1" x14ac:dyDescent="0.35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47"/>
      <c r="AG317" s="47"/>
      <c r="AH317" s="47"/>
      <c r="AI317" s="47"/>
    </row>
    <row r="318" spans="1:35" ht="15.75" customHeight="1" x14ac:dyDescent="0.35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47"/>
      <c r="AG318" s="47"/>
      <c r="AH318" s="47"/>
      <c r="AI318" s="47"/>
    </row>
    <row r="319" spans="1:35" ht="15.75" customHeight="1" x14ac:dyDescent="0.35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47"/>
      <c r="AG319" s="47"/>
      <c r="AH319" s="47"/>
      <c r="AI319" s="47"/>
    </row>
    <row r="320" spans="1:35" ht="15.75" customHeight="1" x14ac:dyDescent="0.35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</row>
    <row r="321" spans="1:35" ht="15.75" customHeight="1" x14ac:dyDescent="0.35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</row>
    <row r="322" spans="1:35" ht="15.75" customHeight="1" x14ac:dyDescent="0.35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</row>
    <row r="323" spans="1:35" ht="15.75" customHeight="1" x14ac:dyDescent="0.35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</row>
    <row r="324" spans="1:35" ht="15.75" customHeight="1" x14ac:dyDescent="0.35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</row>
    <row r="325" spans="1:35" ht="15.75" customHeight="1" x14ac:dyDescent="0.35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</row>
    <row r="326" spans="1:35" ht="15.75" customHeight="1" x14ac:dyDescent="0.35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</row>
    <row r="327" spans="1:35" ht="15.75" customHeight="1" x14ac:dyDescent="0.35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</row>
    <row r="328" spans="1:35" ht="15.75" customHeight="1" x14ac:dyDescent="0.35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</row>
    <row r="329" spans="1:35" ht="15.75" customHeight="1" x14ac:dyDescent="0.35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  <c r="AI329" s="47"/>
    </row>
    <row r="330" spans="1:35" ht="15.75" customHeight="1" x14ac:dyDescent="0.35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</row>
    <row r="331" spans="1:35" ht="15.75" customHeight="1" x14ac:dyDescent="0.35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</row>
    <row r="332" spans="1:35" ht="15.75" customHeight="1" x14ac:dyDescent="0.35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</row>
    <row r="333" spans="1:35" ht="15.75" customHeight="1" x14ac:dyDescent="0.35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</row>
    <row r="334" spans="1:35" ht="15.75" customHeight="1" x14ac:dyDescent="0.35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</row>
    <row r="335" spans="1:35" ht="15.75" customHeight="1" x14ac:dyDescent="0.35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</row>
    <row r="336" spans="1:35" ht="15.75" customHeight="1" x14ac:dyDescent="0.35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</row>
    <row r="337" spans="1:35" ht="15.75" customHeight="1" x14ac:dyDescent="0.35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</row>
    <row r="338" spans="1:35" ht="15.75" customHeight="1" x14ac:dyDescent="0.35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</row>
    <row r="339" spans="1:35" ht="15.75" customHeight="1" x14ac:dyDescent="0.35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</row>
    <row r="340" spans="1:35" ht="15.75" customHeight="1" x14ac:dyDescent="0.35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</row>
    <row r="341" spans="1:35" ht="15.75" customHeight="1" x14ac:dyDescent="0.35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</row>
    <row r="342" spans="1:35" ht="15.75" customHeight="1" x14ac:dyDescent="0.35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</row>
    <row r="343" spans="1:35" ht="15.75" customHeight="1" x14ac:dyDescent="0.35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</row>
    <row r="344" spans="1:35" ht="15.75" customHeight="1" x14ac:dyDescent="0.35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</row>
    <row r="345" spans="1:35" ht="15.75" customHeight="1" x14ac:dyDescent="0.35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</row>
    <row r="346" spans="1:35" ht="15.75" customHeight="1" x14ac:dyDescent="0.35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</row>
    <row r="347" spans="1:35" ht="15.75" customHeight="1" x14ac:dyDescent="0.35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</row>
    <row r="348" spans="1:35" ht="15.75" customHeight="1" x14ac:dyDescent="0.35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</row>
    <row r="349" spans="1:35" ht="15.75" customHeight="1" x14ac:dyDescent="0.35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</row>
    <row r="350" spans="1:35" ht="15.75" customHeight="1" x14ac:dyDescent="0.35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</row>
    <row r="351" spans="1:35" ht="15.75" customHeight="1" x14ac:dyDescent="0.35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</row>
    <row r="352" spans="1:35" ht="15.75" customHeight="1" x14ac:dyDescent="0.35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</row>
    <row r="353" spans="1:35" ht="15.75" customHeight="1" x14ac:dyDescent="0.35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</row>
    <row r="354" spans="1:35" ht="15.75" customHeight="1" x14ac:dyDescent="0.35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  <c r="AG354" s="47"/>
      <c r="AH354" s="47"/>
      <c r="AI354" s="47"/>
    </row>
    <row r="355" spans="1:35" ht="15.75" customHeight="1" x14ac:dyDescent="0.35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</row>
    <row r="356" spans="1:35" ht="15.75" customHeight="1" x14ac:dyDescent="0.35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  <c r="AI356" s="47"/>
    </row>
    <row r="357" spans="1:35" ht="15.75" customHeight="1" x14ac:dyDescent="0.35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</row>
    <row r="358" spans="1:35" ht="15.75" customHeight="1" x14ac:dyDescent="0.35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</row>
    <row r="359" spans="1:35" ht="15.75" customHeight="1" x14ac:dyDescent="0.35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</row>
    <row r="360" spans="1:35" ht="15.75" customHeight="1" x14ac:dyDescent="0.35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</row>
    <row r="361" spans="1:35" ht="15.75" customHeight="1" x14ac:dyDescent="0.35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</row>
    <row r="362" spans="1:35" ht="15.75" customHeight="1" x14ac:dyDescent="0.35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</row>
    <row r="363" spans="1:35" ht="15.75" customHeight="1" x14ac:dyDescent="0.35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</row>
    <row r="364" spans="1:35" ht="15.75" customHeight="1" x14ac:dyDescent="0.35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</row>
    <row r="365" spans="1:35" ht="15.75" customHeight="1" x14ac:dyDescent="0.35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</row>
    <row r="366" spans="1:35" ht="15.75" customHeight="1" x14ac:dyDescent="0.35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</row>
    <row r="367" spans="1:35" ht="15.75" customHeight="1" x14ac:dyDescent="0.35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</row>
    <row r="368" spans="1:35" ht="15.75" customHeight="1" x14ac:dyDescent="0.35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</row>
    <row r="369" spans="1:35" ht="15.75" customHeight="1" x14ac:dyDescent="0.35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</row>
    <row r="370" spans="1:35" ht="15.75" customHeight="1" x14ac:dyDescent="0.35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</row>
    <row r="371" spans="1:35" ht="15.75" customHeight="1" x14ac:dyDescent="0.35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</row>
    <row r="372" spans="1:35" ht="15.75" customHeight="1" x14ac:dyDescent="0.35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</row>
    <row r="373" spans="1:35" ht="15.75" customHeight="1" x14ac:dyDescent="0.35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</row>
    <row r="374" spans="1:35" ht="15.75" customHeight="1" x14ac:dyDescent="0.35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</row>
    <row r="375" spans="1:35" ht="15.75" customHeight="1" x14ac:dyDescent="0.35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</row>
    <row r="376" spans="1:35" ht="15.75" customHeight="1" x14ac:dyDescent="0.35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</row>
    <row r="377" spans="1:35" ht="15.75" customHeight="1" x14ac:dyDescent="0.35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</row>
    <row r="378" spans="1:35" ht="15.75" customHeight="1" x14ac:dyDescent="0.35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</row>
    <row r="379" spans="1:35" ht="15.75" customHeight="1" x14ac:dyDescent="0.35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</row>
    <row r="380" spans="1:35" ht="15.75" customHeight="1" x14ac:dyDescent="0.35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</row>
    <row r="381" spans="1:35" ht="15.75" customHeight="1" x14ac:dyDescent="0.35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</row>
    <row r="382" spans="1:35" ht="15.75" customHeight="1" x14ac:dyDescent="0.35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</row>
    <row r="383" spans="1:35" ht="15.75" customHeight="1" x14ac:dyDescent="0.35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</row>
    <row r="384" spans="1:35" ht="15.75" customHeight="1" x14ac:dyDescent="0.35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</row>
    <row r="385" spans="1:35" ht="15.75" customHeight="1" x14ac:dyDescent="0.35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</row>
    <row r="386" spans="1:35" ht="15.75" customHeight="1" x14ac:dyDescent="0.35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</row>
    <row r="387" spans="1:35" ht="15.75" customHeight="1" x14ac:dyDescent="0.35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</row>
    <row r="388" spans="1:35" ht="15.75" customHeight="1" x14ac:dyDescent="0.35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</row>
    <row r="389" spans="1:35" ht="15.75" customHeight="1" x14ac:dyDescent="0.35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</row>
    <row r="390" spans="1:35" ht="15.75" customHeight="1" x14ac:dyDescent="0.35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</row>
    <row r="391" spans="1:35" ht="15.75" customHeight="1" x14ac:dyDescent="0.35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</row>
    <row r="392" spans="1:35" ht="15.75" customHeight="1" x14ac:dyDescent="0.35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</row>
    <row r="393" spans="1:35" ht="15.75" customHeight="1" x14ac:dyDescent="0.35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</row>
    <row r="394" spans="1:35" ht="15.75" customHeight="1" x14ac:dyDescent="0.35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</row>
    <row r="395" spans="1:35" ht="15.75" customHeight="1" x14ac:dyDescent="0.35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</row>
    <row r="396" spans="1:35" ht="15.75" customHeight="1" x14ac:dyDescent="0.35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  <c r="AI396" s="47"/>
    </row>
    <row r="397" spans="1:35" ht="15.75" customHeight="1" x14ac:dyDescent="0.35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  <c r="AI397" s="47"/>
    </row>
    <row r="398" spans="1:35" ht="15.75" customHeight="1" x14ac:dyDescent="0.35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  <c r="AI398" s="47"/>
    </row>
    <row r="399" spans="1:35" ht="15.75" customHeight="1" x14ac:dyDescent="0.35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</row>
    <row r="400" spans="1:35" ht="15.75" customHeight="1" x14ac:dyDescent="0.35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47"/>
      <c r="AG400" s="47"/>
      <c r="AH400" s="47"/>
      <c r="AI400" s="47"/>
    </row>
    <row r="401" spans="1:35" ht="15.75" customHeight="1" x14ac:dyDescent="0.35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47"/>
      <c r="AG401" s="47"/>
      <c r="AH401" s="47"/>
      <c r="AI401" s="47"/>
    </row>
    <row r="402" spans="1:35" ht="15.75" customHeight="1" x14ac:dyDescent="0.35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7"/>
      <c r="AF402" s="47"/>
      <c r="AG402" s="47"/>
      <c r="AH402" s="47"/>
      <c r="AI402" s="47"/>
    </row>
    <row r="403" spans="1:35" ht="15.75" customHeight="1" x14ac:dyDescent="0.35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47"/>
      <c r="AF403" s="47"/>
      <c r="AG403" s="47"/>
      <c r="AH403" s="47"/>
      <c r="AI403" s="47"/>
    </row>
    <row r="404" spans="1:35" ht="15.75" customHeight="1" x14ac:dyDescent="0.35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47"/>
      <c r="AF404" s="47"/>
      <c r="AG404" s="47"/>
      <c r="AH404" s="47"/>
      <c r="AI404" s="47"/>
    </row>
    <row r="405" spans="1:35" ht="15.75" customHeight="1" x14ac:dyDescent="0.35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7"/>
      <c r="AF405" s="47"/>
      <c r="AG405" s="47"/>
      <c r="AH405" s="47"/>
      <c r="AI405" s="47"/>
    </row>
    <row r="406" spans="1:35" ht="15.75" customHeight="1" x14ac:dyDescent="0.35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7"/>
      <c r="AF406" s="47"/>
      <c r="AG406" s="47"/>
      <c r="AH406" s="47"/>
      <c r="AI406" s="47"/>
    </row>
    <row r="407" spans="1:35" ht="15.75" customHeight="1" x14ac:dyDescent="0.35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7"/>
      <c r="AF407" s="47"/>
      <c r="AG407" s="47"/>
      <c r="AH407" s="47"/>
      <c r="AI407" s="47"/>
    </row>
    <row r="408" spans="1:35" ht="15.75" customHeight="1" x14ac:dyDescent="0.35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7"/>
      <c r="AF408" s="47"/>
      <c r="AG408" s="47"/>
      <c r="AH408" s="47"/>
      <c r="AI408" s="47"/>
    </row>
    <row r="409" spans="1:35" ht="15.75" customHeight="1" x14ac:dyDescent="0.35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7"/>
      <c r="AF409" s="47"/>
      <c r="AG409" s="47"/>
      <c r="AH409" s="47"/>
      <c r="AI409" s="47"/>
    </row>
    <row r="410" spans="1:35" ht="15.75" customHeight="1" x14ac:dyDescent="0.35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  <c r="AG410" s="47"/>
      <c r="AH410" s="47"/>
      <c r="AI410" s="47"/>
    </row>
    <row r="411" spans="1:35" ht="15.75" customHeight="1" x14ac:dyDescent="0.35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  <c r="AG411" s="47"/>
      <c r="AH411" s="47"/>
      <c r="AI411" s="47"/>
    </row>
    <row r="412" spans="1:35" ht="15.75" customHeight="1" x14ac:dyDescent="0.35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  <c r="AI412" s="47"/>
    </row>
    <row r="413" spans="1:35" ht="15.75" customHeight="1" x14ac:dyDescent="0.35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</row>
    <row r="414" spans="1:35" ht="15.75" customHeight="1" x14ac:dyDescent="0.35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  <c r="AG414" s="47"/>
      <c r="AH414" s="47"/>
      <c r="AI414" s="47"/>
    </row>
    <row r="415" spans="1:35" ht="15.75" customHeight="1" x14ac:dyDescent="0.35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  <c r="AG415" s="47"/>
      <c r="AH415" s="47"/>
      <c r="AI415" s="47"/>
    </row>
    <row r="416" spans="1:35" ht="15.75" customHeight="1" x14ac:dyDescent="0.35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  <c r="AI416" s="47"/>
    </row>
    <row r="417" spans="1:35" ht="15.75" customHeight="1" x14ac:dyDescent="0.35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  <c r="AI417" s="47"/>
    </row>
    <row r="418" spans="1:35" ht="15.75" customHeight="1" x14ac:dyDescent="0.35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  <c r="AG418" s="47"/>
      <c r="AH418" s="47"/>
      <c r="AI418" s="47"/>
    </row>
    <row r="419" spans="1:35" ht="15.75" customHeight="1" x14ac:dyDescent="0.35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  <c r="AG419" s="47"/>
      <c r="AH419" s="47"/>
      <c r="AI419" s="47"/>
    </row>
    <row r="420" spans="1:35" ht="15.75" customHeight="1" x14ac:dyDescent="0.35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  <c r="AG420" s="47"/>
      <c r="AH420" s="47"/>
      <c r="AI420" s="47"/>
    </row>
    <row r="421" spans="1:35" ht="15.75" customHeight="1" x14ac:dyDescent="0.35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  <c r="AG421" s="47"/>
      <c r="AH421" s="47"/>
      <c r="AI421" s="47"/>
    </row>
    <row r="422" spans="1:35" ht="15.75" customHeight="1" x14ac:dyDescent="0.35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  <c r="AG422" s="47"/>
      <c r="AH422" s="47"/>
      <c r="AI422" s="47"/>
    </row>
    <row r="423" spans="1:35" ht="15.75" customHeight="1" x14ac:dyDescent="0.35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  <c r="AG423" s="47"/>
      <c r="AH423" s="47"/>
      <c r="AI423" s="47"/>
    </row>
    <row r="424" spans="1:35" ht="15.75" customHeight="1" x14ac:dyDescent="0.35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  <c r="AI424" s="47"/>
    </row>
    <row r="425" spans="1:35" ht="15.75" customHeight="1" x14ac:dyDescent="0.35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  <c r="AI425" s="47"/>
    </row>
    <row r="426" spans="1:35" ht="15.75" customHeight="1" x14ac:dyDescent="0.35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  <c r="AI426" s="47"/>
    </row>
    <row r="427" spans="1:35" ht="15.75" customHeight="1" x14ac:dyDescent="0.35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  <c r="AI427" s="47"/>
    </row>
    <row r="428" spans="1:35" ht="15.75" customHeight="1" x14ac:dyDescent="0.35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47"/>
      <c r="AF428" s="47"/>
      <c r="AG428" s="47"/>
      <c r="AH428" s="47"/>
      <c r="AI428" s="47"/>
    </row>
    <row r="429" spans="1:35" ht="15.75" customHeight="1" x14ac:dyDescent="0.35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  <c r="AF429" s="47"/>
      <c r="AG429" s="47"/>
      <c r="AH429" s="47"/>
      <c r="AI429" s="47"/>
    </row>
    <row r="430" spans="1:35" ht="15.75" customHeight="1" x14ac:dyDescent="0.35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  <c r="AE430" s="47"/>
      <c r="AF430" s="47"/>
      <c r="AG430" s="47"/>
      <c r="AH430" s="47"/>
      <c r="AI430" s="47"/>
    </row>
    <row r="431" spans="1:35" ht="15.75" customHeight="1" x14ac:dyDescent="0.35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47"/>
      <c r="AF431" s="47"/>
      <c r="AG431" s="47"/>
      <c r="AH431" s="47"/>
      <c r="AI431" s="47"/>
    </row>
    <row r="432" spans="1:35" ht="15.75" customHeight="1" x14ac:dyDescent="0.35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47"/>
      <c r="AF432" s="47"/>
      <c r="AG432" s="47"/>
      <c r="AH432" s="47"/>
      <c r="AI432" s="47"/>
    </row>
    <row r="433" spans="1:35" ht="15.75" customHeight="1" x14ac:dyDescent="0.35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  <c r="AF433" s="47"/>
      <c r="AG433" s="47"/>
      <c r="AH433" s="47"/>
      <c r="AI433" s="47"/>
    </row>
    <row r="434" spans="1:35" ht="15.75" customHeight="1" x14ac:dyDescent="0.35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  <c r="AE434" s="47"/>
      <c r="AF434" s="47"/>
      <c r="AG434" s="47"/>
      <c r="AH434" s="47"/>
      <c r="AI434" s="47"/>
    </row>
    <row r="435" spans="1:35" ht="15.75" customHeight="1" x14ac:dyDescent="0.35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  <c r="AE435" s="47"/>
      <c r="AF435" s="47"/>
      <c r="AG435" s="47"/>
      <c r="AH435" s="47"/>
      <c r="AI435" s="47"/>
    </row>
    <row r="436" spans="1:35" ht="15.75" customHeight="1" x14ac:dyDescent="0.35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47"/>
      <c r="AF436" s="47"/>
      <c r="AG436" s="47"/>
      <c r="AH436" s="47"/>
      <c r="AI436" s="47"/>
    </row>
    <row r="437" spans="1:35" ht="15.75" customHeight="1" x14ac:dyDescent="0.35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47"/>
      <c r="AF437" s="47"/>
      <c r="AG437" s="47"/>
      <c r="AH437" s="47"/>
      <c r="AI437" s="47"/>
    </row>
    <row r="438" spans="1:35" ht="15.75" customHeight="1" x14ac:dyDescent="0.35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  <c r="AG438" s="47"/>
      <c r="AH438" s="47"/>
      <c r="AI438" s="47"/>
    </row>
    <row r="439" spans="1:35" ht="15.75" customHeight="1" x14ac:dyDescent="0.35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</row>
    <row r="440" spans="1:35" ht="15.75" customHeight="1" x14ac:dyDescent="0.35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</row>
    <row r="441" spans="1:35" ht="15.75" customHeight="1" x14ac:dyDescent="0.35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</row>
    <row r="442" spans="1:35" ht="15.75" customHeight="1" x14ac:dyDescent="0.35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</row>
    <row r="443" spans="1:35" ht="15.75" customHeight="1" x14ac:dyDescent="0.35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  <c r="AE443" s="47"/>
      <c r="AF443" s="47"/>
      <c r="AG443" s="47"/>
      <c r="AH443" s="47"/>
      <c r="AI443" s="47"/>
    </row>
    <row r="444" spans="1:35" ht="15.75" customHeight="1" x14ac:dyDescent="0.35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</row>
    <row r="445" spans="1:35" ht="15.75" customHeight="1" x14ac:dyDescent="0.35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  <c r="AF445" s="47"/>
      <c r="AG445" s="47"/>
      <c r="AH445" s="47"/>
      <c r="AI445" s="47"/>
    </row>
    <row r="446" spans="1:35" ht="15.75" customHeight="1" x14ac:dyDescent="0.35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  <c r="AF446" s="47"/>
      <c r="AG446" s="47"/>
      <c r="AH446" s="47"/>
      <c r="AI446" s="47"/>
    </row>
    <row r="447" spans="1:35" ht="15.75" customHeight="1" x14ac:dyDescent="0.35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  <c r="AF447" s="47"/>
      <c r="AG447" s="47"/>
      <c r="AH447" s="47"/>
      <c r="AI447" s="47"/>
    </row>
    <row r="448" spans="1:35" ht="15.75" customHeight="1" x14ac:dyDescent="0.35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47"/>
      <c r="AF448" s="47"/>
      <c r="AG448" s="47"/>
      <c r="AH448" s="47"/>
      <c r="AI448" s="47"/>
    </row>
    <row r="449" spans="1:35" ht="15.75" customHeight="1" x14ac:dyDescent="0.35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  <c r="AF449" s="47"/>
      <c r="AG449" s="47"/>
      <c r="AH449" s="47"/>
      <c r="AI449" s="47"/>
    </row>
    <row r="450" spans="1:35" ht="15.75" customHeight="1" x14ac:dyDescent="0.35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47"/>
      <c r="AF450" s="47"/>
      <c r="AG450" s="47"/>
      <c r="AH450" s="47"/>
      <c r="AI450" s="47"/>
    </row>
    <row r="451" spans="1:35" ht="15.75" customHeight="1" x14ac:dyDescent="0.35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</row>
    <row r="452" spans="1:35" ht="15.75" customHeight="1" x14ac:dyDescent="0.35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</row>
    <row r="453" spans="1:35" ht="15.75" customHeight="1" x14ac:dyDescent="0.35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</row>
    <row r="454" spans="1:35" ht="15.75" customHeight="1" x14ac:dyDescent="0.35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</row>
    <row r="455" spans="1:35" ht="15.75" customHeight="1" x14ac:dyDescent="0.35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</row>
    <row r="456" spans="1:35" ht="15.75" customHeight="1" x14ac:dyDescent="0.35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</row>
    <row r="457" spans="1:35" ht="15.75" customHeight="1" x14ac:dyDescent="0.35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  <c r="AI457" s="47"/>
    </row>
    <row r="458" spans="1:35" ht="15.75" customHeight="1" x14ac:dyDescent="0.35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  <c r="AI458" s="47"/>
    </row>
    <row r="459" spans="1:35" ht="15.75" customHeight="1" x14ac:dyDescent="0.35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</row>
    <row r="460" spans="1:35" ht="15.75" customHeight="1" x14ac:dyDescent="0.35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</row>
    <row r="461" spans="1:35" ht="15.75" customHeight="1" x14ac:dyDescent="0.35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</row>
    <row r="462" spans="1:35" ht="15.75" customHeight="1" x14ac:dyDescent="0.35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</row>
    <row r="463" spans="1:35" ht="15.75" customHeight="1" x14ac:dyDescent="0.35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47"/>
      <c r="AE463" s="47"/>
      <c r="AF463" s="47"/>
      <c r="AG463" s="47"/>
      <c r="AH463" s="47"/>
      <c r="AI463" s="47"/>
    </row>
    <row r="464" spans="1:35" ht="15.75" customHeight="1" x14ac:dyDescent="0.35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  <c r="AE464" s="47"/>
      <c r="AF464" s="47"/>
      <c r="AG464" s="47"/>
      <c r="AH464" s="47"/>
      <c r="AI464" s="47"/>
    </row>
    <row r="465" spans="1:35" ht="15.75" customHeight="1" x14ac:dyDescent="0.35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</row>
    <row r="466" spans="1:35" ht="15.75" customHeight="1" x14ac:dyDescent="0.35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</row>
    <row r="467" spans="1:35" ht="15.75" customHeight="1" x14ac:dyDescent="0.35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  <c r="AI467" s="47"/>
    </row>
    <row r="468" spans="1:35" ht="15.75" customHeight="1" x14ac:dyDescent="0.35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  <c r="AF468" s="47"/>
      <c r="AG468" s="47"/>
      <c r="AH468" s="47"/>
      <c r="AI468" s="47"/>
    </row>
    <row r="469" spans="1:35" ht="15.75" customHeight="1" x14ac:dyDescent="0.35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  <c r="AF469" s="47"/>
      <c r="AG469" s="47"/>
      <c r="AH469" s="47"/>
      <c r="AI469" s="47"/>
    </row>
    <row r="470" spans="1:35" ht="15.75" customHeight="1" x14ac:dyDescent="0.35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  <c r="AF470" s="47"/>
      <c r="AG470" s="47"/>
      <c r="AH470" s="47"/>
      <c r="AI470" s="47"/>
    </row>
    <row r="471" spans="1:35" ht="15.75" customHeight="1" x14ac:dyDescent="0.35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  <c r="AF471" s="47"/>
      <c r="AG471" s="47"/>
      <c r="AH471" s="47"/>
      <c r="AI471" s="47"/>
    </row>
    <row r="472" spans="1:35" ht="15.75" customHeight="1" x14ac:dyDescent="0.35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</row>
    <row r="473" spans="1:35" ht="15.75" customHeight="1" x14ac:dyDescent="0.35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  <c r="AI473" s="47"/>
    </row>
    <row r="474" spans="1:35" ht="15.75" customHeight="1" x14ac:dyDescent="0.35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  <c r="AF474" s="47"/>
      <c r="AG474" s="47"/>
      <c r="AH474" s="47"/>
      <c r="AI474" s="47"/>
    </row>
    <row r="475" spans="1:35" ht="15.75" customHeight="1" x14ac:dyDescent="0.35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  <c r="AI475" s="47"/>
    </row>
    <row r="476" spans="1:35" ht="15.75" customHeight="1" x14ac:dyDescent="0.35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  <c r="AI476" s="47"/>
    </row>
    <row r="477" spans="1:35" ht="15.75" customHeight="1" x14ac:dyDescent="0.35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  <c r="AI477" s="47"/>
    </row>
    <row r="478" spans="1:35" ht="15.75" customHeight="1" x14ac:dyDescent="0.35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  <c r="AI478" s="47"/>
    </row>
    <row r="479" spans="1:35" ht="15.75" customHeight="1" x14ac:dyDescent="0.35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</row>
    <row r="480" spans="1:35" ht="15.75" customHeight="1" x14ac:dyDescent="0.35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</row>
    <row r="481" spans="1:35" ht="15.75" customHeight="1" x14ac:dyDescent="0.35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</row>
    <row r="482" spans="1:35" ht="15.75" customHeight="1" x14ac:dyDescent="0.35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</row>
    <row r="483" spans="1:35" ht="15.75" customHeight="1" x14ac:dyDescent="0.35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</row>
    <row r="484" spans="1:35" ht="15.75" customHeight="1" x14ac:dyDescent="0.35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</row>
    <row r="485" spans="1:35" ht="15.75" customHeight="1" x14ac:dyDescent="0.35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  <c r="AG485" s="47"/>
      <c r="AH485" s="47"/>
      <c r="AI485" s="47"/>
    </row>
    <row r="486" spans="1:35" ht="15.75" customHeight="1" x14ac:dyDescent="0.35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  <c r="AG486" s="47"/>
      <c r="AH486" s="47"/>
      <c r="AI486" s="47"/>
    </row>
    <row r="487" spans="1:35" ht="15.75" customHeight="1" x14ac:dyDescent="0.35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  <c r="AI487" s="47"/>
    </row>
    <row r="488" spans="1:35" ht="15.75" customHeight="1" x14ac:dyDescent="0.35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  <c r="AI488" s="47"/>
    </row>
    <row r="489" spans="1:35" ht="15.75" customHeight="1" x14ac:dyDescent="0.35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</row>
    <row r="490" spans="1:35" ht="15.75" customHeight="1" x14ac:dyDescent="0.35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</row>
    <row r="491" spans="1:35" ht="15.75" customHeight="1" x14ac:dyDescent="0.35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</row>
    <row r="492" spans="1:35" ht="15.75" customHeight="1" x14ac:dyDescent="0.35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</row>
    <row r="493" spans="1:35" ht="15.75" customHeight="1" x14ac:dyDescent="0.35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  <c r="AI493" s="47"/>
    </row>
    <row r="494" spans="1:35" ht="15.75" customHeight="1" x14ac:dyDescent="0.35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</row>
    <row r="495" spans="1:35" ht="15.75" customHeight="1" x14ac:dyDescent="0.35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</row>
    <row r="496" spans="1:35" ht="15.75" customHeight="1" x14ac:dyDescent="0.35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</row>
    <row r="497" spans="1:35" ht="15.75" customHeight="1" x14ac:dyDescent="0.35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</row>
    <row r="498" spans="1:35" ht="15.75" customHeight="1" x14ac:dyDescent="0.35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</row>
    <row r="499" spans="1:35" ht="15.75" customHeight="1" x14ac:dyDescent="0.35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  <c r="AI499" s="47"/>
    </row>
    <row r="500" spans="1:35" ht="15.75" customHeight="1" x14ac:dyDescent="0.35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</row>
    <row r="501" spans="1:35" ht="15.75" customHeight="1" x14ac:dyDescent="0.35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</row>
    <row r="502" spans="1:35" ht="15.75" customHeight="1" x14ac:dyDescent="0.35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  <c r="AI502" s="47"/>
    </row>
    <row r="503" spans="1:35" ht="15.75" customHeight="1" x14ac:dyDescent="0.35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  <c r="AI503" s="47"/>
    </row>
    <row r="504" spans="1:35" ht="15.75" customHeight="1" x14ac:dyDescent="0.35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  <c r="AI504" s="47"/>
    </row>
    <row r="505" spans="1:35" ht="15.75" customHeight="1" x14ac:dyDescent="0.35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  <c r="AI505" s="47"/>
    </row>
    <row r="506" spans="1:35" ht="15.75" customHeight="1" x14ac:dyDescent="0.35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  <c r="AI506" s="47"/>
    </row>
    <row r="507" spans="1:35" ht="15.75" customHeight="1" x14ac:dyDescent="0.35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</row>
    <row r="508" spans="1:35" ht="15.75" customHeight="1" x14ac:dyDescent="0.35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  <c r="AG508" s="47"/>
      <c r="AH508" s="47"/>
      <c r="AI508" s="47"/>
    </row>
    <row r="509" spans="1:35" ht="15.75" customHeight="1" x14ac:dyDescent="0.35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  <c r="AI509" s="47"/>
    </row>
    <row r="510" spans="1:35" ht="15.75" customHeight="1" x14ac:dyDescent="0.35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  <c r="AI510" s="47"/>
    </row>
    <row r="511" spans="1:35" ht="15.75" customHeight="1" x14ac:dyDescent="0.35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  <c r="AI511" s="47"/>
    </row>
    <row r="512" spans="1:35" ht="15.75" customHeight="1" x14ac:dyDescent="0.35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  <c r="AI512" s="47"/>
    </row>
    <row r="513" spans="1:35" ht="15.75" customHeight="1" x14ac:dyDescent="0.35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  <c r="AE513" s="47"/>
      <c r="AF513" s="47"/>
      <c r="AG513" s="47"/>
      <c r="AH513" s="47"/>
      <c r="AI513" s="47"/>
    </row>
    <row r="514" spans="1:35" ht="15.75" customHeight="1" x14ac:dyDescent="0.35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  <c r="AI514" s="47"/>
    </row>
    <row r="515" spans="1:35" ht="15.75" customHeight="1" x14ac:dyDescent="0.35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</row>
    <row r="516" spans="1:35" ht="15.75" customHeight="1" x14ac:dyDescent="0.35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</row>
    <row r="517" spans="1:35" ht="15.75" customHeight="1" x14ac:dyDescent="0.35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  <c r="AG517" s="47"/>
      <c r="AH517" s="47"/>
      <c r="AI517" s="47"/>
    </row>
    <row r="518" spans="1:35" ht="15.75" customHeight="1" x14ac:dyDescent="0.35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  <c r="AG518" s="47"/>
      <c r="AH518" s="47"/>
      <c r="AI518" s="47"/>
    </row>
    <row r="519" spans="1:35" ht="15.75" customHeight="1" x14ac:dyDescent="0.35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  <c r="AI519" s="47"/>
    </row>
    <row r="520" spans="1:35" ht="15.75" customHeight="1" x14ac:dyDescent="0.35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  <c r="AG520" s="47"/>
      <c r="AH520" s="47"/>
      <c r="AI520" s="47"/>
    </row>
    <row r="521" spans="1:35" ht="15.75" customHeight="1" x14ac:dyDescent="0.35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  <c r="AG521" s="47"/>
      <c r="AH521" s="47"/>
      <c r="AI521" s="47"/>
    </row>
    <row r="522" spans="1:35" ht="15.75" customHeight="1" x14ac:dyDescent="0.35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</row>
    <row r="523" spans="1:35" ht="15.75" customHeight="1" x14ac:dyDescent="0.35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  <c r="AI523" s="47"/>
    </row>
    <row r="524" spans="1:35" ht="15.75" customHeight="1" x14ac:dyDescent="0.35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  <c r="AI524" s="47"/>
    </row>
    <row r="525" spans="1:35" ht="15.75" customHeight="1" x14ac:dyDescent="0.35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  <c r="AG525" s="47"/>
      <c r="AH525" s="47"/>
      <c r="AI525" s="47"/>
    </row>
    <row r="526" spans="1:35" ht="15.75" customHeight="1" x14ac:dyDescent="0.35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  <c r="AI526" s="47"/>
    </row>
    <row r="527" spans="1:35" ht="15.75" customHeight="1" x14ac:dyDescent="0.35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  <c r="AI527" s="47"/>
    </row>
    <row r="528" spans="1:35" ht="15.75" customHeight="1" x14ac:dyDescent="0.35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  <c r="AG528" s="47"/>
      <c r="AH528" s="47"/>
      <c r="AI528" s="47"/>
    </row>
    <row r="529" spans="1:35" ht="15.75" customHeight="1" x14ac:dyDescent="0.35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</row>
    <row r="530" spans="1:35" ht="15.75" customHeight="1" x14ac:dyDescent="0.35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</row>
    <row r="531" spans="1:35" ht="15.75" customHeight="1" x14ac:dyDescent="0.35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</row>
    <row r="532" spans="1:35" ht="15.75" customHeight="1" x14ac:dyDescent="0.35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</row>
    <row r="533" spans="1:35" ht="15.75" customHeight="1" x14ac:dyDescent="0.35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</row>
    <row r="534" spans="1:35" ht="15.75" customHeight="1" x14ac:dyDescent="0.35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</row>
    <row r="535" spans="1:35" ht="15.75" customHeight="1" x14ac:dyDescent="0.35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  <c r="AI535" s="47"/>
    </row>
    <row r="536" spans="1:35" ht="15.75" customHeight="1" x14ac:dyDescent="0.35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  <c r="AG536" s="47"/>
      <c r="AH536" s="47"/>
      <c r="AI536" s="47"/>
    </row>
    <row r="537" spans="1:35" ht="15.75" customHeight="1" x14ac:dyDescent="0.35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  <c r="AG537" s="47"/>
      <c r="AH537" s="47"/>
      <c r="AI537" s="47"/>
    </row>
    <row r="538" spans="1:35" ht="15.75" customHeight="1" x14ac:dyDescent="0.35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  <c r="AG538" s="47"/>
      <c r="AH538" s="47"/>
      <c r="AI538" s="47"/>
    </row>
    <row r="539" spans="1:35" ht="15.75" customHeight="1" x14ac:dyDescent="0.35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  <c r="AI539" s="47"/>
    </row>
    <row r="540" spans="1:35" ht="15.75" customHeight="1" x14ac:dyDescent="0.35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  <c r="AF540" s="47"/>
      <c r="AG540" s="47"/>
      <c r="AH540" s="47"/>
      <c r="AI540" s="47"/>
    </row>
    <row r="541" spans="1:35" ht="15.75" customHeight="1" x14ac:dyDescent="0.35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  <c r="AG541" s="47"/>
      <c r="AH541" s="47"/>
      <c r="AI541" s="47"/>
    </row>
    <row r="542" spans="1:35" ht="15.75" customHeight="1" x14ac:dyDescent="0.35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  <c r="AG542" s="47"/>
      <c r="AH542" s="47"/>
      <c r="AI542" s="47"/>
    </row>
    <row r="543" spans="1:35" ht="15.75" customHeight="1" x14ac:dyDescent="0.35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  <c r="AG543" s="47"/>
      <c r="AH543" s="47"/>
      <c r="AI543" s="47"/>
    </row>
    <row r="544" spans="1:35" ht="15.75" customHeight="1" x14ac:dyDescent="0.35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</row>
    <row r="545" spans="1:35" ht="15.75" customHeight="1" x14ac:dyDescent="0.35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</row>
    <row r="546" spans="1:35" ht="15.75" customHeight="1" x14ac:dyDescent="0.35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</row>
    <row r="547" spans="1:35" ht="15.75" customHeight="1" x14ac:dyDescent="0.35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</row>
    <row r="548" spans="1:35" ht="15.75" customHeight="1" x14ac:dyDescent="0.35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  <c r="AG548" s="47"/>
      <c r="AH548" s="47"/>
      <c r="AI548" s="47"/>
    </row>
    <row r="549" spans="1:35" ht="15.75" customHeight="1" x14ac:dyDescent="0.35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</row>
    <row r="550" spans="1:35" ht="15.75" customHeight="1" x14ac:dyDescent="0.35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</row>
    <row r="551" spans="1:35" ht="15.75" customHeight="1" x14ac:dyDescent="0.35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D551" s="47"/>
      <c r="AE551" s="47"/>
      <c r="AF551" s="47"/>
      <c r="AG551" s="47"/>
      <c r="AH551" s="47"/>
      <c r="AI551" s="47"/>
    </row>
    <row r="552" spans="1:35" ht="15.75" customHeight="1" x14ac:dyDescent="0.35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D552" s="47"/>
      <c r="AE552" s="47"/>
      <c r="AF552" s="47"/>
      <c r="AG552" s="47"/>
      <c r="AH552" s="47"/>
      <c r="AI552" s="47"/>
    </row>
    <row r="553" spans="1:35" ht="15.75" customHeight="1" x14ac:dyDescent="0.35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D553" s="47"/>
      <c r="AE553" s="47"/>
      <c r="AF553" s="47"/>
      <c r="AG553" s="47"/>
      <c r="AH553" s="47"/>
      <c r="AI553" s="47"/>
    </row>
    <row r="554" spans="1:35" ht="15.75" customHeight="1" x14ac:dyDescent="0.35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D554" s="47"/>
      <c r="AE554" s="47"/>
      <c r="AF554" s="47"/>
      <c r="AG554" s="47"/>
      <c r="AH554" s="47"/>
      <c r="AI554" s="47"/>
    </row>
    <row r="555" spans="1:35" ht="15.75" customHeight="1" x14ac:dyDescent="0.35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D555" s="47"/>
      <c r="AE555" s="47"/>
      <c r="AF555" s="47"/>
      <c r="AG555" s="47"/>
      <c r="AH555" s="47"/>
      <c r="AI555" s="47"/>
    </row>
    <row r="556" spans="1:35" ht="15.75" customHeight="1" x14ac:dyDescent="0.35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D556" s="47"/>
      <c r="AE556" s="47"/>
      <c r="AF556" s="47"/>
      <c r="AG556" s="47"/>
      <c r="AH556" s="47"/>
      <c r="AI556" s="47"/>
    </row>
    <row r="557" spans="1:35" ht="15.75" customHeight="1" x14ac:dyDescent="0.35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  <c r="AF557" s="47"/>
      <c r="AG557" s="47"/>
      <c r="AH557" s="47"/>
      <c r="AI557" s="47"/>
    </row>
    <row r="558" spans="1:35" ht="15.75" customHeight="1" x14ac:dyDescent="0.35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  <c r="AE558" s="47"/>
      <c r="AF558" s="47"/>
      <c r="AG558" s="47"/>
      <c r="AH558" s="47"/>
      <c r="AI558" s="47"/>
    </row>
    <row r="559" spans="1:35" ht="15.75" customHeight="1" x14ac:dyDescent="0.35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  <c r="AE559" s="47"/>
      <c r="AF559" s="47"/>
      <c r="AG559" s="47"/>
      <c r="AH559" s="47"/>
      <c r="AI559" s="47"/>
    </row>
    <row r="560" spans="1:35" ht="15.75" customHeight="1" x14ac:dyDescent="0.35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  <c r="AE560" s="47"/>
      <c r="AF560" s="47"/>
      <c r="AG560" s="47"/>
      <c r="AH560" s="47"/>
      <c r="AI560" s="47"/>
    </row>
    <row r="561" spans="1:35" ht="15.75" customHeight="1" x14ac:dyDescent="0.35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  <c r="AE561" s="47"/>
      <c r="AF561" s="47"/>
      <c r="AG561" s="47"/>
      <c r="AH561" s="47"/>
      <c r="AI561" s="47"/>
    </row>
    <row r="562" spans="1:35" ht="15.75" customHeight="1" x14ac:dyDescent="0.35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  <c r="AE562" s="47"/>
      <c r="AF562" s="47"/>
      <c r="AG562" s="47"/>
      <c r="AH562" s="47"/>
      <c r="AI562" s="47"/>
    </row>
    <row r="563" spans="1:35" ht="15.75" customHeight="1" x14ac:dyDescent="0.35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47"/>
      <c r="AE563" s="47"/>
      <c r="AF563" s="47"/>
      <c r="AG563" s="47"/>
      <c r="AH563" s="47"/>
      <c r="AI563" s="47"/>
    </row>
    <row r="564" spans="1:35" ht="15.75" customHeight="1" x14ac:dyDescent="0.35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47"/>
      <c r="AE564" s="47"/>
      <c r="AF564" s="47"/>
      <c r="AG564" s="47"/>
      <c r="AH564" s="47"/>
      <c r="AI564" s="47"/>
    </row>
    <row r="565" spans="1:35" ht="15.75" customHeight="1" x14ac:dyDescent="0.35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47"/>
      <c r="AE565" s="47"/>
      <c r="AF565" s="47"/>
      <c r="AG565" s="47"/>
      <c r="AH565" s="47"/>
      <c r="AI565" s="47"/>
    </row>
    <row r="566" spans="1:35" ht="15.75" customHeight="1" x14ac:dyDescent="0.35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47"/>
      <c r="AE566" s="47"/>
      <c r="AF566" s="47"/>
      <c r="AG566" s="47"/>
      <c r="AH566" s="47"/>
      <c r="AI566" s="47"/>
    </row>
    <row r="567" spans="1:35" ht="15.75" customHeight="1" x14ac:dyDescent="0.35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47"/>
      <c r="AE567" s="47"/>
      <c r="AF567" s="47"/>
      <c r="AG567" s="47"/>
      <c r="AH567" s="47"/>
      <c r="AI567" s="47"/>
    </row>
    <row r="568" spans="1:35" ht="15.75" customHeight="1" x14ac:dyDescent="0.35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  <c r="AC568" s="47"/>
      <c r="AD568" s="47"/>
      <c r="AE568" s="47"/>
      <c r="AF568" s="47"/>
      <c r="AG568" s="47"/>
      <c r="AH568" s="47"/>
      <c r="AI568" s="47"/>
    </row>
    <row r="569" spans="1:35" ht="15.75" customHeight="1" x14ac:dyDescent="0.35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  <c r="AC569" s="47"/>
      <c r="AD569" s="47"/>
      <c r="AE569" s="47"/>
      <c r="AF569" s="47"/>
      <c r="AG569" s="47"/>
      <c r="AH569" s="47"/>
      <c r="AI569" s="47"/>
    </row>
    <row r="570" spans="1:35" ht="15.75" customHeight="1" x14ac:dyDescent="0.35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  <c r="AC570" s="47"/>
      <c r="AD570" s="47"/>
      <c r="AE570" s="47"/>
      <c r="AF570" s="47"/>
      <c r="AG570" s="47"/>
      <c r="AH570" s="47"/>
      <c r="AI570" s="47"/>
    </row>
    <row r="571" spans="1:35" ht="15.75" customHeight="1" x14ac:dyDescent="0.35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  <c r="AC571" s="47"/>
      <c r="AD571" s="47"/>
      <c r="AE571" s="47"/>
      <c r="AF571" s="47"/>
      <c r="AG571" s="47"/>
      <c r="AH571" s="47"/>
      <c r="AI571" s="47"/>
    </row>
    <row r="572" spans="1:35" ht="15.75" customHeight="1" x14ac:dyDescent="0.35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  <c r="AC572" s="47"/>
      <c r="AD572" s="47"/>
      <c r="AE572" s="47"/>
      <c r="AF572" s="47"/>
      <c r="AG572" s="47"/>
      <c r="AH572" s="47"/>
      <c r="AI572" s="47"/>
    </row>
    <row r="573" spans="1:35" ht="15.75" customHeight="1" x14ac:dyDescent="0.35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  <c r="AC573" s="47"/>
      <c r="AD573" s="47"/>
      <c r="AE573" s="47"/>
      <c r="AF573" s="47"/>
      <c r="AG573" s="47"/>
      <c r="AH573" s="47"/>
      <c r="AI573" s="47"/>
    </row>
    <row r="574" spans="1:35" ht="15.75" customHeight="1" x14ac:dyDescent="0.35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  <c r="AC574" s="47"/>
      <c r="AD574" s="47"/>
      <c r="AE574" s="47"/>
      <c r="AF574" s="47"/>
      <c r="AG574" s="47"/>
      <c r="AH574" s="47"/>
      <c r="AI574" s="47"/>
    </row>
    <row r="575" spans="1:35" ht="15.75" customHeight="1" x14ac:dyDescent="0.35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  <c r="AC575" s="47"/>
      <c r="AD575" s="47"/>
      <c r="AE575" s="47"/>
      <c r="AF575" s="47"/>
      <c r="AG575" s="47"/>
      <c r="AH575" s="47"/>
      <c r="AI575" s="47"/>
    </row>
    <row r="576" spans="1:35" ht="15.75" customHeight="1" x14ac:dyDescent="0.35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7"/>
      <c r="AC576" s="47"/>
      <c r="AD576" s="47"/>
      <c r="AE576" s="47"/>
      <c r="AF576" s="47"/>
      <c r="AG576" s="47"/>
      <c r="AH576" s="47"/>
      <c r="AI576" s="47"/>
    </row>
    <row r="577" spans="1:35" ht="15.75" customHeight="1" x14ac:dyDescent="0.35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  <c r="AC577" s="47"/>
      <c r="AD577" s="47"/>
      <c r="AE577" s="47"/>
      <c r="AF577" s="47"/>
      <c r="AG577" s="47"/>
      <c r="AH577" s="47"/>
      <c r="AI577" s="47"/>
    </row>
    <row r="578" spans="1:35" ht="15.75" customHeight="1" x14ac:dyDescent="0.35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47"/>
      <c r="AE578" s="47"/>
      <c r="AF578" s="47"/>
      <c r="AG578" s="47"/>
      <c r="AH578" s="47"/>
      <c r="AI578" s="47"/>
    </row>
    <row r="579" spans="1:35" ht="15.75" customHeight="1" x14ac:dyDescent="0.35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7"/>
      <c r="AC579" s="47"/>
      <c r="AD579" s="47"/>
      <c r="AE579" s="47"/>
      <c r="AF579" s="47"/>
      <c r="AG579" s="47"/>
      <c r="AH579" s="47"/>
      <c r="AI579" s="47"/>
    </row>
    <row r="580" spans="1:35" ht="15.75" customHeight="1" x14ac:dyDescent="0.35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7"/>
      <c r="AC580" s="47"/>
      <c r="AD580" s="47"/>
      <c r="AE580" s="47"/>
      <c r="AF580" s="47"/>
      <c r="AG580" s="47"/>
      <c r="AH580" s="47"/>
      <c r="AI580" s="47"/>
    </row>
    <row r="581" spans="1:35" ht="15.75" customHeight="1" x14ac:dyDescent="0.35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7"/>
      <c r="AC581" s="47"/>
      <c r="AD581" s="47"/>
      <c r="AE581" s="47"/>
      <c r="AF581" s="47"/>
      <c r="AG581" s="47"/>
      <c r="AH581" s="47"/>
      <c r="AI581" s="47"/>
    </row>
    <row r="582" spans="1:35" ht="15.75" customHeight="1" x14ac:dyDescent="0.35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7"/>
      <c r="AC582" s="47"/>
      <c r="AD582" s="47"/>
      <c r="AE582" s="47"/>
      <c r="AF582" s="47"/>
      <c r="AG582" s="47"/>
      <c r="AH582" s="47"/>
      <c r="AI582" s="47"/>
    </row>
    <row r="583" spans="1:35" ht="15.75" customHeight="1" x14ac:dyDescent="0.35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7"/>
      <c r="AC583" s="47"/>
      <c r="AD583" s="47"/>
      <c r="AE583" s="47"/>
      <c r="AF583" s="47"/>
      <c r="AG583" s="47"/>
      <c r="AH583" s="47"/>
      <c r="AI583" s="47"/>
    </row>
    <row r="584" spans="1:35" ht="15.75" customHeight="1" x14ac:dyDescent="0.35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7"/>
      <c r="AC584" s="47"/>
      <c r="AD584" s="47"/>
      <c r="AE584" s="47"/>
      <c r="AF584" s="47"/>
      <c r="AG584" s="47"/>
      <c r="AH584" s="47"/>
      <c r="AI584" s="47"/>
    </row>
    <row r="585" spans="1:35" ht="15.75" customHeight="1" x14ac:dyDescent="0.35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7"/>
      <c r="AC585" s="47"/>
      <c r="AD585" s="47"/>
      <c r="AE585" s="47"/>
      <c r="AF585" s="47"/>
      <c r="AG585" s="47"/>
      <c r="AH585" s="47"/>
      <c r="AI585" s="47"/>
    </row>
    <row r="586" spans="1:35" ht="15.75" customHeight="1" x14ac:dyDescent="0.35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7"/>
      <c r="AC586" s="47"/>
      <c r="AD586" s="47"/>
      <c r="AE586" s="47"/>
      <c r="AF586" s="47"/>
      <c r="AG586" s="47"/>
      <c r="AH586" s="47"/>
      <c r="AI586" s="47"/>
    </row>
    <row r="587" spans="1:35" ht="15.75" customHeight="1" x14ac:dyDescent="0.35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7"/>
      <c r="AC587" s="47"/>
      <c r="AD587" s="47"/>
      <c r="AE587" s="47"/>
      <c r="AF587" s="47"/>
      <c r="AG587" s="47"/>
      <c r="AH587" s="47"/>
      <c r="AI587" s="47"/>
    </row>
    <row r="588" spans="1:35" ht="15.75" customHeight="1" x14ac:dyDescent="0.35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7"/>
      <c r="AC588" s="47"/>
      <c r="AD588" s="47"/>
      <c r="AE588" s="47"/>
      <c r="AF588" s="47"/>
      <c r="AG588" s="47"/>
      <c r="AH588" s="47"/>
      <c r="AI588" s="47"/>
    </row>
    <row r="589" spans="1:35" ht="15.75" customHeight="1" x14ac:dyDescent="0.35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7"/>
      <c r="AC589" s="47"/>
      <c r="AD589" s="47"/>
      <c r="AE589" s="47"/>
      <c r="AF589" s="47"/>
      <c r="AG589" s="47"/>
      <c r="AH589" s="47"/>
      <c r="AI589" s="47"/>
    </row>
    <row r="590" spans="1:35" ht="15.75" customHeight="1" x14ac:dyDescent="0.35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7"/>
      <c r="AC590" s="47"/>
      <c r="AD590" s="47"/>
      <c r="AE590" s="47"/>
      <c r="AF590" s="47"/>
      <c r="AG590" s="47"/>
      <c r="AH590" s="47"/>
      <c r="AI590" s="47"/>
    </row>
    <row r="591" spans="1:35" ht="15.75" customHeight="1" x14ac:dyDescent="0.35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7"/>
      <c r="AC591" s="47"/>
      <c r="AD591" s="47"/>
      <c r="AE591" s="47"/>
      <c r="AF591" s="47"/>
      <c r="AG591" s="47"/>
      <c r="AH591" s="47"/>
      <c r="AI591" s="47"/>
    </row>
    <row r="592" spans="1:35" ht="15.75" customHeight="1" x14ac:dyDescent="0.35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7"/>
      <c r="AC592" s="47"/>
      <c r="AD592" s="47"/>
      <c r="AE592" s="47"/>
      <c r="AF592" s="47"/>
      <c r="AG592" s="47"/>
      <c r="AH592" s="47"/>
      <c r="AI592" s="47"/>
    </row>
    <row r="593" spans="1:35" ht="15.75" customHeight="1" x14ac:dyDescent="0.35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7"/>
      <c r="AC593" s="47"/>
      <c r="AD593" s="47"/>
      <c r="AE593" s="47"/>
      <c r="AF593" s="47"/>
      <c r="AG593" s="47"/>
      <c r="AH593" s="47"/>
      <c r="AI593" s="47"/>
    </row>
    <row r="594" spans="1:35" ht="15.75" customHeight="1" x14ac:dyDescent="0.35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7"/>
      <c r="AC594" s="47"/>
      <c r="AD594" s="47"/>
      <c r="AE594" s="47"/>
      <c r="AF594" s="47"/>
      <c r="AG594" s="47"/>
      <c r="AH594" s="47"/>
      <c r="AI594" s="47"/>
    </row>
    <row r="595" spans="1:35" ht="15.75" customHeight="1" x14ac:dyDescent="0.35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7"/>
      <c r="AC595" s="47"/>
      <c r="AD595" s="47"/>
      <c r="AE595" s="47"/>
      <c r="AF595" s="47"/>
      <c r="AG595" s="47"/>
      <c r="AH595" s="47"/>
      <c r="AI595" s="47"/>
    </row>
    <row r="596" spans="1:35" ht="15.75" customHeight="1" x14ac:dyDescent="0.35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C596" s="47"/>
      <c r="AD596" s="47"/>
      <c r="AE596" s="47"/>
      <c r="AF596" s="47"/>
      <c r="AG596" s="47"/>
      <c r="AH596" s="47"/>
      <c r="AI596" s="47"/>
    </row>
    <row r="597" spans="1:35" ht="15.75" customHeight="1" x14ac:dyDescent="0.35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C597" s="47"/>
      <c r="AD597" s="47"/>
      <c r="AE597" s="47"/>
      <c r="AF597" s="47"/>
      <c r="AG597" s="47"/>
      <c r="AH597" s="47"/>
      <c r="AI597" s="47"/>
    </row>
    <row r="598" spans="1:35" ht="15.75" customHeight="1" x14ac:dyDescent="0.35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C598" s="47"/>
      <c r="AD598" s="47"/>
      <c r="AE598" s="47"/>
      <c r="AF598" s="47"/>
      <c r="AG598" s="47"/>
      <c r="AH598" s="47"/>
      <c r="AI598" s="47"/>
    </row>
    <row r="599" spans="1:35" ht="15.75" customHeight="1" x14ac:dyDescent="0.35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C599" s="47"/>
      <c r="AD599" s="47"/>
      <c r="AE599" s="47"/>
      <c r="AF599" s="47"/>
      <c r="AG599" s="47"/>
      <c r="AH599" s="47"/>
      <c r="AI599" s="47"/>
    </row>
    <row r="600" spans="1:35" ht="15.75" customHeight="1" x14ac:dyDescent="0.35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C600" s="47"/>
      <c r="AD600" s="47"/>
      <c r="AE600" s="47"/>
      <c r="AF600" s="47"/>
      <c r="AG600" s="47"/>
      <c r="AH600" s="47"/>
      <c r="AI600" s="47"/>
    </row>
    <row r="601" spans="1:35" ht="15.75" customHeight="1" x14ac:dyDescent="0.35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C601" s="47"/>
      <c r="AD601" s="47"/>
      <c r="AE601" s="47"/>
      <c r="AF601" s="47"/>
      <c r="AG601" s="47"/>
      <c r="AH601" s="47"/>
      <c r="AI601" s="47"/>
    </row>
    <row r="602" spans="1:35" ht="15.75" customHeight="1" x14ac:dyDescent="0.35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C602" s="47"/>
      <c r="AD602" s="47"/>
      <c r="AE602" s="47"/>
      <c r="AF602" s="47"/>
      <c r="AG602" s="47"/>
      <c r="AH602" s="47"/>
      <c r="AI602" s="47"/>
    </row>
    <row r="603" spans="1:35" ht="15.75" customHeight="1" x14ac:dyDescent="0.35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C603" s="47"/>
      <c r="AD603" s="47"/>
      <c r="AE603" s="47"/>
      <c r="AF603" s="47"/>
      <c r="AG603" s="47"/>
      <c r="AH603" s="47"/>
      <c r="AI603" s="47"/>
    </row>
    <row r="604" spans="1:35" ht="15.75" customHeight="1" x14ac:dyDescent="0.35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C604" s="47"/>
      <c r="AD604" s="47"/>
      <c r="AE604" s="47"/>
      <c r="AF604" s="47"/>
      <c r="AG604" s="47"/>
      <c r="AH604" s="47"/>
      <c r="AI604" s="47"/>
    </row>
    <row r="605" spans="1:35" ht="15.75" customHeight="1" x14ac:dyDescent="0.35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C605" s="47"/>
      <c r="AD605" s="47"/>
      <c r="AE605" s="47"/>
      <c r="AF605" s="47"/>
      <c r="AG605" s="47"/>
      <c r="AH605" s="47"/>
      <c r="AI605" s="47"/>
    </row>
    <row r="606" spans="1:35" ht="15.75" customHeight="1" x14ac:dyDescent="0.35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C606" s="47"/>
      <c r="AD606" s="47"/>
      <c r="AE606" s="47"/>
      <c r="AF606" s="47"/>
      <c r="AG606" s="47"/>
      <c r="AH606" s="47"/>
      <c r="AI606" s="47"/>
    </row>
    <row r="607" spans="1:35" ht="15.75" customHeight="1" x14ac:dyDescent="0.35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C607" s="47"/>
      <c r="AD607" s="47"/>
      <c r="AE607" s="47"/>
      <c r="AF607" s="47"/>
      <c r="AG607" s="47"/>
      <c r="AH607" s="47"/>
      <c r="AI607" s="47"/>
    </row>
    <row r="608" spans="1:35" ht="15.75" customHeight="1" x14ac:dyDescent="0.35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C608" s="47"/>
      <c r="AD608" s="47"/>
      <c r="AE608" s="47"/>
      <c r="AF608" s="47"/>
      <c r="AG608" s="47"/>
      <c r="AH608" s="47"/>
      <c r="AI608" s="47"/>
    </row>
    <row r="609" spans="1:35" ht="15.75" customHeight="1" x14ac:dyDescent="0.35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C609" s="47"/>
      <c r="AD609" s="47"/>
      <c r="AE609" s="47"/>
      <c r="AF609" s="47"/>
      <c r="AG609" s="47"/>
      <c r="AH609" s="47"/>
      <c r="AI609" s="47"/>
    </row>
    <row r="610" spans="1:35" ht="15.75" customHeight="1" x14ac:dyDescent="0.35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C610" s="47"/>
      <c r="AD610" s="47"/>
      <c r="AE610" s="47"/>
      <c r="AF610" s="47"/>
      <c r="AG610" s="47"/>
      <c r="AH610" s="47"/>
      <c r="AI610" s="47"/>
    </row>
    <row r="611" spans="1:35" ht="15.75" customHeight="1" x14ac:dyDescent="0.35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C611" s="47"/>
      <c r="AD611" s="47"/>
      <c r="AE611" s="47"/>
      <c r="AF611" s="47"/>
      <c r="AG611" s="47"/>
      <c r="AH611" s="47"/>
      <c r="AI611" s="47"/>
    </row>
    <row r="612" spans="1:35" ht="15.75" customHeight="1" x14ac:dyDescent="0.35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C612" s="47"/>
      <c r="AD612" s="47"/>
      <c r="AE612" s="47"/>
      <c r="AF612" s="47"/>
      <c r="AG612" s="47"/>
      <c r="AH612" s="47"/>
      <c r="AI612" s="47"/>
    </row>
    <row r="613" spans="1:35" ht="15.75" customHeight="1" x14ac:dyDescent="0.35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C613" s="47"/>
      <c r="AD613" s="47"/>
      <c r="AE613" s="47"/>
      <c r="AF613" s="47"/>
      <c r="AG613" s="47"/>
      <c r="AH613" s="47"/>
      <c r="AI613" s="47"/>
    </row>
    <row r="614" spans="1:35" ht="15.75" customHeight="1" x14ac:dyDescent="0.35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C614" s="47"/>
      <c r="AD614" s="47"/>
      <c r="AE614" s="47"/>
      <c r="AF614" s="47"/>
      <c r="AG614" s="47"/>
      <c r="AH614" s="47"/>
      <c r="AI614" s="47"/>
    </row>
    <row r="615" spans="1:35" ht="15.75" customHeight="1" x14ac:dyDescent="0.35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  <c r="AC615" s="47"/>
      <c r="AD615" s="47"/>
      <c r="AE615" s="47"/>
      <c r="AF615" s="47"/>
      <c r="AG615" s="47"/>
      <c r="AH615" s="47"/>
      <c r="AI615" s="47"/>
    </row>
    <row r="616" spans="1:35" ht="15.75" customHeight="1" x14ac:dyDescent="0.35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  <c r="AC616" s="47"/>
      <c r="AD616" s="47"/>
      <c r="AE616" s="47"/>
      <c r="AF616" s="47"/>
      <c r="AG616" s="47"/>
      <c r="AH616" s="47"/>
      <c r="AI616" s="47"/>
    </row>
    <row r="617" spans="1:35" ht="15.75" customHeight="1" x14ac:dyDescent="0.35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  <c r="AF617" s="47"/>
      <c r="AG617" s="47"/>
      <c r="AH617" s="47"/>
      <c r="AI617" s="47"/>
    </row>
    <row r="618" spans="1:35" ht="15.75" customHeight="1" x14ac:dyDescent="0.35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  <c r="AC618" s="47"/>
      <c r="AD618" s="47"/>
      <c r="AE618" s="47"/>
      <c r="AF618" s="47"/>
      <c r="AG618" s="47"/>
      <c r="AH618" s="47"/>
      <c r="AI618" s="47"/>
    </row>
    <row r="619" spans="1:35" ht="15.75" customHeight="1" x14ac:dyDescent="0.35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  <c r="AC619" s="47"/>
      <c r="AD619" s="47"/>
      <c r="AE619" s="47"/>
      <c r="AF619" s="47"/>
      <c r="AG619" s="47"/>
      <c r="AH619" s="47"/>
      <c r="AI619" s="47"/>
    </row>
    <row r="620" spans="1:35" ht="15.75" customHeight="1" x14ac:dyDescent="0.35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  <c r="AC620" s="47"/>
      <c r="AD620" s="47"/>
      <c r="AE620" s="47"/>
      <c r="AF620" s="47"/>
      <c r="AG620" s="47"/>
      <c r="AH620" s="47"/>
      <c r="AI620" s="47"/>
    </row>
    <row r="621" spans="1:35" ht="15.75" customHeight="1" x14ac:dyDescent="0.35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  <c r="AC621" s="47"/>
      <c r="AD621" s="47"/>
      <c r="AE621" s="47"/>
      <c r="AF621" s="47"/>
      <c r="AG621" s="47"/>
      <c r="AH621" s="47"/>
      <c r="AI621" s="47"/>
    </row>
    <row r="622" spans="1:35" ht="15.75" customHeight="1" x14ac:dyDescent="0.35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  <c r="AC622" s="47"/>
      <c r="AD622" s="47"/>
      <c r="AE622" s="47"/>
      <c r="AF622" s="47"/>
      <c r="AG622" s="47"/>
      <c r="AH622" s="47"/>
      <c r="AI622" s="47"/>
    </row>
    <row r="623" spans="1:35" ht="15.75" customHeight="1" x14ac:dyDescent="0.35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  <c r="AC623" s="47"/>
      <c r="AD623" s="47"/>
      <c r="AE623" s="47"/>
      <c r="AF623" s="47"/>
      <c r="AG623" s="47"/>
      <c r="AH623" s="47"/>
      <c r="AI623" s="47"/>
    </row>
    <row r="624" spans="1:35" ht="15.75" customHeight="1" x14ac:dyDescent="0.35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  <c r="AC624" s="47"/>
      <c r="AD624" s="47"/>
      <c r="AE624" s="47"/>
      <c r="AF624" s="47"/>
      <c r="AG624" s="47"/>
      <c r="AH624" s="47"/>
      <c r="AI624" s="47"/>
    </row>
    <row r="625" spans="1:35" ht="15.75" customHeight="1" x14ac:dyDescent="0.35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  <c r="AC625" s="47"/>
      <c r="AD625" s="47"/>
      <c r="AE625" s="47"/>
      <c r="AF625" s="47"/>
      <c r="AG625" s="47"/>
      <c r="AH625" s="47"/>
      <c r="AI625" s="47"/>
    </row>
    <row r="626" spans="1:35" ht="15.75" customHeight="1" x14ac:dyDescent="0.35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  <c r="AA626" s="47"/>
      <c r="AB626" s="47"/>
      <c r="AC626" s="47"/>
      <c r="AD626" s="47"/>
      <c r="AE626" s="47"/>
      <c r="AF626" s="47"/>
      <c r="AG626" s="47"/>
      <c r="AH626" s="47"/>
      <c r="AI626" s="47"/>
    </row>
    <row r="627" spans="1:35" ht="15.75" customHeight="1" x14ac:dyDescent="0.35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  <c r="AA627" s="47"/>
      <c r="AB627" s="47"/>
      <c r="AC627" s="47"/>
      <c r="AD627" s="47"/>
      <c r="AE627" s="47"/>
      <c r="AF627" s="47"/>
      <c r="AG627" s="47"/>
      <c r="AH627" s="47"/>
      <c r="AI627" s="47"/>
    </row>
    <row r="628" spans="1:35" ht="15.75" customHeight="1" x14ac:dyDescent="0.35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  <c r="AA628" s="47"/>
      <c r="AB628" s="47"/>
      <c r="AC628" s="47"/>
      <c r="AD628" s="47"/>
      <c r="AE628" s="47"/>
      <c r="AF628" s="47"/>
      <c r="AG628" s="47"/>
      <c r="AH628" s="47"/>
      <c r="AI628" s="47"/>
    </row>
    <row r="629" spans="1:35" ht="15.75" customHeight="1" x14ac:dyDescent="0.35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  <c r="AA629" s="47"/>
      <c r="AB629" s="47"/>
      <c r="AC629" s="47"/>
      <c r="AD629" s="47"/>
      <c r="AE629" s="47"/>
      <c r="AF629" s="47"/>
      <c r="AG629" s="47"/>
      <c r="AH629" s="47"/>
      <c r="AI629" s="47"/>
    </row>
    <row r="630" spans="1:35" ht="15.75" customHeight="1" x14ac:dyDescent="0.35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  <c r="AA630" s="47"/>
      <c r="AB630" s="47"/>
      <c r="AC630" s="47"/>
      <c r="AD630" s="47"/>
      <c r="AE630" s="47"/>
      <c r="AF630" s="47"/>
      <c r="AG630" s="47"/>
      <c r="AH630" s="47"/>
      <c r="AI630" s="47"/>
    </row>
    <row r="631" spans="1:35" ht="15.75" customHeight="1" x14ac:dyDescent="0.35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  <c r="AA631" s="47"/>
      <c r="AB631" s="47"/>
      <c r="AC631" s="47"/>
      <c r="AD631" s="47"/>
      <c r="AE631" s="47"/>
      <c r="AF631" s="47"/>
      <c r="AG631" s="47"/>
      <c r="AH631" s="47"/>
      <c r="AI631" s="47"/>
    </row>
    <row r="632" spans="1:35" ht="15.75" customHeight="1" x14ac:dyDescent="0.35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  <c r="AA632" s="47"/>
      <c r="AB632" s="47"/>
      <c r="AC632" s="47"/>
      <c r="AD632" s="47"/>
      <c r="AE632" s="47"/>
      <c r="AF632" s="47"/>
      <c r="AG632" s="47"/>
      <c r="AH632" s="47"/>
      <c r="AI632" s="47"/>
    </row>
    <row r="633" spans="1:35" ht="15.75" customHeight="1" x14ac:dyDescent="0.35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  <c r="AA633" s="47"/>
      <c r="AB633" s="47"/>
      <c r="AC633" s="47"/>
      <c r="AD633" s="47"/>
      <c r="AE633" s="47"/>
      <c r="AF633" s="47"/>
      <c r="AG633" s="47"/>
      <c r="AH633" s="47"/>
      <c r="AI633" s="47"/>
    </row>
    <row r="634" spans="1:35" ht="15.75" customHeight="1" x14ac:dyDescent="0.35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  <c r="AA634" s="47"/>
      <c r="AB634" s="47"/>
      <c r="AC634" s="47"/>
      <c r="AD634" s="47"/>
      <c r="AE634" s="47"/>
      <c r="AF634" s="47"/>
      <c r="AG634" s="47"/>
      <c r="AH634" s="47"/>
      <c r="AI634" s="47"/>
    </row>
    <row r="635" spans="1:35" ht="15.75" customHeight="1" x14ac:dyDescent="0.35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  <c r="AA635" s="47"/>
      <c r="AB635" s="47"/>
      <c r="AC635" s="47"/>
      <c r="AD635" s="47"/>
      <c r="AE635" s="47"/>
      <c r="AF635" s="47"/>
      <c r="AG635" s="47"/>
      <c r="AH635" s="47"/>
      <c r="AI635" s="47"/>
    </row>
    <row r="636" spans="1:35" ht="15.75" customHeight="1" x14ac:dyDescent="0.35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  <c r="AA636" s="47"/>
      <c r="AB636" s="47"/>
      <c r="AC636" s="47"/>
      <c r="AD636" s="47"/>
      <c r="AE636" s="47"/>
      <c r="AF636" s="47"/>
      <c r="AG636" s="47"/>
      <c r="AH636" s="47"/>
      <c r="AI636" s="47"/>
    </row>
    <row r="637" spans="1:35" ht="15.75" customHeight="1" x14ac:dyDescent="0.35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  <c r="AA637" s="47"/>
      <c r="AB637" s="47"/>
      <c r="AC637" s="47"/>
      <c r="AD637" s="47"/>
      <c r="AE637" s="47"/>
      <c r="AF637" s="47"/>
      <c r="AG637" s="47"/>
      <c r="AH637" s="47"/>
      <c r="AI637" s="47"/>
    </row>
    <row r="638" spans="1:35" ht="15.75" customHeight="1" x14ac:dyDescent="0.35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  <c r="AA638" s="47"/>
      <c r="AB638" s="47"/>
      <c r="AC638" s="47"/>
      <c r="AD638" s="47"/>
      <c r="AE638" s="47"/>
      <c r="AF638" s="47"/>
      <c r="AG638" s="47"/>
      <c r="AH638" s="47"/>
      <c r="AI638" s="47"/>
    </row>
    <row r="639" spans="1:35" ht="15.75" customHeight="1" x14ac:dyDescent="0.35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  <c r="AA639" s="47"/>
      <c r="AB639" s="47"/>
      <c r="AC639" s="47"/>
      <c r="AD639" s="47"/>
      <c r="AE639" s="47"/>
      <c r="AF639" s="47"/>
      <c r="AG639" s="47"/>
      <c r="AH639" s="47"/>
      <c r="AI639" s="47"/>
    </row>
    <row r="640" spans="1:35" ht="15.75" customHeight="1" x14ac:dyDescent="0.35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  <c r="AA640" s="47"/>
      <c r="AB640" s="47"/>
      <c r="AC640" s="47"/>
      <c r="AD640" s="47"/>
      <c r="AE640" s="47"/>
      <c r="AF640" s="47"/>
      <c r="AG640" s="47"/>
      <c r="AH640" s="47"/>
      <c r="AI640" s="47"/>
    </row>
    <row r="641" spans="1:35" ht="15.75" customHeight="1" x14ac:dyDescent="0.35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  <c r="AA641" s="47"/>
      <c r="AB641" s="47"/>
      <c r="AC641" s="47"/>
      <c r="AD641" s="47"/>
      <c r="AE641" s="47"/>
      <c r="AF641" s="47"/>
      <c r="AG641" s="47"/>
      <c r="AH641" s="47"/>
      <c r="AI641" s="47"/>
    </row>
    <row r="642" spans="1:35" ht="15.75" customHeight="1" x14ac:dyDescent="0.35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  <c r="AA642" s="47"/>
      <c r="AB642" s="47"/>
      <c r="AC642" s="47"/>
      <c r="AD642" s="47"/>
      <c r="AE642" s="47"/>
      <c r="AF642" s="47"/>
      <c r="AG642" s="47"/>
      <c r="AH642" s="47"/>
      <c r="AI642" s="47"/>
    </row>
    <row r="643" spans="1:35" ht="15.75" customHeight="1" x14ac:dyDescent="0.35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  <c r="AA643" s="47"/>
      <c r="AB643" s="47"/>
      <c r="AC643" s="47"/>
      <c r="AD643" s="47"/>
      <c r="AE643" s="47"/>
      <c r="AF643" s="47"/>
      <c r="AG643" s="47"/>
      <c r="AH643" s="47"/>
      <c r="AI643" s="47"/>
    </row>
    <row r="644" spans="1:35" ht="15.75" customHeight="1" x14ac:dyDescent="0.35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  <c r="AA644" s="47"/>
      <c r="AB644" s="47"/>
      <c r="AC644" s="47"/>
      <c r="AD644" s="47"/>
      <c r="AE644" s="47"/>
      <c r="AF644" s="47"/>
      <c r="AG644" s="47"/>
      <c r="AH644" s="47"/>
      <c r="AI644" s="47"/>
    </row>
    <row r="645" spans="1:35" ht="15.75" customHeight="1" x14ac:dyDescent="0.35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  <c r="AA645" s="47"/>
      <c r="AB645" s="47"/>
      <c r="AC645" s="47"/>
      <c r="AD645" s="47"/>
      <c r="AE645" s="47"/>
      <c r="AF645" s="47"/>
      <c r="AG645" s="47"/>
      <c r="AH645" s="47"/>
      <c r="AI645" s="47"/>
    </row>
    <row r="646" spans="1:35" ht="15.75" customHeight="1" x14ac:dyDescent="0.35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  <c r="AA646" s="47"/>
      <c r="AB646" s="47"/>
      <c r="AC646" s="47"/>
      <c r="AD646" s="47"/>
      <c r="AE646" s="47"/>
      <c r="AF646" s="47"/>
      <c r="AG646" s="47"/>
      <c r="AH646" s="47"/>
      <c r="AI646" s="47"/>
    </row>
    <row r="647" spans="1:35" ht="15.75" customHeight="1" x14ac:dyDescent="0.35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  <c r="AA647" s="47"/>
      <c r="AB647" s="47"/>
      <c r="AC647" s="47"/>
      <c r="AD647" s="47"/>
      <c r="AE647" s="47"/>
      <c r="AF647" s="47"/>
      <c r="AG647" s="47"/>
      <c r="AH647" s="47"/>
      <c r="AI647" s="47"/>
    </row>
    <row r="648" spans="1:35" ht="15.75" customHeight="1" x14ac:dyDescent="0.35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7"/>
      <c r="AC648" s="47"/>
      <c r="AD648" s="47"/>
      <c r="AE648" s="47"/>
      <c r="AF648" s="47"/>
      <c r="AG648" s="47"/>
      <c r="AH648" s="47"/>
      <c r="AI648" s="47"/>
    </row>
    <row r="649" spans="1:35" ht="15.75" customHeight="1" x14ac:dyDescent="0.35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7"/>
      <c r="AC649" s="47"/>
      <c r="AD649" s="47"/>
      <c r="AE649" s="47"/>
      <c r="AF649" s="47"/>
      <c r="AG649" s="47"/>
      <c r="AH649" s="47"/>
      <c r="AI649" s="47"/>
    </row>
    <row r="650" spans="1:35" ht="15.75" customHeight="1" x14ac:dyDescent="0.35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  <c r="AE650" s="47"/>
      <c r="AF650" s="47"/>
      <c r="AG650" s="47"/>
      <c r="AH650" s="47"/>
      <c r="AI650" s="47"/>
    </row>
    <row r="651" spans="1:35" ht="15.75" customHeight="1" x14ac:dyDescent="0.35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  <c r="AC651" s="47"/>
      <c r="AD651" s="47"/>
      <c r="AE651" s="47"/>
      <c r="AF651" s="47"/>
      <c r="AG651" s="47"/>
      <c r="AH651" s="47"/>
      <c r="AI651" s="47"/>
    </row>
    <row r="652" spans="1:35" ht="15.75" customHeight="1" x14ac:dyDescent="0.35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  <c r="AA652" s="47"/>
      <c r="AB652" s="47"/>
      <c r="AC652" s="47"/>
      <c r="AD652" s="47"/>
      <c r="AE652" s="47"/>
      <c r="AF652" s="47"/>
      <c r="AG652" s="47"/>
      <c r="AH652" s="47"/>
      <c r="AI652" s="47"/>
    </row>
    <row r="653" spans="1:35" ht="15.75" customHeight="1" x14ac:dyDescent="0.35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7"/>
      <c r="AC653" s="47"/>
      <c r="AD653" s="47"/>
      <c r="AE653" s="47"/>
      <c r="AF653" s="47"/>
      <c r="AG653" s="47"/>
      <c r="AH653" s="47"/>
      <c r="AI653" s="47"/>
    </row>
    <row r="654" spans="1:35" ht="15.75" customHeight="1" x14ac:dyDescent="0.35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  <c r="AA654" s="47"/>
      <c r="AB654" s="47"/>
      <c r="AC654" s="47"/>
      <c r="AD654" s="47"/>
      <c r="AE654" s="47"/>
      <c r="AF654" s="47"/>
      <c r="AG654" s="47"/>
      <c r="AH654" s="47"/>
      <c r="AI654" s="47"/>
    </row>
    <row r="655" spans="1:35" ht="15.75" customHeight="1" x14ac:dyDescent="0.35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  <c r="AA655" s="47"/>
      <c r="AB655" s="47"/>
      <c r="AC655" s="47"/>
      <c r="AD655" s="47"/>
      <c r="AE655" s="47"/>
      <c r="AF655" s="47"/>
      <c r="AG655" s="47"/>
      <c r="AH655" s="47"/>
      <c r="AI655" s="47"/>
    </row>
    <row r="656" spans="1:35" ht="15.75" customHeight="1" x14ac:dyDescent="0.35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  <c r="AA656" s="47"/>
      <c r="AB656" s="47"/>
      <c r="AC656" s="47"/>
      <c r="AD656" s="47"/>
      <c r="AE656" s="47"/>
      <c r="AF656" s="47"/>
      <c r="AG656" s="47"/>
      <c r="AH656" s="47"/>
      <c r="AI656" s="47"/>
    </row>
    <row r="657" spans="1:35" ht="15.75" customHeight="1" x14ac:dyDescent="0.35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  <c r="AA657" s="47"/>
      <c r="AB657" s="47"/>
      <c r="AC657" s="47"/>
      <c r="AD657" s="47"/>
      <c r="AE657" s="47"/>
      <c r="AF657" s="47"/>
      <c r="AG657" s="47"/>
      <c r="AH657" s="47"/>
      <c r="AI657" s="47"/>
    </row>
    <row r="658" spans="1:35" ht="15.75" customHeight="1" x14ac:dyDescent="0.35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  <c r="AA658" s="47"/>
      <c r="AB658" s="47"/>
      <c r="AC658" s="47"/>
      <c r="AD658" s="47"/>
      <c r="AE658" s="47"/>
      <c r="AF658" s="47"/>
      <c r="AG658" s="47"/>
      <c r="AH658" s="47"/>
      <c r="AI658" s="47"/>
    </row>
    <row r="659" spans="1:35" ht="15.75" customHeight="1" x14ac:dyDescent="0.35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  <c r="AA659" s="47"/>
      <c r="AB659" s="47"/>
      <c r="AC659" s="47"/>
      <c r="AD659" s="47"/>
      <c r="AE659" s="47"/>
      <c r="AF659" s="47"/>
      <c r="AG659" s="47"/>
      <c r="AH659" s="47"/>
      <c r="AI659" s="47"/>
    </row>
    <row r="660" spans="1:35" ht="15.75" customHeight="1" x14ac:dyDescent="0.35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7"/>
      <c r="AC660" s="47"/>
      <c r="AD660" s="47"/>
      <c r="AE660" s="47"/>
      <c r="AF660" s="47"/>
      <c r="AG660" s="47"/>
      <c r="AH660" s="47"/>
      <c r="AI660" s="47"/>
    </row>
    <row r="661" spans="1:35" ht="15.75" customHeight="1" x14ac:dyDescent="0.35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7"/>
      <c r="AC661" s="47"/>
      <c r="AD661" s="47"/>
      <c r="AE661" s="47"/>
      <c r="AF661" s="47"/>
      <c r="AG661" s="47"/>
      <c r="AH661" s="47"/>
      <c r="AI661" s="47"/>
    </row>
    <row r="662" spans="1:35" ht="15.75" customHeight="1" x14ac:dyDescent="0.35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  <c r="AC662" s="47"/>
      <c r="AD662" s="47"/>
      <c r="AE662" s="47"/>
      <c r="AF662" s="47"/>
      <c r="AG662" s="47"/>
      <c r="AH662" s="47"/>
      <c r="AI662" s="47"/>
    </row>
    <row r="663" spans="1:35" ht="15.75" customHeight="1" x14ac:dyDescent="0.35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  <c r="AC663" s="47"/>
      <c r="AD663" s="47"/>
      <c r="AE663" s="47"/>
      <c r="AF663" s="47"/>
      <c r="AG663" s="47"/>
      <c r="AH663" s="47"/>
      <c r="AI663" s="47"/>
    </row>
    <row r="664" spans="1:35" ht="15.75" customHeight="1" x14ac:dyDescent="0.35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  <c r="AE664" s="47"/>
      <c r="AF664" s="47"/>
      <c r="AG664" s="47"/>
      <c r="AH664" s="47"/>
      <c r="AI664" s="47"/>
    </row>
    <row r="665" spans="1:35" ht="15.75" customHeight="1" x14ac:dyDescent="0.35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  <c r="AC665" s="47"/>
      <c r="AD665" s="47"/>
      <c r="AE665" s="47"/>
      <c r="AF665" s="47"/>
      <c r="AG665" s="47"/>
      <c r="AH665" s="47"/>
      <c r="AI665" s="47"/>
    </row>
    <row r="666" spans="1:35" ht="15.75" customHeight="1" x14ac:dyDescent="0.35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  <c r="AC666" s="47"/>
      <c r="AD666" s="47"/>
      <c r="AE666" s="47"/>
      <c r="AF666" s="47"/>
      <c r="AG666" s="47"/>
      <c r="AH666" s="47"/>
      <c r="AI666" s="47"/>
    </row>
    <row r="667" spans="1:35" ht="15.75" customHeight="1" x14ac:dyDescent="0.35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  <c r="AC667" s="47"/>
      <c r="AD667" s="47"/>
      <c r="AE667" s="47"/>
      <c r="AF667" s="47"/>
      <c r="AG667" s="47"/>
      <c r="AH667" s="47"/>
      <c r="AI667" s="47"/>
    </row>
    <row r="668" spans="1:35" ht="15.75" customHeight="1" x14ac:dyDescent="0.35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  <c r="AC668" s="47"/>
      <c r="AD668" s="47"/>
      <c r="AE668" s="47"/>
      <c r="AF668" s="47"/>
      <c r="AG668" s="47"/>
      <c r="AH668" s="47"/>
      <c r="AI668" s="47"/>
    </row>
    <row r="669" spans="1:35" ht="15.75" customHeight="1" x14ac:dyDescent="0.35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  <c r="AC669" s="47"/>
      <c r="AD669" s="47"/>
      <c r="AE669" s="47"/>
      <c r="AF669" s="47"/>
      <c r="AG669" s="47"/>
      <c r="AH669" s="47"/>
      <c r="AI669" s="47"/>
    </row>
    <row r="670" spans="1:35" ht="15.75" customHeight="1" x14ac:dyDescent="0.35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  <c r="AC670" s="47"/>
      <c r="AD670" s="47"/>
      <c r="AE670" s="47"/>
      <c r="AF670" s="47"/>
      <c r="AG670" s="47"/>
      <c r="AH670" s="47"/>
      <c r="AI670" s="47"/>
    </row>
    <row r="671" spans="1:35" ht="15.75" customHeight="1" x14ac:dyDescent="0.35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  <c r="AC671" s="47"/>
      <c r="AD671" s="47"/>
      <c r="AE671" s="47"/>
      <c r="AF671" s="47"/>
      <c r="AG671" s="47"/>
      <c r="AH671" s="47"/>
      <c r="AI671" s="47"/>
    </row>
    <row r="672" spans="1:35" ht="15.75" customHeight="1" x14ac:dyDescent="0.35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7"/>
      <c r="AC672" s="47"/>
      <c r="AD672" s="47"/>
      <c r="AE672" s="47"/>
      <c r="AF672" s="47"/>
      <c r="AG672" s="47"/>
      <c r="AH672" s="47"/>
      <c r="AI672" s="47"/>
    </row>
    <row r="673" spans="1:35" ht="15.75" customHeight="1" x14ac:dyDescent="0.35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  <c r="AE673" s="47"/>
      <c r="AF673" s="47"/>
      <c r="AG673" s="47"/>
      <c r="AH673" s="47"/>
      <c r="AI673" s="47"/>
    </row>
    <row r="674" spans="1:35" ht="15.75" customHeight="1" x14ac:dyDescent="0.35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7"/>
      <c r="AC674" s="47"/>
      <c r="AD674" s="47"/>
      <c r="AE674" s="47"/>
      <c r="AF674" s="47"/>
      <c r="AG674" s="47"/>
      <c r="AH674" s="47"/>
      <c r="AI674" s="47"/>
    </row>
    <row r="675" spans="1:35" ht="15.75" customHeight="1" x14ac:dyDescent="0.35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  <c r="AC675" s="47"/>
      <c r="AD675" s="47"/>
      <c r="AE675" s="47"/>
      <c r="AF675" s="47"/>
      <c r="AG675" s="47"/>
      <c r="AH675" s="47"/>
      <c r="AI675" s="47"/>
    </row>
    <row r="676" spans="1:35" ht="15.75" customHeight="1" x14ac:dyDescent="0.35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  <c r="AC676" s="47"/>
      <c r="AD676" s="47"/>
      <c r="AE676" s="47"/>
      <c r="AF676" s="47"/>
      <c r="AG676" s="47"/>
      <c r="AH676" s="47"/>
      <c r="AI676" s="47"/>
    </row>
    <row r="677" spans="1:35" ht="15.75" customHeight="1" x14ac:dyDescent="0.35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  <c r="AC677" s="47"/>
      <c r="AD677" s="47"/>
      <c r="AE677" s="47"/>
      <c r="AF677" s="47"/>
      <c r="AG677" s="47"/>
      <c r="AH677" s="47"/>
      <c r="AI677" s="47"/>
    </row>
    <row r="678" spans="1:35" ht="15.75" customHeight="1" x14ac:dyDescent="0.35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  <c r="AC678" s="47"/>
      <c r="AD678" s="47"/>
      <c r="AE678" s="47"/>
      <c r="AF678" s="47"/>
      <c r="AG678" s="47"/>
      <c r="AH678" s="47"/>
      <c r="AI678" s="47"/>
    </row>
    <row r="679" spans="1:35" ht="15.75" customHeight="1" x14ac:dyDescent="0.35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7"/>
      <c r="AC679" s="47"/>
      <c r="AD679" s="47"/>
      <c r="AE679" s="47"/>
      <c r="AF679" s="47"/>
      <c r="AG679" s="47"/>
      <c r="AH679" s="47"/>
      <c r="AI679" s="47"/>
    </row>
    <row r="680" spans="1:35" ht="15.75" customHeight="1" x14ac:dyDescent="0.35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7"/>
      <c r="AC680" s="47"/>
      <c r="AD680" s="47"/>
      <c r="AE680" s="47"/>
      <c r="AF680" s="47"/>
      <c r="AG680" s="47"/>
      <c r="AH680" s="47"/>
      <c r="AI680" s="47"/>
    </row>
    <row r="681" spans="1:35" ht="15.75" customHeight="1" x14ac:dyDescent="0.35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  <c r="AA681" s="47"/>
      <c r="AB681" s="47"/>
      <c r="AC681" s="47"/>
      <c r="AD681" s="47"/>
      <c r="AE681" s="47"/>
      <c r="AF681" s="47"/>
      <c r="AG681" s="47"/>
      <c r="AH681" s="47"/>
      <c r="AI681" s="47"/>
    </row>
    <row r="682" spans="1:35" ht="15.75" customHeight="1" x14ac:dyDescent="0.35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  <c r="AA682" s="47"/>
      <c r="AB682" s="47"/>
      <c r="AC682" s="47"/>
      <c r="AD682" s="47"/>
      <c r="AE682" s="47"/>
      <c r="AF682" s="47"/>
      <c r="AG682" s="47"/>
      <c r="AH682" s="47"/>
      <c r="AI682" s="47"/>
    </row>
    <row r="683" spans="1:35" ht="15.75" customHeight="1" x14ac:dyDescent="0.35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  <c r="AA683" s="47"/>
      <c r="AB683" s="47"/>
      <c r="AC683" s="47"/>
      <c r="AD683" s="47"/>
      <c r="AE683" s="47"/>
      <c r="AF683" s="47"/>
      <c r="AG683" s="47"/>
      <c r="AH683" s="47"/>
      <c r="AI683" s="47"/>
    </row>
    <row r="684" spans="1:35" ht="15.75" customHeight="1" x14ac:dyDescent="0.35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  <c r="AA684" s="47"/>
      <c r="AB684" s="47"/>
      <c r="AC684" s="47"/>
      <c r="AD684" s="47"/>
      <c r="AE684" s="47"/>
      <c r="AF684" s="47"/>
      <c r="AG684" s="47"/>
      <c r="AH684" s="47"/>
      <c r="AI684" s="47"/>
    </row>
    <row r="685" spans="1:35" ht="15.75" customHeight="1" x14ac:dyDescent="0.35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  <c r="AA685" s="47"/>
      <c r="AB685" s="47"/>
      <c r="AC685" s="47"/>
      <c r="AD685" s="47"/>
      <c r="AE685" s="47"/>
      <c r="AF685" s="47"/>
      <c r="AG685" s="47"/>
      <c r="AH685" s="47"/>
      <c r="AI685" s="47"/>
    </row>
    <row r="686" spans="1:35" ht="15.75" customHeight="1" x14ac:dyDescent="0.35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  <c r="AA686" s="47"/>
      <c r="AB686" s="47"/>
      <c r="AC686" s="47"/>
      <c r="AD686" s="47"/>
      <c r="AE686" s="47"/>
      <c r="AF686" s="47"/>
      <c r="AG686" s="47"/>
      <c r="AH686" s="47"/>
      <c r="AI686" s="47"/>
    </row>
    <row r="687" spans="1:35" ht="15.75" customHeight="1" x14ac:dyDescent="0.35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7"/>
      <c r="AC687" s="47"/>
      <c r="AD687" s="47"/>
      <c r="AE687" s="47"/>
      <c r="AF687" s="47"/>
      <c r="AG687" s="47"/>
      <c r="AH687" s="47"/>
      <c r="AI687" s="47"/>
    </row>
    <row r="688" spans="1:35" ht="15.75" customHeight="1" x14ac:dyDescent="0.35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7"/>
      <c r="AC688" s="47"/>
      <c r="AD688" s="47"/>
      <c r="AE688" s="47"/>
      <c r="AF688" s="47"/>
      <c r="AG688" s="47"/>
      <c r="AH688" s="47"/>
      <c r="AI688" s="47"/>
    </row>
    <row r="689" spans="1:35" ht="15.75" customHeight="1" x14ac:dyDescent="0.35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7"/>
      <c r="AC689" s="47"/>
      <c r="AD689" s="47"/>
      <c r="AE689" s="47"/>
      <c r="AF689" s="47"/>
      <c r="AG689" s="47"/>
      <c r="AH689" s="47"/>
      <c r="AI689" s="47"/>
    </row>
    <row r="690" spans="1:35" ht="15.75" customHeight="1" x14ac:dyDescent="0.35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7"/>
      <c r="AC690" s="47"/>
      <c r="AD690" s="47"/>
      <c r="AE690" s="47"/>
      <c r="AF690" s="47"/>
      <c r="AG690" s="47"/>
      <c r="AH690" s="47"/>
      <c r="AI690" s="47"/>
    </row>
    <row r="691" spans="1:35" ht="15.75" customHeight="1" x14ac:dyDescent="0.35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  <c r="AC691" s="47"/>
      <c r="AD691" s="47"/>
      <c r="AE691" s="47"/>
      <c r="AF691" s="47"/>
      <c r="AG691" s="47"/>
      <c r="AH691" s="47"/>
      <c r="AI691" s="47"/>
    </row>
    <row r="692" spans="1:35" ht="15.75" customHeight="1" x14ac:dyDescent="0.35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  <c r="AC692" s="47"/>
      <c r="AD692" s="47"/>
      <c r="AE692" s="47"/>
      <c r="AF692" s="47"/>
      <c r="AG692" s="47"/>
      <c r="AH692" s="47"/>
      <c r="AI692" s="47"/>
    </row>
    <row r="693" spans="1:35" ht="15.75" customHeight="1" x14ac:dyDescent="0.35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7"/>
      <c r="AC693" s="47"/>
      <c r="AD693" s="47"/>
      <c r="AE693" s="47"/>
      <c r="AF693" s="47"/>
      <c r="AG693" s="47"/>
      <c r="AH693" s="47"/>
      <c r="AI693" s="47"/>
    </row>
    <row r="694" spans="1:35" ht="15.75" customHeight="1" x14ac:dyDescent="0.35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7"/>
      <c r="AC694" s="47"/>
      <c r="AD694" s="47"/>
      <c r="AE694" s="47"/>
      <c r="AF694" s="47"/>
      <c r="AG694" s="47"/>
      <c r="AH694" s="47"/>
      <c r="AI694" s="47"/>
    </row>
    <row r="695" spans="1:35" ht="15.75" customHeight="1" x14ac:dyDescent="0.35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7"/>
      <c r="AC695" s="47"/>
      <c r="AD695" s="47"/>
      <c r="AE695" s="47"/>
      <c r="AF695" s="47"/>
      <c r="AG695" s="47"/>
      <c r="AH695" s="47"/>
      <c r="AI695" s="47"/>
    </row>
    <row r="696" spans="1:35" ht="15.75" customHeight="1" x14ac:dyDescent="0.35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7"/>
      <c r="AC696" s="47"/>
      <c r="AD696" s="47"/>
      <c r="AE696" s="47"/>
      <c r="AF696" s="47"/>
      <c r="AG696" s="47"/>
      <c r="AH696" s="47"/>
      <c r="AI696" s="47"/>
    </row>
    <row r="697" spans="1:35" ht="15.75" customHeight="1" x14ac:dyDescent="0.35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7"/>
      <c r="AC697" s="47"/>
      <c r="AD697" s="47"/>
      <c r="AE697" s="47"/>
      <c r="AF697" s="47"/>
      <c r="AG697" s="47"/>
      <c r="AH697" s="47"/>
      <c r="AI697" s="47"/>
    </row>
    <row r="698" spans="1:35" ht="15.75" customHeight="1" x14ac:dyDescent="0.35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7"/>
      <c r="AC698" s="47"/>
      <c r="AD698" s="47"/>
      <c r="AE698" s="47"/>
      <c r="AF698" s="47"/>
      <c r="AG698" s="47"/>
      <c r="AH698" s="47"/>
      <c r="AI698" s="47"/>
    </row>
    <row r="699" spans="1:35" ht="15.75" customHeight="1" x14ac:dyDescent="0.35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7"/>
      <c r="AC699" s="47"/>
      <c r="AD699" s="47"/>
      <c r="AE699" s="47"/>
      <c r="AF699" s="47"/>
      <c r="AG699" s="47"/>
      <c r="AH699" s="47"/>
      <c r="AI699" s="47"/>
    </row>
    <row r="700" spans="1:35" ht="15.75" customHeight="1" x14ac:dyDescent="0.35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  <c r="AC700" s="47"/>
      <c r="AD700" s="47"/>
      <c r="AE700" s="47"/>
      <c r="AF700" s="47"/>
      <c r="AG700" s="47"/>
      <c r="AH700" s="47"/>
      <c r="AI700" s="47"/>
    </row>
    <row r="701" spans="1:35" ht="15.75" customHeight="1" x14ac:dyDescent="0.35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7"/>
      <c r="AC701" s="47"/>
      <c r="AD701" s="47"/>
      <c r="AE701" s="47"/>
      <c r="AF701" s="47"/>
      <c r="AG701" s="47"/>
      <c r="AH701" s="47"/>
      <c r="AI701" s="47"/>
    </row>
    <row r="702" spans="1:35" ht="15.75" customHeight="1" x14ac:dyDescent="0.35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  <c r="AC702" s="47"/>
      <c r="AD702" s="47"/>
      <c r="AE702" s="47"/>
      <c r="AF702" s="47"/>
      <c r="AG702" s="47"/>
      <c r="AH702" s="47"/>
      <c r="AI702" s="47"/>
    </row>
    <row r="703" spans="1:35" ht="15.75" customHeight="1" x14ac:dyDescent="0.35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  <c r="AC703" s="47"/>
      <c r="AD703" s="47"/>
      <c r="AE703" s="47"/>
      <c r="AF703" s="47"/>
      <c r="AG703" s="47"/>
      <c r="AH703" s="47"/>
      <c r="AI703" s="47"/>
    </row>
    <row r="704" spans="1:35" ht="15.75" customHeight="1" x14ac:dyDescent="0.35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7"/>
      <c r="AC704" s="47"/>
      <c r="AD704" s="47"/>
      <c r="AE704" s="47"/>
      <c r="AF704" s="47"/>
      <c r="AG704" s="47"/>
      <c r="AH704" s="47"/>
      <c r="AI704" s="47"/>
    </row>
    <row r="705" spans="1:35" ht="15.75" customHeight="1" x14ac:dyDescent="0.35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7"/>
      <c r="AC705" s="47"/>
      <c r="AD705" s="47"/>
      <c r="AE705" s="47"/>
      <c r="AF705" s="47"/>
      <c r="AG705" s="47"/>
      <c r="AH705" s="47"/>
      <c r="AI705" s="47"/>
    </row>
    <row r="706" spans="1:35" ht="15.75" customHeight="1" x14ac:dyDescent="0.35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  <c r="AF706" s="47"/>
      <c r="AG706" s="47"/>
      <c r="AH706" s="47"/>
      <c r="AI706" s="47"/>
    </row>
    <row r="707" spans="1:35" ht="15.75" customHeight="1" x14ac:dyDescent="0.35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  <c r="AE707" s="47"/>
      <c r="AF707" s="47"/>
      <c r="AG707" s="47"/>
      <c r="AH707" s="47"/>
      <c r="AI707" s="47"/>
    </row>
    <row r="708" spans="1:35" ht="15.75" customHeight="1" x14ac:dyDescent="0.35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  <c r="AE708" s="47"/>
      <c r="AF708" s="47"/>
      <c r="AG708" s="47"/>
      <c r="AH708" s="47"/>
      <c r="AI708" s="47"/>
    </row>
    <row r="709" spans="1:35" ht="15.75" customHeight="1" x14ac:dyDescent="0.35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7"/>
      <c r="AC709" s="47"/>
      <c r="AD709" s="47"/>
      <c r="AE709" s="47"/>
      <c r="AF709" s="47"/>
      <c r="AG709" s="47"/>
      <c r="AH709" s="47"/>
      <c r="AI709" s="47"/>
    </row>
    <row r="710" spans="1:35" ht="15.75" customHeight="1" x14ac:dyDescent="0.35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  <c r="AA710" s="47"/>
      <c r="AB710" s="47"/>
      <c r="AC710" s="47"/>
      <c r="AD710" s="47"/>
      <c r="AE710" s="47"/>
      <c r="AF710" s="47"/>
      <c r="AG710" s="47"/>
      <c r="AH710" s="47"/>
      <c r="AI710" s="47"/>
    </row>
    <row r="711" spans="1:35" ht="15.75" customHeight="1" x14ac:dyDescent="0.35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  <c r="AA711" s="47"/>
      <c r="AB711" s="47"/>
      <c r="AC711" s="47"/>
      <c r="AD711" s="47"/>
      <c r="AE711" s="47"/>
      <c r="AF711" s="47"/>
      <c r="AG711" s="47"/>
      <c r="AH711" s="47"/>
      <c r="AI711" s="47"/>
    </row>
    <row r="712" spans="1:35" ht="15.75" customHeight="1" x14ac:dyDescent="0.35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  <c r="AA712" s="47"/>
      <c r="AB712" s="47"/>
      <c r="AC712" s="47"/>
      <c r="AD712" s="47"/>
      <c r="AE712" s="47"/>
      <c r="AF712" s="47"/>
      <c r="AG712" s="47"/>
      <c r="AH712" s="47"/>
      <c r="AI712" s="47"/>
    </row>
    <row r="713" spans="1:35" ht="15.75" customHeight="1" x14ac:dyDescent="0.35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  <c r="AA713" s="47"/>
      <c r="AB713" s="47"/>
      <c r="AC713" s="47"/>
      <c r="AD713" s="47"/>
      <c r="AE713" s="47"/>
      <c r="AF713" s="47"/>
      <c r="AG713" s="47"/>
      <c r="AH713" s="47"/>
      <c r="AI713" s="47"/>
    </row>
    <row r="714" spans="1:35" ht="15.75" customHeight="1" x14ac:dyDescent="0.35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  <c r="AA714" s="47"/>
      <c r="AB714" s="47"/>
      <c r="AC714" s="47"/>
      <c r="AD714" s="47"/>
      <c r="AE714" s="47"/>
      <c r="AF714" s="47"/>
      <c r="AG714" s="47"/>
      <c r="AH714" s="47"/>
      <c r="AI714" s="47"/>
    </row>
    <row r="715" spans="1:35" ht="15.75" customHeight="1" x14ac:dyDescent="0.35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  <c r="AA715" s="47"/>
      <c r="AB715" s="47"/>
      <c r="AC715" s="47"/>
      <c r="AD715" s="47"/>
      <c r="AE715" s="47"/>
      <c r="AF715" s="47"/>
      <c r="AG715" s="47"/>
      <c r="AH715" s="47"/>
      <c r="AI715" s="47"/>
    </row>
    <row r="716" spans="1:35" ht="15.75" customHeight="1" x14ac:dyDescent="0.35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  <c r="AA716" s="47"/>
      <c r="AB716" s="47"/>
      <c r="AC716" s="47"/>
      <c r="AD716" s="47"/>
      <c r="AE716" s="47"/>
      <c r="AF716" s="47"/>
      <c r="AG716" s="47"/>
      <c r="AH716" s="47"/>
      <c r="AI716" s="47"/>
    </row>
    <row r="717" spans="1:35" ht="15.75" customHeight="1" x14ac:dyDescent="0.35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  <c r="AA717" s="47"/>
      <c r="AB717" s="47"/>
      <c r="AC717" s="47"/>
      <c r="AD717" s="47"/>
      <c r="AE717" s="47"/>
      <c r="AF717" s="47"/>
      <c r="AG717" s="47"/>
      <c r="AH717" s="47"/>
      <c r="AI717" s="47"/>
    </row>
    <row r="718" spans="1:35" ht="15.75" customHeight="1" x14ac:dyDescent="0.35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  <c r="AA718" s="47"/>
      <c r="AB718" s="47"/>
      <c r="AC718" s="47"/>
      <c r="AD718" s="47"/>
      <c r="AE718" s="47"/>
      <c r="AF718" s="47"/>
      <c r="AG718" s="47"/>
      <c r="AH718" s="47"/>
      <c r="AI718" s="47"/>
    </row>
    <row r="719" spans="1:35" ht="15.75" customHeight="1" x14ac:dyDescent="0.35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  <c r="AA719" s="47"/>
      <c r="AB719" s="47"/>
      <c r="AC719" s="47"/>
      <c r="AD719" s="47"/>
      <c r="AE719" s="47"/>
      <c r="AF719" s="47"/>
      <c r="AG719" s="47"/>
      <c r="AH719" s="47"/>
      <c r="AI719" s="47"/>
    </row>
    <row r="720" spans="1:35" ht="15.75" customHeight="1" x14ac:dyDescent="0.35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  <c r="AA720" s="47"/>
      <c r="AB720" s="47"/>
      <c r="AC720" s="47"/>
      <c r="AD720" s="47"/>
      <c r="AE720" s="47"/>
      <c r="AF720" s="47"/>
      <c r="AG720" s="47"/>
      <c r="AH720" s="47"/>
      <c r="AI720" s="47"/>
    </row>
    <row r="721" spans="1:35" ht="15.75" customHeight="1" x14ac:dyDescent="0.35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  <c r="AA721" s="47"/>
      <c r="AB721" s="47"/>
      <c r="AC721" s="47"/>
      <c r="AD721" s="47"/>
      <c r="AE721" s="47"/>
      <c r="AF721" s="47"/>
      <c r="AG721" s="47"/>
      <c r="AH721" s="47"/>
      <c r="AI721" s="47"/>
    </row>
    <row r="722" spans="1:35" ht="15.75" customHeight="1" x14ac:dyDescent="0.35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7"/>
      <c r="AC722" s="47"/>
      <c r="AD722" s="47"/>
      <c r="AE722" s="47"/>
      <c r="AF722" s="47"/>
      <c r="AG722" s="47"/>
      <c r="AH722" s="47"/>
      <c r="AI722" s="47"/>
    </row>
    <row r="723" spans="1:35" ht="15.75" customHeight="1" x14ac:dyDescent="0.35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7"/>
      <c r="AC723" s="47"/>
      <c r="AD723" s="47"/>
      <c r="AE723" s="47"/>
      <c r="AF723" s="47"/>
      <c r="AG723" s="47"/>
      <c r="AH723" s="47"/>
      <c r="AI723" s="47"/>
    </row>
    <row r="724" spans="1:35" ht="15.75" customHeight="1" x14ac:dyDescent="0.35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7"/>
      <c r="AC724" s="47"/>
      <c r="AD724" s="47"/>
      <c r="AE724" s="47"/>
      <c r="AF724" s="47"/>
      <c r="AG724" s="47"/>
      <c r="AH724" s="47"/>
      <c r="AI724" s="47"/>
    </row>
    <row r="725" spans="1:35" ht="15.75" customHeight="1" x14ac:dyDescent="0.35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7"/>
      <c r="AC725" s="47"/>
      <c r="AD725" s="47"/>
      <c r="AE725" s="47"/>
      <c r="AF725" s="47"/>
      <c r="AG725" s="47"/>
      <c r="AH725" s="47"/>
      <c r="AI725" s="47"/>
    </row>
    <row r="726" spans="1:35" ht="15.75" customHeight="1" x14ac:dyDescent="0.35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7"/>
      <c r="AC726" s="47"/>
      <c r="AD726" s="47"/>
      <c r="AE726" s="47"/>
      <c r="AF726" s="47"/>
      <c r="AG726" s="47"/>
      <c r="AH726" s="47"/>
      <c r="AI726" s="47"/>
    </row>
    <row r="727" spans="1:35" ht="15.75" customHeight="1" x14ac:dyDescent="0.35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7"/>
      <c r="AC727" s="47"/>
      <c r="AD727" s="47"/>
      <c r="AE727" s="47"/>
      <c r="AF727" s="47"/>
      <c r="AG727" s="47"/>
      <c r="AH727" s="47"/>
      <c r="AI727" s="47"/>
    </row>
    <row r="728" spans="1:35" ht="15.75" customHeight="1" x14ac:dyDescent="0.35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7"/>
      <c r="AC728" s="47"/>
      <c r="AD728" s="47"/>
      <c r="AE728" s="47"/>
      <c r="AF728" s="47"/>
      <c r="AG728" s="47"/>
      <c r="AH728" s="47"/>
      <c r="AI728" s="47"/>
    </row>
    <row r="729" spans="1:35" ht="15.75" customHeight="1" x14ac:dyDescent="0.35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7"/>
      <c r="AC729" s="47"/>
      <c r="AD729" s="47"/>
      <c r="AE729" s="47"/>
      <c r="AF729" s="47"/>
      <c r="AG729" s="47"/>
      <c r="AH729" s="47"/>
      <c r="AI729" s="47"/>
    </row>
    <row r="730" spans="1:35" ht="15.75" customHeight="1" x14ac:dyDescent="0.35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  <c r="AA730" s="47"/>
      <c r="AB730" s="47"/>
      <c r="AC730" s="47"/>
      <c r="AD730" s="47"/>
      <c r="AE730" s="47"/>
      <c r="AF730" s="47"/>
      <c r="AG730" s="47"/>
      <c r="AH730" s="47"/>
      <c r="AI730" s="47"/>
    </row>
    <row r="731" spans="1:35" ht="15.75" customHeight="1" x14ac:dyDescent="0.35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7"/>
      <c r="AC731" s="47"/>
      <c r="AD731" s="47"/>
      <c r="AE731" s="47"/>
      <c r="AF731" s="47"/>
      <c r="AG731" s="47"/>
      <c r="AH731" s="47"/>
      <c r="AI731" s="47"/>
    </row>
    <row r="732" spans="1:35" ht="15.75" customHeight="1" x14ac:dyDescent="0.35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7"/>
      <c r="AC732" s="47"/>
      <c r="AD732" s="47"/>
      <c r="AE732" s="47"/>
      <c r="AF732" s="47"/>
      <c r="AG732" s="47"/>
      <c r="AH732" s="47"/>
      <c r="AI732" s="47"/>
    </row>
    <row r="733" spans="1:35" ht="15.75" customHeight="1" x14ac:dyDescent="0.35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7"/>
      <c r="AC733" s="47"/>
      <c r="AD733" s="47"/>
      <c r="AE733" s="47"/>
      <c r="AF733" s="47"/>
      <c r="AG733" s="47"/>
      <c r="AH733" s="47"/>
      <c r="AI733" s="47"/>
    </row>
    <row r="734" spans="1:35" ht="15.75" customHeight="1" x14ac:dyDescent="0.35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7"/>
      <c r="AC734" s="47"/>
      <c r="AD734" s="47"/>
      <c r="AE734" s="47"/>
      <c r="AF734" s="47"/>
      <c r="AG734" s="47"/>
      <c r="AH734" s="47"/>
      <c r="AI734" s="47"/>
    </row>
    <row r="735" spans="1:35" ht="15.75" customHeight="1" x14ac:dyDescent="0.35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  <c r="AA735" s="47"/>
      <c r="AB735" s="47"/>
      <c r="AC735" s="47"/>
      <c r="AD735" s="47"/>
      <c r="AE735" s="47"/>
      <c r="AF735" s="47"/>
      <c r="AG735" s="47"/>
      <c r="AH735" s="47"/>
      <c r="AI735" s="47"/>
    </row>
    <row r="736" spans="1:35" ht="15.75" customHeight="1" x14ac:dyDescent="0.35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  <c r="AA736" s="47"/>
      <c r="AB736" s="47"/>
      <c r="AC736" s="47"/>
      <c r="AD736" s="47"/>
      <c r="AE736" s="47"/>
      <c r="AF736" s="47"/>
      <c r="AG736" s="47"/>
      <c r="AH736" s="47"/>
      <c r="AI736" s="47"/>
    </row>
    <row r="737" spans="1:35" ht="15.75" customHeight="1" x14ac:dyDescent="0.35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  <c r="AA737" s="47"/>
      <c r="AB737" s="47"/>
      <c r="AC737" s="47"/>
      <c r="AD737" s="47"/>
      <c r="AE737" s="47"/>
      <c r="AF737" s="47"/>
      <c r="AG737" s="47"/>
      <c r="AH737" s="47"/>
      <c r="AI737" s="47"/>
    </row>
    <row r="738" spans="1:35" ht="15.75" customHeight="1" x14ac:dyDescent="0.35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  <c r="AA738" s="47"/>
      <c r="AB738" s="47"/>
      <c r="AC738" s="47"/>
      <c r="AD738" s="47"/>
      <c r="AE738" s="47"/>
      <c r="AF738" s="47"/>
      <c r="AG738" s="47"/>
      <c r="AH738" s="47"/>
      <c r="AI738" s="47"/>
    </row>
    <row r="739" spans="1:35" ht="15.75" customHeight="1" x14ac:dyDescent="0.35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  <c r="AA739" s="47"/>
      <c r="AB739" s="47"/>
      <c r="AC739" s="47"/>
      <c r="AD739" s="47"/>
      <c r="AE739" s="47"/>
      <c r="AF739" s="47"/>
      <c r="AG739" s="47"/>
      <c r="AH739" s="47"/>
      <c r="AI739" s="47"/>
    </row>
    <row r="740" spans="1:35" ht="15.75" customHeight="1" x14ac:dyDescent="0.35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  <c r="AA740" s="47"/>
      <c r="AB740" s="47"/>
      <c r="AC740" s="47"/>
      <c r="AD740" s="47"/>
      <c r="AE740" s="47"/>
      <c r="AF740" s="47"/>
      <c r="AG740" s="47"/>
      <c r="AH740" s="47"/>
      <c r="AI740" s="47"/>
    </row>
    <row r="741" spans="1:35" ht="15.75" customHeight="1" x14ac:dyDescent="0.35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  <c r="AA741" s="47"/>
      <c r="AB741" s="47"/>
      <c r="AC741" s="47"/>
      <c r="AD741" s="47"/>
      <c r="AE741" s="47"/>
      <c r="AF741" s="47"/>
      <c r="AG741" s="47"/>
      <c r="AH741" s="47"/>
      <c r="AI741" s="47"/>
    </row>
    <row r="742" spans="1:35" ht="15.75" customHeight="1" x14ac:dyDescent="0.35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  <c r="AA742" s="47"/>
      <c r="AB742" s="47"/>
      <c r="AC742" s="47"/>
      <c r="AD742" s="47"/>
      <c r="AE742" s="47"/>
      <c r="AF742" s="47"/>
      <c r="AG742" s="47"/>
      <c r="AH742" s="47"/>
      <c r="AI742" s="47"/>
    </row>
    <row r="743" spans="1:35" ht="15.75" customHeight="1" x14ac:dyDescent="0.35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  <c r="AA743" s="47"/>
      <c r="AB743" s="47"/>
      <c r="AC743" s="47"/>
      <c r="AD743" s="47"/>
      <c r="AE743" s="47"/>
      <c r="AF743" s="47"/>
      <c r="AG743" s="47"/>
      <c r="AH743" s="47"/>
      <c r="AI743" s="47"/>
    </row>
    <row r="744" spans="1:35" ht="15.75" customHeight="1" x14ac:dyDescent="0.35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  <c r="AA744" s="47"/>
      <c r="AB744" s="47"/>
      <c r="AC744" s="47"/>
      <c r="AD744" s="47"/>
      <c r="AE744" s="47"/>
      <c r="AF744" s="47"/>
      <c r="AG744" s="47"/>
      <c r="AH744" s="47"/>
      <c r="AI744" s="47"/>
    </row>
    <row r="745" spans="1:35" ht="15.75" customHeight="1" x14ac:dyDescent="0.35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7"/>
      <c r="AC745" s="47"/>
      <c r="AD745" s="47"/>
      <c r="AE745" s="47"/>
      <c r="AF745" s="47"/>
      <c r="AG745" s="47"/>
      <c r="AH745" s="47"/>
      <c r="AI745" s="47"/>
    </row>
    <row r="746" spans="1:35" ht="15.75" customHeight="1" x14ac:dyDescent="0.35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7"/>
      <c r="AC746" s="47"/>
      <c r="AD746" s="47"/>
      <c r="AE746" s="47"/>
      <c r="AF746" s="47"/>
      <c r="AG746" s="47"/>
      <c r="AH746" s="47"/>
      <c r="AI746" s="47"/>
    </row>
    <row r="747" spans="1:35" ht="15.75" customHeight="1" x14ac:dyDescent="0.35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7"/>
      <c r="AC747" s="47"/>
      <c r="AD747" s="47"/>
      <c r="AE747" s="47"/>
      <c r="AF747" s="47"/>
      <c r="AG747" s="47"/>
      <c r="AH747" s="47"/>
      <c r="AI747" s="47"/>
    </row>
    <row r="748" spans="1:35" ht="15.75" customHeight="1" x14ac:dyDescent="0.35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  <c r="AC748" s="47"/>
      <c r="AD748" s="47"/>
      <c r="AE748" s="47"/>
      <c r="AF748" s="47"/>
      <c r="AG748" s="47"/>
      <c r="AH748" s="47"/>
      <c r="AI748" s="47"/>
    </row>
    <row r="749" spans="1:35" ht="15.75" customHeight="1" x14ac:dyDescent="0.35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  <c r="AC749" s="47"/>
      <c r="AD749" s="47"/>
      <c r="AE749" s="47"/>
      <c r="AF749" s="47"/>
      <c r="AG749" s="47"/>
      <c r="AH749" s="47"/>
      <c r="AI749" s="47"/>
    </row>
    <row r="750" spans="1:35" ht="15.75" customHeight="1" x14ac:dyDescent="0.35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  <c r="AC750" s="47"/>
      <c r="AD750" s="47"/>
      <c r="AE750" s="47"/>
      <c r="AF750" s="47"/>
      <c r="AG750" s="47"/>
      <c r="AH750" s="47"/>
      <c r="AI750" s="47"/>
    </row>
    <row r="751" spans="1:35" ht="15.75" customHeight="1" x14ac:dyDescent="0.35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  <c r="AC751" s="47"/>
      <c r="AD751" s="47"/>
      <c r="AE751" s="47"/>
      <c r="AF751" s="47"/>
      <c r="AG751" s="47"/>
      <c r="AH751" s="47"/>
      <c r="AI751" s="47"/>
    </row>
    <row r="752" spans="1:35" ht="15.75" customHeight="1" x14ac:dyDescent="0.35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  <c r="AC752" s="47"/>
      <c r="AD752" s="47"/>
      <c r="AE752" s="47"/>
      <c r="AF752" s="47"/>
      <c r="AG752" s="47"/>
      <c r="AH752" s="47"/>
      <c r="AI752" s="47"/>
    </row>
    <row r="753" spans="1:35" ht="15.75" customHeight="1" x14ac:dyDescent="0.35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  <c r="AC753" s="47"/>
      <c r="AD753" s="47"/>
      <c r="AE753" s="47"/>
      <c r="AF753" s="47"/>
      <c r="AG753" s="47"/>
      <c r="AH753" s="47"/>
      <c r="AI753" s="47"/>
    </row>
    <row r="754" spans="1:35" ht="15.75" customHeight="1" x14ac:dyDescent="0.35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  <c r="AC754" s="47"/>
      <c r="AD754" s="47"/>
      <c r="AE754" s="47"/>
      <c r="AF754" s="47"/>
      <c r="AG754" s="47"/>
      <c r="AH754" s="47"/>
      <c r="AI754" s="47"/>
    </row>
    <row r="755" spans="1:35" ht="15.75" customHeight="1" x14ac:dyDescent="0.35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  <c r="AC755" s="47"/>
      <c r="AD755" s="47"/>
      <c r="AE755" s="47"/>
      <c r="AF755" s="47"/>
      <c r="AG755" s="47"/>
      <c r="AH755" s="47"/>
      <c r="AI755" s="47"/>
    </row>
    <row r="756" spans="1:35" ht="15.75" customHeight="1" x14ac:dyDescent="0.35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  <c r="AC756" s="47"/>
      <c r="AD756" s="47"/>
      <c r="AE756" s="47"/>
      <c r="AF756" s="47"/>
      <c r="AG756" s="47"/>
      <c r="AH756" s="47"/>
      <c r="AI756" s="47"/>
    </row>
    <row r="757" spans="1:35" ht="15.75" customHeight="1" x14ac:dyDescent="0.35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  <c r="AC757" s="47"/>
      <c r="AD757" s="47"/>
      <c r="AE757" s="47"/>
      <c r="AF757" s="47"/>
      <c r="AG757" s="47"/>
      <c r="AH757" s="47"/>
      <c r="AI757" s="47"/>
    </row>
    <row r="758" spans="1:35" ht="15.75" customHeight="1" x14ac:dyDescent="0.35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  <c r="AC758" s="47"/>
      <c r="AD758" s="47"/>
      <c r="AE758" s="47"/>
      <c r="AF758" s="47"/>
      <c r="AG758" s="47"/>
      <c r="AH758" s="47"/>
      <c r="AI758" s="47"/>
    </row>
    <row r="759" spans="1:35" ht="15.75" customHeight="1" x14ac:dyDescent="0.35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  <c r="AC759" s="47"/>
      <c r="AD759" s="47"/>
      <c r="AE759" s="47"/>
      <c r="AF759" s="47"/>
      <c r="AG759" s="47"/>
      <c r="AH759" s="47"/>
      <c r="AI759" s="47"/>
    </row>
    <row r="760" spans="1:35" ht="15.75" customHeight="1" x14ac:dyDescent="0.35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  <c r="AC760" s="47"/>
      <c r="AD760" s="47"/>
      <c r="AE760" s="47"/>
      <c r="AF760" s="47"/>
      <c r="AG760" s="47"/>
      <c r="AH760" s="47"/>
      <c r="AI760" s="47"/>
    </row>
    <row r="761" spans="1:35" ht="15.75" customHeight="1" x14ac:dyDescent="0.35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  <c r="AC761" s="47"/>
      <c r="AD761" s="47"/>
      <c r="AE761" s="47"/>
      <c r="AF761" s="47"/>
      <c r="AG761" s="47"/>
      <c r="AH761" s="47"/>
      <c r="AI761" s="47"/>
    </row>
    <row r="762" spans="1:35" ht="15.75" customHeight="1" x14ac:dyDescent="0.35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  <c r="AC762" s="47"/>
      <c r="AD762" s="47"/>
      <c r="AE762" s="47"/>
      <c r="AF762" s="47"/>
      <c r="AG762" s="47"/>
      <c r="AH762" s="47"/>
      <c r="AI762" s="47"/>
    </row>
    <row r="763" spans="1:35" ht="15.75" customHeight="1" x14ac:dyDescent="0.35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  <c r="AC763" s="47"/>
      <c r="AD763" s="47"/>
      <c r="AE763" s="47"/>
      <c r="AF763" s="47"/>
      <c r="AG763" s="47"/>
      <c r="AH763" s="47"/>
      <c r="AI763" s="47"/>
    </row>
    <row r="764" spans="1:35" ht="15.75" customHeight="1" x14ac:dyDescent="0.35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  <c r="AC764" s="47"/>
      <c r="AD764" s="47"/>
      <c r="AE764" s="47"/>
      <c r="AF764" s="47"/>
      <c r="AG764" s="47"/>
      <c r="AH764" s="47"/>
      <c r="AI764" s="47"/>
    </row>
    <row r="765" spans="1:35" ht="15.75" customHeight="1" x14ac:dyDescent="0.35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  <c r="AC765" s="47"/>
      <c r="AD765" s="47"/>
      <c r="AE765" s="47"/>
      <c r="AF765" s="47"/>
      <c r="AG765" s="47"/>
      <c r="AH765" s="47"/>
      <c r="AI765" s="47"/>
    </row>
    <row r="766" spans="1:35" ht="15.75" customHeight="1" x14ac:dyDescent="0.35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  <c r="AC766" s="47"/>
      <c r="AD766" s="47"/>
      <c r="AE766" s="47"/>
      <c r="AF766" s="47"/>
      <c r="AG766" s="47"/>
      <c r="AH766" s="47"/>
      <c r="AI766" s="47"/>
    </row>
    <row r="767" spans="1:35" ht="15.75" customHeight="1" x14ac:dyDescent="0.35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  <c r="AC767" s="47"/>
      <c r="AD767" s="47"/>
      <c r="AE767" s="47"/>
      <c r="AF767" s="47"/>
      <c r="AG767" s="47"/>
      <c r="AH767" s="47"/>
      <c r="AI767" s="47"/>
    </row>
    <row r="768" spans="1:35" ht="15.75" customHeight="1" x14ac:dyDescent="0.35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7"/>
      <c r="AC768" s="47"/>
      <c r="AD768" s="47"/>
      <c r="AE768" s="47"/>
      <c r="AF768" s="47"/>
      <c r="AG768" s="47"/>
      <c r="AH768" s="47"/>
      <c r="AI768" s="47"/>
    </row>
    <row r="769" spans="1:35" ht="15.75" customHeight="1" x14ac:dyDescent="0.35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7"/>
      <c r="AC769" s="47"/>
      <c r="AD769" s="47"/>
      <c r="AE769" s="47"/>
      <c r="AF769" s="47"/>
      <c r="AG769" s="47"/>
      <c r="AH769" s="47"/>
      <c r="AI769" s="47"/>
    </row>
    <row r="770" spans="1:35" ht="15.75" customHeight="1" x14ac:dyDescent="0.35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7"/>
      <c r="AC770" s="47"/>
      <c r="AD770" s="47"/>
      <c r="AE770" s="47"/>
      <c r="AF770" s="47"/>
      <c r="AG770" s="47"/>
      <c r="AH770" s="47"/>
      <c r="AI770" s="47"/>
    </row>
    <row r="771" spans="1:35" ht="15.75" customHeight="1" x14ac:dyDescent="0.35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  <c r="AA771" s="47"/>
      <c r="AB771" s="47"/>
      <c r="AC771" s="47"/>
      <c r="AD771" s="47"/>
      <c r="AE771" s="47"/>
      <c r="AF771" s="47"/>
      <c r="AG771" s="47"/>
      <c r="AH771" s="47"/>
      <c r="AI771" s="47"/>
    </row>
    <row r="772" spans="1:35" ht="15.75" customHeight="1" x14ac:dyDescent="0.35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7"/>
      <c r="AC772" s="47"/>
      <c r="AD772" s="47"/>
      <c r="AE772" s="47"/>
      <c r="AF772" s="47"/>
      <c r="AG772" s="47"/>
      <c r="AH772" s="47"/>
      <c r="AI772" s="47"/>
    </row>
    <row r="773" spans="1:35" ht="15.75" customHeight="1" x14ac:dyDescent="0.35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7"/>
      <c r="AC773" s="47"/>
      <c r="AD773" s="47"/>
      <c r="AE773" s="47"/>
      <c r="AF773" s="47"/>
      <c r="AG773" s="47"/>
      <c r="AH773" s="47"/>
      <c r="AI773" s="47"/>
    </row>
    <row r="774" spans="1:35" ht="15.75" customHeight="1" x14ac:dyDescent="0.35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7"/>
      <c r="AC774" s="47"/>
      <c r="AD774" s="47"/>
      <c r="AE774" s="47"/>
      <c r="AF774" s="47"/>
      <c r="AG774" s="47"/>
      <c r="AH774" s="47"/>
      <c r="AI774" s="47"/>
    </row>
    <row r="775" spans="1:35" ht="15.75" customHeight="1" x14ac:dyDescent="0.35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7"/>
      <c r="AC775" s="47"/>
      <c r="AD775" s="47"/>
      <c r="AE775" s="47"/>
      <c r="AF775" s="47"/>
      <c r="AG775" s="47"/>
      <c r="AH775" s="47"/>
      <c r="AI775" s="47"/>
    </row>
    <row r="776" spans="1:35" ht="15.75" customHeight="1" x14ac:dyDescent="0.35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7"/>
      <c r="AC776" s="47"/>
      <c r="AD776" s="47"/>
      <c r="AE776" s="47"/>
      <c r="AF776" s="47"/>
      <c r="AG776" s="47"/>
      <c r="AH776" s="47"/>
      <c r="AI776" s="47"/>
    </row>
    <row r="777" spans="1:35" ht="15.75" customHeight="1" x14ac:dyDescent="0.35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7"/>
      <c r="AC777" s="47"/>
      <c r="AD777" s="47"/>
      <c r="AE777" s="47"/>
      <c r="AF777" s="47"/>
      <c r="AG777" s="47"/>
      <c r="AH777" s="47"/>
      <c r="AI777" s="47"/>
    </row>
    <row r="778" spans="1:35" ht="15.75" customHeight="1" x14ac:dyDescent="0.35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  <c r="AA778" s="47"/>
      <c r="AB778" s="47"/>
      <c r="AC778" s="47"/>
      <c r="AD778" s="47"/>
      <c r="AE778" s="47"/>
      <c r="AF778" s="47"/>
      <c r="AG778" s="47"/>
      <c r="AH778" s="47"/>
      <c r="AI778" s="47"/>
    </row>
    <row r="779" spans="1:35" ht="15.75" customHeight="1" x14ac:dyDescent="0.35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  <c r="AA779" s="47"/>
      <c r="AB779" s="47"/>
      <c r="AC779" s="47"/>
      <c r="AD779" s="47"/>
      <c r="AE779" s="47"/>
      <c r="AF779" s="47"/>
      <c r="AG779" s="47"/>
      <c r="AH779" s="47"/>
      <c r="AI779" s="47"/>
    </row>
    <row r="780" spans="1:35" ht="15.75" customHeight="1" x14ac:dyDescent="0.35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  <c r="AA780" s="47"/>
      <c r="AB780" s="47"/>
      <c r="AC780" s="47"/>
      <c r="AD780" s="47"/>
      <c r="AE780" s="47"/>
      <c r="AF780" s="47"/>
      <c r="AG780" s="47"/>
      <c r="AH780" s="47"/>
      <c r="AI780" s="47"/>
    </row>
    <row r="781" spans="1:35" ht="15.75" customHeight="1" x14ac:dyDescent="0.35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  <c r="AA781" s="47"/>
      <c r="AB781" s="47"/>
      <c r="AC781" s="47"/>
      <c r="AD781" s="47"/>
      <c r="AE781" s="47"/>
      <c r="AF781" s="47"/>
      <c r="AG781" s="47"/>
      <c r="AH781" s="47"/>
      <c r="AI781" s="47"/>
    </row>
    <row r="782" spans="1:35" ht="15.75" customHeight="1" x14ac:dyDescent="0.35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  <c r="AA782" s="47"/>
      <c r="AB782" s="47"/>
      <c r="AC782" s="47"/>
      <c r="AD782" s="47"/>
      <c r="AE782" s="47"/>
      <c r="AF782" s="47"/>
      <c r="AG782" s="47"/>
      <c r="AH782" s="47"/>
      <c r="AI782" s="47"/>
    </row>
    <row r="783" spans="1:35" ht="15.75" customHeight="1" x14ac:dyDescent="0.35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  <c r="AA783" s="47"/>
      <c r="AB783" s="47"/>
      <c r="AC783" s="47"/>
      <c r="AD783" s="47"/>
      <c r="AE783" s="47"/>
      <c r="AF783" s="47"/>
      <c r="AG783" s="47"/>
      <c r="AH783" s="47"/>
      <c r="AI783" s="47"/>
    </row>
    <row r="784" spans="1:35" ht="15.75" customHeight="1" x14ac:dyDescent="0.35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  <c r="AA784" s="47"/>
      <c r="AB784" s="47"/>
      <c r="AC784" s="47"/>
      <c r="AD784" s="47"/>
      <c r="AE784" s="47"/>
      <c r="AF784" s="47"/>
      <c r="AG784" s="47"/>
      <c r="AH784" s="47"/>
      <c r="AI784" s="47"/>
    </row>
    <row r="785" spans="1:35" ht="15.75" customHeight="1" x14ac:dyDescent="0.35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  <c r="AA785" s="47"/>
      <c r="AB785" s="47"/>
      <c r="AC785" s="47"/>
      <c r="AD785" s="47"/>
      <c r="AE785" s="47"/>
      <c r="AF785" s="47"/>
      <c r="AG785" s="47"/>
      <c r="AH785" s="47"/>
      <c r="AI785" s="47"/>
    </row>
    <row r="786" spans="1:35" ht="15.75" customHeight="1" x14ac:dyDescent="0.35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  <c r="AA786" s="47"/>
      <c r="AB786" s="47"/>
      <c r="AC786" s="47"/>
      <c r="AD786" s="47"/>
      <c r="AE786" s="47"/>
      <c r="AF786" s="47"/>
      <c r="AG786" s="47"/>
      <c r="AH786" s="47"/>
      <c r="AI786" s="47"/>
    </row>
    <row r="787" spans="1:35" ht="15.75" customHeight="1" x14ac:dyDescent="0.35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  <c r="AA787" s="47"/>
      <c r="AB787" s="47"/>
      <c r="AC787" s="47"/>
      <c r="AD787" s="47"/>
      <c r="AE787" s="47"/>
      <c r="AF787" s="47"/>
      <c r="AG787" s="47"/>
      <c r="AH787" s="47"/>
      <c r="AI787" s="47"/>
    </row>
    <row r="788" spans="1:35" ht="15.75" customHeight="1" x14ac:dyDescent="0.35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  <c r="AA788" s="47"/>
      <c r="AB788" s="47"/>
      <c r="AC788" s="47"/>
      <c r="AD788" s="47"/>
      <c r="AE788" s="47"/>
      <c r="AF788" s="47"/>
      <c r="AG788" s="47"/>
      <c r="AH788" s="47"/>
      <c r="AI788" s="47"/>
    </row>
    <row r="789" spans="1:35" ht="15.75" customHeight="1" x14ac:dyDescent="0.35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  <c r="AA789" s="47"/>
      <c r="AB789" s="47"/>
      <c r="AC789" s="47"/>
      <c r="AD789" s="47"/>
      <c r="AE789" s="47"/>
      <c r="AF789" s="47"/>
      <c r="AG789" s="47"/>
      <c r="AH789" s="47"/>
      <c r="AI789" s="47"/>
    </row>
    <row r="790" spans="1:35" ht="15.75" customHeight="1" x14ac:dyDescent="0.35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  <c r="AA790" s="47"/>
      <c r="AB790" s="47"/>
      <c r="AC790" s="47"/>
      <c r="AD790" s="47"/>
      <c r="AE790" s="47"/>
      <c r="AF790" s="47"/>
      <c r="AG790" s="47"/>
      <c r="AH790" s="47"/>
      <c r="AI790" s="47"/>
    </row>
    <row r="791" spans="1:35" ht="15.75" customHeight="1" x14ac:dyDescent="0.35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  <c r="AA791" s="47"/>
      <c r="AB791" s="47"/>
      <c r="AC791" s="47"/>
      <c r="AD791" s="47"/>
      <c r="AE791" s="47"/>
      <c r="AF791" s="47"/>
      <c r="AG791" s="47"/>
      <c r="AH791" s="47"/>
      <c r="AI791" s="47"/>
    </row>
    <row r="792" spans="1:35" ht="15.75" customHeight="1" x14ac:dyDescent="0.35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  <c r="AA792" s="47"/>
      <c r="AB792" s="47"/>
      <c r="AC792" s="47"/>
      <c r="AD792" s="47"/>
      <c r="AE792" s="47"/>
      <c r="AF792" s="47"/>
      <c r="AG792" s="47"/>
      <c r="AH792" s="47"/>
      <c r="AI792" s="47"/>
    </row>
    <row r="793" spans="1:35" ht="15.75" customHeight="1" x14ac:dyDescent="0.35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  <c r="AA793" s="47"/>
      <c r="AB793" s="47"/>
      <c r="AC793" s="47"/>
      <c r="AD793" s="47"/>
      <c r="AE793" s="47"/>
      <c r="AF793" s="47"/>
      <c r="AG793" s="47"/>
      <c r="AH793" s="47"/>
      <c r="AI793" s="47"/>
    </row>
    <row r="794" spans="1:35" ht="15.75" customHeight="1" x14ac:dyDescent="0.35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  <c r="AA794" s="47"/>
      <c r="AB794" s="47"/>
      <c r="AC794" s="47"/>
      <c r="AD794" s="47"/>
      <c r="AE794" s="47"/>
      <c r="AF794" s="47"/>
      <c r="AG794" s="47"/>
      <c r="AH794" s="47"/>
      <c r="AI794" s="47"/>
    </row>
    <row r="795" spans="1:35" ht="15.75" customHeight="1" x14ac:dyDescent="0.35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  <c r="AA795" s="47"/>
      <c r="AB795" s="47"/>
      <c r="AC795" s="47"/>
      <c r="AD795" s="47"/>
      <c r="AE795" s="47"/>
      <c r="AF795" s="47"/>
      <c r="AG795" s="47"/>
      <c r="AH795" s="47"/>
      <c r="AI795" s="47"/>
    </row>
    <row r="796" spans="1:35" ht="15.75" customHeight="1" x14ac:dyDescent="0.35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  <c r="AA796" s="47"/>
      <c r="AB796" s="47"/>
      <c r="AC796" s="47"/>
      <c r="AD796" s="47"/>
      <c r="AE796" s="47"/>
      <c r="AF796" s="47"/>
      <c r="AG796" s="47"/>
      <c r="AH796" s="47"/>
      <c r="AI796" s="47"/>
    </row>
    <row r="797" spans="1:35" ht="15.75" customHeight="1" x14ac:dyDescent="0.35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  <c r="AA797" s="47"/>
      <c r="AB797" s="47"/>
      <c r="AC797" s="47"/>
      <c r="AD797" s="47"/>
      <c r="AE797" s="47"/>
      <c r="AF797" s="47"/>
      <c r="AG797" s="47"/>
      <c r="AH797" s="47"/>
      <c r="AI797" s="47"/>
    </row>
    <row r="798" spans="1:35" ht="15.75" customHeight="1" x14ac:dyDescent="0.35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  <c r="AA798" s="47"/>
      <c r="AB798" s="47"/>
      <c r="AC798" s="47"/>
      <c r="AD798" s="47"/>
      <c r="AE798" s="47"/>
      <c r="AF798" s="47"/>
      <c r="AG798" s="47"/>
      <c r="AH798" s="47"/>
      <c r="AI798" s="47"/>
    </row>
    <row r="799" spans="1:35" ht="15.75" customHeight="1" x14ac:dyDescent="0.35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  <c r="AA799" s="47"/>
      <c r="AB799" s="47"/>
      <c r="AC799" s="47"/>
      <c r="AD799" s="47"/>
      <c r="AE799" s="47"/>
      <c r="AF799" s="47"/>
      <c r="AG799" s="47"/>
      <c r="AH799" s="47"/>
      <c r="AI799" s="47"/>
    </row>
    <row r="800" spans="1:35" ht="15.75" customHeight="1" x14ac:dyDescent="0.35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  <c r="AA800" s="47"/>
      <c r="AB800" s="47"/>
      <c r="AC800" s="47"/>
      <c r="AD800" s="47"/>
      <c r="AE800" s="47"/>
      <c r="AF800" s="47"/>
      <c r="AG800" s="47"/>
      <c r="AH800" s="47"/>
      <c r="AI800" s="47"/>
    </row>
    <row r="801" spans="1:35" ht="15.75" customHeight="1" x14ac:dyDescent="0.35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  <c r="AA801" s="47"/>
      <c r="AB801" s="47"/>
      <c r="AC801" s="47"/>
      <c r="AD801" s="47"/>
      <c r="AE801" s="47"/>
      <c r="AF801" s="47"/>
      <c r="AG801" s="47"/>
      <c r="AH801" s="47"/>
      <c r="AI801" s="47"/>
    </row>
    <row r="802" spans="1:35" ht="15.75" customHeight="1" x14ac:dyDescent="0.35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  <c r="AA802" s="47"/>
      <c r="AB802" s="47"/>
      <c r="AC802" s="47"/>
      <c r="AD802" s="47"/>
      <c r="AE802" s="47"/>
      <c r="AF802" s="47"/>
      <c r="AG802" s="47"/>
      <c r="AH802" s="47"/>
      <c r="AI802" s="47"/>
    </row>
    <row r="803" spans="1:35" ht="15.75" customHeight="1" x14ac:dyDescent="0.35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  <c r="AA803" s="47"/>
      <c r="AB803" s="47"/>
      <c r="AC803" s="47"/>
      <c r="AD803" s="47"/>
      <c r="AE803" s="47"/>
      <c r="AF803" s="47"/>
      <c r="AG803" s="47"/>
      <c r="AH803" s="47"/>
      <c r="AI803" s="47"/>
    </row>
    <row r="804" spans="1:35" ht="15.75" customHeight="1" x14ac:dyDescent="0.35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  <c r="AA804" s="47"/>
      <c r="AB804" s="47"/>
      <c r="AC804" s="47"/>
      <c r="AD804" s="47"/>
      <c r="AE804" s="47"/>
      <c r="AF804" s="47"/>
      <c r="AG804" s="47"/>
      <c r="AH804" s="47"/>
      <c r="AI804" s="47"/>
    </row>
    <row r="805" spans="1:35" ht="15.75" customHeight="1" x14ac:dyDescent="0.35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  <c r="AA805" s="47"/>
      <c r="AB805" s="47"/>
      <c r="AC805" s="47"/>
      <c r="AD805" s="47"/>
      <c r="AE805" s="47"/>
      <c r="AF805" s="47"/>
      <c r="AG805" s="47"/>
      <c r="AH805" s="47"/>
      <c r="AI805" s="47"/>
    </row>
    <row r="806" spans="1:35" ht="15.75" customHeight="1" x14ac:dyDescent="0.35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  <c r="AA806" s="47"/>
      <c r="AB806" s="47"/>
      <c r="AC806" s="47"/>
      <c r="AD806" s="47"/>
      <c r="AE806" s="47"/>
      <c r="AF806" s="47"/>
      <c r="AG806" s="47"/>
      <c r="AH806" s="47"/>
      <c r="AI806" s="47"/>
    </row>
    <row r="807" spans="1:35" ht="15.75" customHeight="1" x14ac:dyDescent="0.35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  <c r="AA807" s="47"/>
      <c r="AB807" s="47"/>
      <c r="AC807" s="47"/>
      <c r="AD807" s="47"/>
      <c r="AE807" s="47"/>
      <c r="AF807" s="47"/>
      <c r="AG807" s="47"/>
      <c r="AH807" s="47"/>
      <c r="AI807" s="47"/>
    </row>
    <row r="808" spans="1:35" ht="15.75" customHeight="1" x14ac:dyDescent="0.35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  <c r="AA808" s="47"/>
      <c r="AB808" s="47"/>
      <c r="AC808" s="47"/>
      <c r="AD808" s="47"/>
      <c r="AE808" s="47"/>
      <c r="AF808" s="47"/>
      <c r="AG808" s="47"/>
      <c r="AH808" s="47"/>
      <c r="AI808" s="47"/>
    </row>
    <row r="809" spans="1:35" ht="15.75" customHeight="1" x14ac:dyDescent="0.35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  <c r="AA809" s="47"/>
      <c r="AB809" s="47"/>
      <c r="AC809" s="47"/>
      <c r="AD809" s="47"/>
      <c r="AE809" s="47"/>
      <c r="AF809" s="47"/>
      <c r="AG809" s="47"/>
      <c r="AH809" s="47"/>
      <c r="AI809" s="47"/>
    </row>
    <row r="810" spans="1:35" ht="15.75" customHeight="1" x14ac:dyDescent="0.35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  <c r="AA810" s="47"/>
      <c r="AB810" s="47"/>
      <c r="AC810" s="47"/>
      <c r="AD810" s="47"/>
      <c r="AE810" s="47"/>
      <c r="AF810" s="47"/>
      <c r="AG810" s="47"/>
      <c r="AH810" s="47"/>
      <c r="AI810" s="47"/>
    </row>
    <row r="811" spans="1:35" ht="15.75" customHeight="1" x14ac:dyDescent="0.35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  <c r="AA811" s="47"/>
      <c r="AB811" s="47"/>
      <c r="AC811" s="47"/>
      <c r="AD811" s="47"/>
      <c r="AE811" s="47"/>
      <c r="AF811" s="47"/>
      <c r="AG811" s="47"/>
      <c r="AH811" s="47"/>
      <c r="AI811" s="47"/>
    </row>
    <row r="812" spans="1:35" ht="15.75" customHeight="1" x14ac:dyDescent="0.35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  <c r="AA812" s="47"/>
      <c r="AB812" s="47"/>
      <c r="AC812" s="47"/>
      <c r="AD812" s="47"/>
      <c r="AE812" s="47"/>
      <c r="AF812" s="47"/>
      <c r="AG812" s="47"/>
      <c r="AH812" s="47"/>
      <c r="AI812" s="47"/>
    </row>
    <row r="813" spans="1:35" ht="15.75" customHeight="1" x14ac:dyDescent="0.35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  <c r="AA813" s="47"/>
      <c r="AB813" s="47"/>
      <c r="AC813" s="47"/>
      <c r="AD813" s="47"/>
      <c r="AE813" s="47"/>
      <c r="AF813" s="47"/>
      <c r="AG813" s="47"/>
      <c r="AH813" s="47"/>
      <c r="AI813" s="47"/>
    </row>
    <row r="814" spans="1:35" ht="15.75" customHeight="1" x14ac:dyDescent="0.35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  <c r="AA814" s="47"/>
      <c r="AB814" s="47"/>
      <c r="AC814" s="47"/>
      <c r="AD814" s="47"/>
      <c r="AE814" s="47"/>
      <c r="AF814" s="47"/>
      <c r="AG814" s="47"/>
      <c r="AH814" s="47"/>
      <c r="AI814" s="47"/>
    </row>
    <row r="815" spans="1:35" ht="15.75" customHeight="1" x14ac:dyDescent="0.35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  <c r="AA815" s="47"/>
      <c r="AB815" s="47"/>
      <c r="AC815" s="47"/>
      <c r="AD815" s="47"/>
      <c r="AE815" s="47"/>
      <c r="AF815" s="47"/>
      <c r="AG815" s="47"/>
      <c r="AH815" s="47"/>
      <c r="AI815" s="47"/>
    </row>
    <row r="816" spans="1:35" ht="15.75" customHeight="1" x14ac:dyDescent="0.35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  <c r="AA816" s="47"/>
      <c r="AB816" s="47"/>
      <c r="AC816" s="47"/>
      <c r="AD816" s="47"/>
      <c r="AE816" s="47"/>
      <c r="AF816" s="47"/>
      <c r="AG816" s="47"/>
      <c r="AH816" s="47"/>
      <c r="AI816" s="47"/>
    </row>
    <row r="817" spans="1:35" ht="15.75" customHeight="1" x14ac:dyDescent="0.35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  <c r="AA817" s="47"/>
      <c r="AB817" s="47"/>
      <c r="AC817" s="47"/>
      <c r="AD817" s="47"/>
      <c r="AE817" s="47"/>
      <c r="AF817" s="47"/>
      <c r="AG817" s="47"/>
      <c r="AH817" s="47"/>
      <c r="AI817" s="47"/>
    </row>
    <row r="818" spans="1:35" ht="15.75" customHeight="1" x14ac:dyDescent="0.35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  <c r="AA818" s="47"/>
      <c r="AB818" s="47"/>
      <c r="AC818" s="47"/>
      <c r="AD818" s="47"/>
      <c r="AE818" s="47"/>
      <c r="AF818" s="47"/>
      <c r="AG818" s="47"/>
      <c r="AH818" s="47"/>
      <c r="AI818" s="47"/>
    </row>
    <row r="819" spans="1:35" ht="15.75" customHeight="1" x14ac:dyDescent="0.35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  <c r="AA819" s="47"/>
      <c r="AB819" s="47"/>
      <c r="AC819" s="47"/>
      <c r="AD819" s="47"/>
      <c r="AE819" s="47"/>
      <c r="AF819" s="47"/>
      <c r="AG819" s="47"/>
      <c r="AH819" s="47"/>
      <c r="AI819" s="47"/>
    </row>
    <row r="820" spans="1:35" ht="15.75" customHeight="1" x14ac:dyDescent="0.35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  <c r="AA820" s="47"/>
      <c r="AB820" s="47"/>
      <c r="AC820" s="47"/>
      <c r="AD820" s="47"/>
      <c r="AE820" s="47"/>
      <c r="AF820" s="47"/>
      <c r="AG820" s="47"/>
      <c r="AH820" s="47"/>
      <c r="AI820" s="47"/>
    </row>
    <row r="821" spans="1:35" ht="15.75" customHeight="1" x14ac:dyDescent="0.35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  <c r="AA821" s="47"/>
      <c r="AB821" s="47"/>
      <c r="AC821" s="47"/>
      <c r="AD821" s="47"/>
      <c r="AE821" s="47"/>
      <c r="AF821" s="47"/>
      <c r="AG821" s="47"/>
      <c r="AH821" s="47"/>
      <c r="AI821" s="47"/>
    </row>
    <row r="822" spans="1:35" ht="15.75" customHeight="1" x14ac:dyDescent="0.35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  <c r="AA822" s="47"/>
      <c r="AB822" s="47"/>
      <c r="AC822" s="47"/>
      <c r="AD822" s="47"/>
      <c r="AE822" s="47"/>
      <c r="AF822" s="47"/>
      <c r="AG822" s="47"/>
      <c r="AH822" s="47"/>
      <c r="AI822" s="47"/>
    </row>
    <row r="823" spans="1:35" ht="15.75" customHeight="1" x14ac:dyDescent="0.35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  <c r="AA823" s="47"/>
      <c r="AB823" s="47"/>
      <c r="AC823" s="47"/>
      <c r="AD823" s="47"/>
      <c r="AE823" s="47"/>
      <c r="AF823" s="47"/>
      <c r="AG823" s="47"/>
      <c r="AH823" s="47"/>
      <c r="AI823" s="47"/>
    </row>
    <row r="824" spans="1:35" ht="15.75" customHeight="1" x14ac:dyDescent="0.35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  <c r="AA824" s="47"/>
      <c r="AB824" s="47"/>
      <c r="AC824" s="47"/>
      <c r="AD824" s="47"/>
      <c r="AE824" s="47"/>
      <c r="AF824" s="47"/>
      <c r="AG824" s="47"/>
      <c r="AH824" s="47"/>
      <c r="AI824" s="47"/>
    </row>
    <row r="825" spans="1:35" ht="15.75" customHeight="1" x14ac:dyDescent="0.35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  <c r="AA825" s="47"/>
      <c r="AB825" s="47"/>
      <c r="AC825" s="47"/>
      <c r="AD825" s="47"/>
      <c r="AE825" s="47"/>
      <c r="AF825" s="47"/>
      <c r="AG825" s="47"/>
      <c r="AH825" s="47"/>
      <c r="AI825" s="47"/>
    </row>
    <row r="826" spans="1:35" ht="15.75" customHeight="1" x14ac:dyDescent="0.35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  <c r="AA826" s="47"/>
      <c r="AB826" s="47"/>
      <c r="AC826" s="47"/>
      <c r="AD826" s="47"/>
      <c r="AE826" s="47"/>
      <c r="AF826" s="47"/>
      <c r="AG826" s="47"/>
      <c r="AH826" s="47"/>
      <c r="AI826" s="47"/>
    </row>
    <row r="827" spans="1:35" ht="15.75" customHeight="1" x14ac:dyDescent="0.35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  <c r="AA827" s="47"/>
      <c r="AB827" s="47"/>
      <c r="AC827" s="47"/>
      <c r="AD827" s="47"/>
      <c r="AE827" s="47"/>
      <c r="AF827" s="47"/>
      <c r="AG827" s="47"/>
      <c r="AH827" s="47"/>
      <c r="AI827" s="47"/>
    </row>
    <row r="828" spans="1:35" ht="15.75" customHeight="1" x14ac:dyDescent="0.35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  <c r="AA828" s="47"/>
      <c r="AB828" s="47"/>
      <c r="AC828" s="47"/>
      <c r="AD828" s="47"/>
      <c r="AE828" s="47"/>
      <c r="AF828" s="47"/>
      <c r="AG828" s="47"/>
      <c r="AH828" s="47"/>
      <c r="AI828" s="47"/>
    </row>
    <row r="829" spans="1:35" ht="15.75" customHeight="1" x14ac:dyDescent="0.35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  <c r="AA829" s="47"/>
      <c r="AB829" s="47"/>
      <c r="AC829" s="47"/>
      <c r="AD829" s="47"/>
      <c r="AE829" s="47"/>
      <c r="AF829" s="47"/>
      <c r="AG829" s="47"/>
      <c r="AH829" s="47"/>
      <c r="AI829" s="47"/>
    </row>
    <row r="830" spans="1:35" ht="15.75" customHeight="1" x14ac:dyDescent="0.35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  <c r="AA830" s="47"/>
      <c r="AB830" s="47"/>
      <c r="AC830" s="47"/>
      <c r="AD830" s="47"/>
      <c r="AE830" s="47"/>
      <c r="AF830" s="47"/>
      <c r="AG830" s="47"/>
      <c r="AH830" s="47"/>
      <c r="AI830" s="47"/>
    </row>
    <row r="831" spans="1:35" ht="15.75" customHeight="1" x14ac:dyDescent="0.35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  <c r="AA831" s="47"/>
      <c r="AB831" s="47"/>
      <c r="AC831" s="47"/>
      <c r="AD831" s="47"/>
      <c r="AE831" s="47"/>
      <c r="AF831" s="47"/>
      <c r="AG831" s="47"/>
      <c r="AH831" s="47"/>
      <c r="AI831" s="47"/>
    </row>
    <row r="832" spans="1:35" ht="15.75" customHeight="1" x14ac:dyDescent="0.35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  <c r="AA832" s="47"/>
      <c r="AB832" s="47"/>
      <c r="AC832" s="47"/>
      <c r="AD832" s="47"/>
      <c r="AE832" s="47"/>
      <c r="AF832" s="47"/>
      <c r="AG832" s="47"/>
      <c r="AH832" s="47"/>
      <c r="AI832" s="47"/>
    </row>
    <row r="833" spans="1:35" ht="15.75" customHeight="1" x14ac:dyDescent="0.35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  <c r="AA833" s="47"/>
      <c r="AB833" s="47"/>
      <c r="AC833" s="47"/>
      <c r="AD833" s="47"/>
      <c r="AE833" s="47"/>
      <c r="AF833" s="47"/>
      <c r="AG833" s="47"/>
      <c r="AH833" s="47"/>
      <c r="AI833" s="47"/>
    </row>
    <row r="834" spans="1:35" ht="15.75" customHeight="1" x14ac:dyDescent="0.35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  <c r="AA834" s="47"/>
      <c r="AB834" s="47"/>
      <c r="AC834" s="47"/>
      <c r="AD834" s="47"/>
      <c r="AE834" s="47"/>
      <c r="AF834" s="47"/>
      <c r="AG834" s="47"/>
      <c r="AH834" s="47"/>
      <c r="AI834" s="47"/>
    </row>
    <row r="835" spans="1:35" ht="15.75" customHeight="1" x14ac:dyDescent="0.35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  <c r="AA835" s="47"/>
      <c r="AB835" s="47"/>
      <c r="AC835" s="47"/>
      <c r="AD835" s="47"/>
      <c r="AE835" s="47"/>
      <c r="AF835" s="47"/>
      <c r="AG835" s="47"/>
      <c r="AH835" s="47"/>
      <c r="AI835" s="47"/>
    </row>
    <row r="836" spans="1:35" ht="15.75" customHeight="1" x14ac:dyDescent="0.35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  <c r="AA836" s="47"/>
      <c r="AB836" s="47"/>
      <c r="AC836" s="47"/>
      <c r="AD836" s="47"/>
      <c r="AE836" s="47"/>
      <c r="AF836" s="47"/>
      <c r="AG836" s="47"/>
      <c r="AH836" s="47"/>
      <c r="AI836" s="47"/>
    </row>
    <row r="837" spans="1:35" ht="15.75" customHeight="1" x14ac:dyDescent="0.35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  <c r="AA837" s="47"/>
      <c r="AB837" s="47"/>
      <c r="AC837" s="47"/>
      <c r="AD837" s="47"/>
      <c r="AE837" s="47"/>
      <c r="AF837" s="47"/>
      <c r="AG837" s="47"/>
      <c r="AH837" s="47"/>
      <c r="AI837" s="47"/>
    </row>
    <row r="838" spans="1:35" ht="15.75" customHeight="1" x14ac:dyDescent="0.35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  <c r="AA838" s="47"/>
      <c r="AB838" s="47"/>
      <c r="AC838" s="47"/>
      <c r="AD838" s="47"/>
      <c r="AE838" s="47"/>
      <c r="AF838" s="47"/>
      <c r="AG838" s="47"/>
      <c r="AH838" s="47"/>
      <c r="AI838" s="47"/>
    </row>
    <row r="839" spans="1:35" ht="15.75" customHeight="1" x14ac:dyDescent="0.35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  <c r="AA839" s="47"/>
      <c r="AB839" s="47"/>
      <c r="AC839" s="47"/>
      <c r="AD839" s="47"/>
      <c r="AE839" s="47"/>
      <c r="AF839" s="47"/>
      <c r="AG839" s="47"/>
      <c r="AH839" s="47"/>
      <c r="AI839" s="47"/>
    </row>
    <row r="840" spans="1:35" ht="15.75" customHeight="1" x14ac:dyDescent="0.35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  <c r="AA840" s="47"/>
      <c r="AB840" s="47"/>
      <c r="AC840" s="47"/>
      <c r="AD840" s="47"/>
      <c r="AE840" s="47"/>
      <c r="AF840" s="47"/>
      <c r="AG840" s="47"/>
      <c r="AH840" s="47"/>
      <c r="AI840" s="47"/>
    </row>
    <row r="841" spans="1:35" ht="15.75" customHeight="1" x14ac:dyDescent="0.35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  <c r="AA841" s="47"/>
      <c r="AB841" s="47"/>
      <c r="AC841" s="47"/>
      <c r="AD841" s="47"/>
      <c r="AE841" s="47"/>
      <c r="AF841" s="47"/>
      <c r="AG841" s="47"/>
      <c r="AH841" s="47"/>
      <c r="AI841" s="47"/>
    </row>
    <row r="842" spans="1:35" ht="15.75" customHeight="1" x14ac:dyDescent="0.35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  <c r="AA842" s="47"/>
      <c r="AB842" s="47"/>
      <c r="AC842" s="47"/>
      <c r="AD842" s="47"/>
      <c r="AE842" s="47"/>
      <c r="AF842" s="47"/>
      <c r="AG842" s="47"/>
      <c r="AH842" s="47"/>
      <c r="AI842" s="47"/>
    </row>
    <row r="843" spans="1:35" ht="15.75" customHeight="1" x14ac:dyDescent="0.35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  <c r="AA843" s="47"/>
      <c r="AB843" s="47"/>
      <c r="AC843" s="47"/>
      <c r="AD843" s="47"/>
      <c r="AE843" s="47"/>
      <c r="AF843" s="47"/>
      <c r="AG843" s="47"/>
      <c r="AH843" s="47"/>
      <c r="AI843" s="47"/>
    </row>
    <row r="844" spans="1:35" ht="15.75" customHeight="1" x14ac:dyDescent="0.35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  <c r="AA844" s="47"/>
      <c r="AB844" s="47"/>
      <c r="AC844" s="47"/>
      <c r="AD844" s="47"/>
      <c r="AE844" s="47"/>
      <c r="AF844" s="47"/>
      <c r="AG844" s="47"/>
      <c r="AH844" s="47"/>
      <c r="AI844" s="47"/>
    </row>
    <row r="845" spans="1:35" ht="15.75" customHeight="1" x14ac:dyDescent="0.35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  <c r="AA845" s="47"/>
      <c r="AB845" s="47"/>
      <c r="AC845" s="47"/>
      <c r="AD845" s="47"/>
      <c r="AE845" s="47"/>
      <c r="AF845" s="47"/>
      <c r="AG845" s="47"/>
      <c r="AH845" s="47"/>
      <c r="AI845" s="47"/>
    </row>
    <row r="846" spans="1:35" ht="15.75" customHeight="1" x14ac:dyDescent="0.35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  <c r="AA846" s="47"/>
      <c r="AB846" s="47"/>
      <c r="AC846" s="47"/>
      <c r="AD846" s="47"/>
      <c r="AE846" s="47"/>
      <c r="AF846" s="47"/>
      <c r="AG846" s="47"/>
      <c r="AH846" s="47"/>
      <c r="AI846" s="47"/>
    </row>
    <row r="847" spans="1:35" ht="15.75" customHeight="1" x14ac:dyDescent="0.35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  <c r="AA847" s="47"/>
      <c r="AB847" s="47"/>
      <c r="AC847" s="47"/>
      <c r="AD847" s="47"/>
      <c r="AE847" s="47"/>
      <c r="AF847" s="47"/>
      <c r="AG847" s="47"/>
      <c r="AH847" s="47"/>
      <c r="AI847" s="47"/>
    </row>
    <row r="848" spans="1:35" ht="15.75" customHeight="1" x14ac:dyDescent="0.35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  <c r="AA848" s="47"/>
      <c r="AB848" s="47"/>
      <c r="AC848" s="47"/>
      <c r="AD848" s="47"/>
      <c r="AE848" s="47"/>
      <c r="AF848" s="47"/>
      <c r="AG848" s="47"/>
      <c r="AH848" s="47"/>
      <c r="AI848" s="47"/>
    </row>
    <row r="849" spans="1:35" ht="15.75" customHeight="1" x14ac:dyDescent="0.35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  <c r="AA849" s="47"/>
      <c r="AB849" s="47"/>
      <c r="AC849" s="47"/>
      <c r="AD849" s="47"/>
      <c r="AE849" s="47"/>
      <c r="AF849" s="47"/>
      <c r="AG849" s="47"/>
      <c r="AH849" s="47"/>
      <c r="AI849" s="47"/>
    </row>
    <row r="850" spans="1:35" ht="15.75" customHeight="1" x14ac:dyDescent="0.35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  <c r="AA850" s="47"/>
      <c r="AB850" s="47"/>
      <c r="AC850" s="47"/>
      <c r="AD850" s="47"/>
      <c r="AE850" s="47"/>
      <c r="AF850" s="47"/>
      <c r="AG850" s="47"/>
      <c r="AH850" s="47"/>
      <c r="AI850" s="47"/>
    </row>
    <row r="851" spans="1:35" ht="15.75" customHeight="1" x14ac:dyDescent="0.35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  <c r="AA851" s="47"/>
      <c r="AB851" s="47"/>
      <c r="AC851" s="47"/>
      <c r="AD851" s="47"/>
      <c r="AE851" s="47"/>
      <c r="AF851" s="47"/>
      <c r="AG851" s="47"/>
      <c r="AH851" s="47"/>
      <c r="AI851" s="47"/>
    </row>
    <row r="852" spans="1:35" ht="15.75" customHeight="1" x14ac:dyDescent="0.35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  <c r="AA852" s="47"/>
      <c r="AB852" s="47"/>
      <c r="AC852" s="47"/>
      <c r="AD852" s="47"/>
      <c r="AE852" s="47"/>
      <c r="AF852" s="47"/>
      <c r="AG852" s="47"/>
      <c r="AH852" s="47"/>
      <c r="AI852" s="47"/>
    </row>
    <row r="853" spans="1:35" ht="15.75" customHeight="1" x14ac:dyDescent="0.35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  <c r="AA853" s="47"/>
      <c r="AB853" s="47"/>
      <c r="AC853" s="47"/>
      <c r="AD853" s="47"/>
      <c r="AE853" s="47"/>
      <c r="AF853" s="47"/>
      <c r="AG853" s="47"/>
      <c r="AH853" s="47"/>
      <c r="AI853" s="47"/>
    </row>
    <row r="854" spans="1:35" ht="15.75" customHeight="1" x14ac:dyDescent="0.35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  <c r="AA854" s="47"/>
      <c r="AB854" s="47"/>
      <c r="AC854" s="47"/>
      <c r="AD854" s="47"/>
      <c r="AE854" s="47"/>
      <c r="AF854" s="47"/>
      <c r="AG854" s="47"/>
      <c r="AH854" s="47"/>
      <c r="AI854" s="47"/>
    </row>
    <row r="855" spans="1:35" ht="15.75" customHeight="1" x14ac:dyDescent="0.35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  <c r="AA855" s="47"/>
      <c r="AB855" s="47"/>
      <c r="AC855" s="47"/>
      <c r="AD855" s="47"/>
      <c r="AE855" s="47"/>
      <c r="AF855" s="47"/>
      <c r="AG855" s="47"/>
      <c r="AH855" s="47"/>
      <c r="AI855" s="47"/>
    </row>
    <row r="856" spans="1:35" ht="15.75" customHeight="1" x14ac:dyDescent="0.35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  <c r="AA856" s="47"/>
      <c r="AB856" s="47"/>
      <c r="AC856" s="47"/>
      <c r="AD856" s="47"/>
      <c r="AE856" s="47"/>
      <c r="AF856" s="47"/>
      <c r="AG856" s="47"/>
      <c r="AH856" s="47"/>
      <c r="AI856" s="47"/>
    </row>
    <row r="857" spans="1:35" ht="15.75" customHeight="1" x14ac:dyDescent="0.35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  <c r="AA857" s="47"/>
      <c r="AB857" s="47"/>
      <c r="AC857" s="47"/>
      <c r="AD857" s="47"/>
      <c r="AE857" s="47"/>
      <c r="AF857" s="47"/>
      <c r="AG857" s="47"/>
      <c r="AH857" s="47"/>
      <c r="AI857" s="47"/>
    </row>
    <row r="858" spans="1:35" ht="15.75" customHeight="1" x14ac:dyDescent="0.35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  <c r="AA858" s="47"/>
      <c r="AB858" s="47"/>
      <c r="AC858" s="47"/>
      <c r="AD858" s="47"/>
      <c r="AE858" s="47"/>
      <c r="AF858" s="47"/>
      <c r="AG858" s="47"/>
      <c r="AH858" s="47"/>
      <c r="AI858" s="47"/>
    </row>
    <row r="859" spans="1:35" ht="15.75" customHeight="1" x14ac:dyDescent="0.35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  <c r="AA859" s="47"/>
      <c r="AB859" s="47"/>
      <c r="AC859" s="47"/>
      <c r="AD859" s="47"/>
      <c r="AE859" s="47"/>
      <c r="AF859" s="47"/>
      <c r="AG859" s="47"/>
      <c r="AH859" s="47"/>
      <c r="AI859" s="47"/>
    </row>
    <row r="860" spans="1:35" ht="15.75" customHeight="1" x14ac:dyDescent="0.35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  <c r="AA860" s="47"/>
      <c r="AB860" s="47"/>
      <c r="AC860" s="47"/>
      <c r="AD860" s="47"/>
      <c r="AE860" s="47"/>
      <c r="AF860" s="47"/>
      <c r="AG860" s="47"/>
      <c r="AH860" s="47"/>
      <c r="AI860" s="47"/>
    </row>
    <row r="861" spans="1:35" ht="15.75" customHeight="1" x14ac:dyDescent="0.35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  <c r="AA861" s="47"/>
      <c r="AB861" s="47"/>
      <c r="AC861" s="47"/>
      <c r="AD861" s="47"/>
      <c r="AE861" s="47"/>
      <c r="AF861" s="47"/>
      <c r="AG861" s="47"/>
      <c r="AH861" s="47"/>
      <c r="AI861" s="47"/>
    </row>
    <row r="862" spans="1:35" ht="15.75" customHeight="1" x14ac:dyDescent="0.35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  <c r="AA862" s="47"/>
      <c r="AB862" s="47"/>
      <c r="AC862" s="47"/>
      <c r="AD862" s="47"/>
      <c r="AE862" s="47"/>
      <c r="AF862" s="47"/>
      <c r="AG862" s="47"/>
      <c r="AH862" s="47"/>
      <c r="AI862" s="47"/>
    </row>
    <row r="863" spans="1:35" ht="15.75" customHeight="1" x14ac:dyDescent="0.35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  <c r="AA863" s="47"/>
      <c r="AB863" s="47"/>
      <c r="AC863" s="47"/>
      <c r="AD863" s="47"/>
      <c r="AE863" s="47"/>
      <c r="AF863" s="47"/>
      <c r="AG863" s="47"/>
      <c r="AH863" s="47"/>
      <c r="AI863" s="47"/>
    </row>
    <row r="864" spans="1:35" ht="15.75" customHeight="1" x14ac:dyDescent="0.35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  <c r="AA864" s="47"/>
      <c r="AB864" s="47"/>
      <c r="AC864" s="47"/>
      <c r="AD864" s="47"/>
      <c r="AE864" s="47"/>
      <c r="AF864" s="47"/>
      <c r="AG864" s="47"/>
      <c r="AH864" s="47"/>
      <c r="AI864" s="47"/>
    </row>
    <row r="865" spans="1:35" ht="15.75" customHeight="1" x14ac:dyDescent="0.35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  <c r="AA865" s="47"/>
      <c r="AB865" s="47"/>
      <c r="AC865" s="47"/>
      <c r="AD865" s="47"/>
      <c r="AE865" s="47"/>
      <c r="AF865" s="47"/>
      <c r="AG865" s="47"/>
      <c r="AH865" s="47"/>
      <c r="AI865" s="47"/>
    </row>
    <row r="866" spans="1:35" ht="15.75" customHeight="1" x14ac:dyDescent="0.35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  <c r="AA866" s="47"/>
      <c r="AB866" s="47"/>
      <c r="AC866" s="47"/>
      <c r="AD866" s="47"/>
      <c r="AE866" s="47"/>
      <c r="AF866" s="47"/>
      <c r="AG866" s="47"/>
      <c r="AH866" s="47"/>
      <c r="AI866" s="47"/>
    </row>
    <row r="867" spans="1:35" ht="15.75" customHeight="1" x14ac:dyDescent="0.35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  <c r="AA867" s="47"/>
      <c r="AB867" s="47"/>
      <c r="AC867" s="47"/>
      <c r="AD867" s="47"/>
      <c r="AE867" s="47"/>
      <c r="AF867" s="47"/>
      <c r="AG867" s="47"/>
      <c r="AH867" s="47"/>
      <c r="AI867" s="47"/>
    </row>
    <row r="868" spans="1:35" ht="15.75" customHeight="1" x14ac:dyDescent="0.35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  <c r="AA868" s="47"/>
      <c r="AB868" s="47"/>
      <c r="AC868" s="47"/>
      <c r="AD868" s="47"/>
      <c r="AE868" s="47"/>
      <c r="AF868" s="47"/>
      <c r="AG868" s="47"/>
      <c r="AH868" s="47"/>
      <c r="AI868" s="47"/>
    </row>
    <row r="869" spans="1:35" ht="15.75" customHeight="1" x14ac:dyDescent="0.35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  <c r="AA869" s="47"/>
      <c r="AB869" s="47"/>
      <c r="AC869" s="47"/>
      <c r="AD869" s="47"/>
      <c r="AE869" s="47"/>
      <c r="AF869" s="47"/>
      <c r="AG869" s="47"/>
      <c r="AH869" s="47"/>
      <c r="AI869" s="47"/>
    </row>
    <row r="870" spans="1:35" ht="15.75" customHeight="1" x14ac:dyDescent="0.35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  <c r="AA870" s="47"/>
      <c r="AB870" s="47"/>
      <c r="AC870" s="47"/>
      <c r="AD870" s="47"/>
      <c r="AE870" s="47"/>
      <c r="AF870" s="47"/>
      <c r="AG870" s="47"/>
      <c r="AH870" s="47"/>
      <c r="AI870" s="47"/>
    </row>
    <row r="871" spans="1:35" ht="15.75" customHeight="1" x14ac:dyDescent="0.35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  <c r="AA871" s="47"/>
      <c r="AB871" s="47"/>
      <c r="AC871" s="47"/>
      <c r="AD871" s="47"/>
      <c r="AE871" s="47"/>
      <c r="AF871" s="47"/>
      <c r="AG871" s="47"/>
      <c r="AH871" s="47"/>
      <c r="AI871" s="47"/>
    </row>
    <row r="872" spans="1:35" ht="15.75" customHeight="1" x14ac:dyDescent="0.35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  <c r="AA872" s="47"/>
      <c r="AB872" s="47"/>
      <c r="AC872" s="47"/>
      <c r="AD872" s="47"/>
      <c r="AE872" s="47"/>
      <c r="AF872" s="47"/>
      <c r="AG872" s="47"/>
      <c r="AH872" s="47"/>
      <c r="AI872" s="47"/>
    </row>
    <row r="873" spans="1:35" ht="15.75" customHeight="1" x14ac:dyDescent="0.35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  <c r="AA873" s="47"/>
      <c r="AB873" s="47"/>
      <c r="AC873" s="47"/>
      <c r="AD873" s="47"/>
      <c r="AE873" s="47"/>
      <c r="AF873" s="47"/>
      <c r="AG873" s="47"/>
      <c r="AH873" s="47"/>
      <c r="AI873" s="47"/>
    </row>
    <row r="874" spans="1:35" ht="15.75" customHeight="1" x14ac:dyDescent="0.35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  <c r="AA874" s="47"/>
      <c r="AB874" s="47"/>
      <c r="AC874" s="47"/>
      <c r="AD874" s="47"/>
      <c r="AE874" s="47"/>
      <c r="AF874" s="47"/>
      <c r="AG874" s="47"/>
      <c r="AH874" s="47"/>
      <c r="AI874" s="47"/>
    </row>
    <row r="875" spans="1:35" ht="15.75" customHeight="1" x14ac:dyDescent="0.35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  <c r="AA875" s="47"/>
      <c r="AB875" s="47"/>
      <c r="AC875" s="47"/>
      <c r="AD875" s="47"/>
      <c r="AE875" s="47"/>
      <c r="AF875" s="47"/>
      <c r="AG875" s="47"/>
      <c r="AH875" s="47"/>
      <c r="AI875" s="47"/>
    </row>
    <row r="876" spans="1:35" ht="15.75" customHeight="1" x14ac:dyDescent="0.35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  <c r="AA876" s="47"/>
      <c r="AB876" s="47"/>
      <c r="AC876" s="47"/>
      <c r="AD876" s="47"/>
      <c r="AE876" s="47"/>
      <c r="AF876" s="47"/>
      <c r="AG876" s="47"/>
      <c r="AH876" s="47"/>
      <c r="AI876" s="47"/>
    </row>
    <row r="877" spans="1:35" ht="15.75" customHeight="1" x14ac:dyDescent="0.35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  <c r="AA877" s="47"/>
      <c r="AB877" s="47"/>
      <c r="AC877" s="47"/>
      <c r="AD877" s="47"/>
      <c r="AE877" s="47"/>
      <c r="AF877" s="47"/>
      <c r="AG877" s="47"/>
      <c r="AH877" s="47"/>
      <c r="AI877" s="47"/>
    </row>
    <row r="878" spans="1:35" ht="15.75" customHeight="1" x14ac:dyDescent="0.35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  <c r="AA878" s="47"/>
      <c r="AB878" s="47"/>
      <c r="AC878" s="47"/>
      <c r="AD878" s="47"/>
      <c r="AE878" s="47"/>
      <c r="AF878" s="47"/>
      <c r="AG878" s="47"/>
      <c r="AH878" s="47"/>
      <c r="AI878" s="47"/>
    </row>
    <row r="879" spans="1:35" ht="15.75" customHeight="1" x14ac:dyDescent="0.35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  <c r="AA879" s="47"/>
      <c r="AB879" s="47"/>
      <c r="AC879" s="47"/>
      <c r="AD879" s="47"/>
      <c r="AE879" s="47"/>
      <c r="AF879" s="47"/>
      <c r="AG879" s="47"/>
      <c r="AH879" s="47"/>
      <c r="AI879" s="47"/>
    </row>
    <row r="880" spans="1:35" ht="15.75" customHeight="1" x14ac:dyDescent="0.35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  <c r="AA880" s="47"/>
      <c r="AB880" s="47"/>
      <c r="AC880" s="47"/>
      <c r="AD880" s="47"/>
      <c r="AE880" s="47"/>
      <c r="AF880" s="47"/>
      <c r="AG880" s="47"/>
      <c r="AH880" s="47"/>
      <c r="AI880" s="47"/>
    </row>
    <row r="881" spans="1:35" ht="15.75" customHeight="1" x14ac:dyDescent="0.35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  <c r="AA881" s="47"/>
      <c r="AB881" s="47"/>
      <c r="AC881" s="47"/>
      <c r="AD881" s="47"/>
      <c r="AE881" s="47"/>
      <c r="AF881" s="47"/>
      <c r="AG881" s="47"/>
      <c r="AH881" s="47"/>
      <c r="AI881" s="47"/>
    </row>
    <row r="882" spans="1:35" ht="15.75" customHeight="1" x14ac:dyDescent="0.35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  <c r="AA882" s="47"/>
      <c r="AB882" s="47"/>
      <c r="AC882" s="47"/>
      <c r="AD882" s="47"/>
      <c r="AE882" s="47"/>
      <c r="AF882" s="47"/>
      <c r="AG882" s="47"/>
      <c r="AH882" s="47"/>
      <c r="AI882" s="47"/>
    </row>
    <row r="883" spans="1:35" ht="15.75" customHeight="1" x14ac:dyDescent="0.35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  <c r="AA883" s="47"/>
      <c r="AB883" s="47"/>
      <c r="AC883" s="47"/>
      <c r="AD883" s="47"/>
      <c r="AE883" s="47"/>
      <c r="AF883" s="47"/>
      <c r="AG883" s="47"/>
      <c r="AH883" s="47"/>
      <c r="AI883" s="47"/>
    </row>
    <row r="884" spans="1:35" ht="15.75" customHeight="1" x14ac:dyDescent="0.35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  <c r="AA884" s="47"/>
      <c r="AB884" s="47"/>
      <c r="AC884" s="47"/>
      <c r="AD884" s="47"/>
      <c r="AE884" s="47"/>
      <c r="AF884" s="47"/>
      <c r="AG884" s="47"/>
      <c r="AH884" s="47"/>
      <c r="AI884" s="47"/>
    </row>
    <row r="885" spans="1:35" ht="15.75" customHeight="1" x14ac:dyDescent="0.35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  <c r="AA885" s="47"/>
      <c r="AB885" s="47"/>
      <c r="AC885" s="47"/>
      <c r="AD885" s="47"/>
      <c r="AE885" s="47"/>
      <c r="AF885" s="47"/>
      <c r="AG885" s="47"/>
      <c r="AH885" s="47"/>
      <c r="AI885" s="47"/>
    </row>
    <row r="886" spans="1:35" ht="15.75" customHeight="1" x14ac:dyDescent="0.35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  <c r="AA886" s="47"/>
      <c r="AB886" s="47"/>
      <c r="AC886" s="47"/>
      <c r="AD886" s="47"/>
      <c r="AE886" s="47"/>
      <c r="AF886" s="47"/>
      <c r="AG886" s="47"/>
      <c r="AH886" s="47"/>
      <c r="AI886" s="47"/>
    </row>
    <row r="887" spans="1:35" ht="15.75" customHeight="1" x14ac:dyDescent="0.35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  <c r="AA887" s="47"/>
      <c r="AB887" s="47"/>
      <c r="AC887" s="47"/>
      <c r="AD887" s="47"/>
      <c r="AE887" s="47"/>
      <c r="AF887" s="47"/>
      <c r="AG887" s="47"/>
      <c r="AH887" s="47"/>
      <c r="AI887" s="47"/>
    </row>
    <row r="888" spans="1:35" ht="15.75" customHeight="1" x14ac:dyDescent="0.35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  <c r="AA888" s="47"/>
      <c r="AB888" s="47"/>
      <c r="AC888" s="47"/>
      <c r="AD888" s="47"/>
      <c r="AE888" s="47"/>
      <c r="AF888" s="47"/>
      <c r="AG888" s="47"/>
      <c r="AH888" s="47"/>
      <c r="AI888" s="47"/>
    </row>
    <row r="889" spans="1:35" ht="15.75" customHeight="1" x14ac:dyDescent="0.35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  <c r="AA889" s="47"/>
      <c r="AB889" s="47"/>
      <c r="AC889" s="47"/>
      <c r="AD889" s="47"/>
      <c r="AE889" s="47"/>
      <c r="AF889" s="47"/>
      <c r="AG889" s="47"/>
      <c r="AH889" s="47"/>
      <c r="AI889" s="47"/>
    </row>
    <row r="890" spans="1:35" ht="15.75" customHeight="1" x14ac:dyDescent="0.35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  <c r="AA890" s="47"/>
      <c r="AB890" s="47"/>
      <c r="AC890" s="47"/>
      <c r="AD890" s="47"/>
      <c r="AE890" s="47"/>
      <c r="AF890" s="47"/>
      <c r="AG890" s="47"/>
      <c r="AH890" s="47"/>
      <c r="AI890" s="47"/>
    </row>
    <row r="891" spans="1:35" ht="15.75" customHeight="1" x14ac:dyDescent="0.35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  <c r="AA891" s="47"/>
      <c r="AB891" s="47"/>
      <c r="AC891" s="47"/>
      <c r="AD891" s="47"/>
      <c r="AE891" s="47"/>
      <c r="AF891" s="47"/>
      <c r="AG891" s="47"/>
      <c r="AH891" s="47"/>
      <c r="AI891" s="47"/>
    </row>
    <row r="892" spans="1:35" ht="15.75" customHeight="1" x14ac:dyDescent="0.35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  <c r="AA892" s="47"/>
      <c r="AB892" s="47"/>
      <c r="AC892" s="47"/>
      <c r="AD892" s="47"/>
      <c r="AE892" s="47"/>
      <c r="AF892" s="47"/>
      <c r="AG892" s="47"/>
      <c r="AH892" s="47"/>
      <c r="AI892" s="47"/>
    </row>
    <row r="893" spans="1:35" ht="15.75" customHeight="1" x14ac:dyDescent="0.35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  <c r="AA893" s="47"/>
      <c r="AB893" s="47"/>
      <c r="AC893" s="47"/>
      <c r="AD893" s="47"/>
      <c r="AE893" s="47"/>
      <c r="AF893" s="47"/>
      <c r="AG893" s="47"/>
      <c r="AH893" s="47"/>
      <c r="AI893" s="47"/>
    </row>
    <row r="894" spans="1:35" ht="15.75" customHeight="1" x14ac:dyDescent="0.35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  <c r="AA894" s="47"/>
      <c r="AB894" s="47"/>
      <c r="AC894" s="47"/>
      <c r="AD894" s="47"/>
      <c r="AE894" s="47"/>
      <c r="AF894" s="47"/>
      <c r="AG894" s="47"/>
      <c r="AH894" s="47"/>
      <c r="AI894" s="47"/>
    </row>
    <row r="895" spans="1:35" ht="15.75" customHeight="1" x14ac:dyDescent="0.35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  <c r="AA895" s="47"/>
      <c r="AB895" s="47"/>
      <c r="AC895" s="47"/>
      <c r="AD895" s="47"/>
      <c r="AE895" s="47"/>
      <c r="AF895" s="47"/>
      <c r="AG895" s="47"/>
      <c r="AH895" s="47"/>
      <c r="AI895" s="47"/>
    </row>
    <row r="896" spans="1:35" ht="15.75" customHeight="1" x14ac:dyDescent="0.35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  <c r="AA896" s="47"/>
      <c r="AB896" s="47"/>
      <c r="AC896" s="47"/>
      <c r="AD896" s="47"/>
      <c r="AE896" s="47"/>
      <c r="AF896" s="47"/>
      <c r="AG896" s="47"/>
      <c r="AH896" s="47"/>
      <c r="AI896" s="47"/>
    </row>
    <row r="897" spans="1:35" ht="15.75" customHeight="1" x14ac:dyDescent="0.35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  <c r="AA897" s="47"/>
      <c r="AB897" s="47"/>
      <c r="AC897" s="47"/>
      <c r="AD897" s="47"/>
      <c r="AE897" s="47"/>
      <c r="AF897" s="47"/>
      <c r="AG897" s="47"/>
      <c r="AH897" s="47"/>
      <c r="AI897" s="47"/>
    </row>
    <row r="898" spans="1:35" ht="15.75" customHeight="1" x14ac:dyDescent="0.35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  <c r="AA898" s="47"/>
      <c r="AB898" s="47"/>
      <c r="AC898" s="47"/>
      <c r="AD898" s="47"/>
      <c r="AE898" s="47"/>
      <c r="AF898" s="47"/>
      <c r="AG898" s="47"/>
      <c r="AH898" s="47"/>
      <c r="AI898" s="47"/>
    </row>
    <row r="899" spans="1:35" ht="15.75" customHeight="1" x14ac:dyDescent="0.35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  <c r="AA899" s="47"/>
      <c r="AB899" s="47"/>
      <c r="AC899" s="47"/>
      <c r="AD899" s="47"/>
      <c r="AE899" s="47"/>
      <c r="AF899" s="47"/>
      <c r="AG899" s="47"/>
      <c r="AH899" s="47"/>
      <c r="AI899" s="47"/>
    </row>
    <row r="900" spans="1:35" ht="15.75" customHeight="1" x14ac:dyDescent="0.35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  <c r="AA900" s="47"/>
      <c r="AB900" s="47"/>
      <c r="AC900" s="47"/>
      <c r="AD900" s="47"/>
      <c r="AE900" s="47"/>
      <c r="AF900" s="47"/>
      <c r="AG900" s="47"/>
      <c r="AH900" s="47"/>
      <c r="AI900" s="47"/>
    </row>
    <row r="901" spans="1:35" ht="15.75" customHeight="1" x14ac:dyDescent="0.35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  <c r="AA901" s="47"/>
      <c r="AB901" s="47"/>
      <c r="AC901" s="47"/>
      <c r="AD901" s="47"/>
      <c r="AE901" s="47"/>
      <c r="AF901" s="47"/>
      <c r="AG901" s="47"/>
      <c r="AH901" s="47"/>
      <c r="AI901" s="47"/>
    </row>
    <row r="902" spans="1:35" ht="15.75" customHeight="1" x14ac:dyDescent="0.35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  <c r="AA902" s="47"/>
      <c r="AB902" s="47"/>
      <c r="AC902" s="47"/>
      <c r="AD902" s="47"/>
      <c r="AE902" s="47"/>
      <c r="AF902" s="47"/>
      <c r="AG902" s="47"/>
      <c r="AH902" s="47"/>
      <c r="AI902" s="47"/>
    </row>
    <row r="903" spans="1:35" ht="15.75" customHeight="1" x14ac:dyDescent="0.35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  <c r="AA903" s="47"/>
      <c r="AB903" s="47"/>
      <c r="AC903" s="47"/>
      <c r="AD903" s="47"/>
      <c r="AE903" s="47"/>
      <c r="AF903" s="47"/>
      <c r="AG903" s="47"/>
      <c r="AH903" s="47"/>
      <c r="AI903" s="47"/>
    </row>
    <row r="904" spans="1:35" ht="15.75" customHeight="1" x14ac:dyDescent="0.35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  <c r="AA904" s="47"/>
      <c r="AB904" s="47"/>
      <c r="AC904" s="47"/>
      <c r="AD904" s="47"/>
      <c r="AE904" s="47"/>
      <c r="AF904" s="47"/>
      <c r="AG904" s="47"/>
      <c r="AH904" s="47"/>
      <c r="AI904" s="47"/>
    </row>
    <row r="905" spans="1:35" ht="15.75" customHeight="1" x14ac:dyDescent="0.35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  <c r="AA905" s="47"/>
      <c r="AB905" s="47"/>
      <c r="AC905" s="47"/>
      <c r="AD905" s="47"/>
      <c r="AE905" s="47"/>
      <c r="AF905" s="47"/>
      <c r="AG905" s="47"/>
      <c r="AH905" s="47"/>
      <c r="AI905" s="47"/>
    </row>
    <row r="906" spans="1:35" ht="15.75" customHeight="1" x14ac:dyDescent="0.35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  <c r="AA906" s="47"/>
      <c r="AB906" s="47"/>
      <c r="AC906" s="47"/>
      <c r="AD906" s="47"/>
      <c r="AE906" s="47"/>
      <c r="AF906" s="47"/>
      <c r="AG906" s="47"/>
      <c r="AH906" s="47"/>
      <c r="AI906" s="47"/>
    </row>
    <row r="907" spans="1:35" ht="15.75" customHeight="1" x14ac:dyDescent="0.35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  <c r="AA907" s="47"/>
      <c r="AB907" s="47"/>
      <c r="AC907" s="47"/>
      <c r="AD907" s="47"/>
      <c r="AE907" s="47"/>
      <c r="AF907" s="47"/>
      <c r="AG907" s="47"/>
      <c r="AH907" s="47"/>
      <c r="AI907" s="47"/>
    </row>
    <row r="908" spans="1:35" ht="15.75" customHeight="1" x14ac:dyDescent="0.35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  <c r="AA908" s="47"/>
      <c r="AB908" s="47"/>
      <c r="AC908" s="47"/>
      <c r="AD908" s="47"/>
      <c r="AE908" s="47"/>
      <c r="AF908" s="47"/>
      <c r="AG908" s="47"/>
      <c r="AH908" s="47"/>
      <c r="AI908" s="47"/>
    </row>
    <row r="909" spans="1:35" ht="15.75" customHeight="1" x14ac:dyDescent="0.35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  <c r="AA909" s="47"/>
      <c r="AB909" s="47"/>
      <c r="AC909" s="47"/>
      <c r="AD909" s="47"/>
      <c r="AE909" s="47"/>
      <c r="AF909" s="47"/>
      <c r="AG909" s="47"/>
      <c r="AH909" s="47"/>
      <c r="AI909" s="47"/>
    </row>
    <row r="910" spans="1:35" ht="15.75" customHeight="1" x14ac:dyDescent="0.35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  <c r="AA910" s="47"/>
      <c r="AB910" s="47"/>
      <c r="AC910" s="47"/>
      <c r="AD910" s="47"/>
      <c r="AE910" s="47"/>
      <c r="AF910" s="47"/>
      <c r="AG910" s="47"/>
      <c r="AH910" s="47"/>
      <c r="AI910" s="47"/>
    </row>
    <row r="911" spans="1:35" ht="15.75" customHeight="1" x14ac:dyDescent="0.35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  <c r="AA911" s="47"/>
      <c r="AB911" s="47"/>
      <c r="AC911" s="47"/>
      <c r="AD911" s="47"/>
      <c r="AE911" s="47"/>
      <c r="AF911" s="47"/>
      <c r="AG911" s="47"/>
      <c r="AH911" s="47"/>
      <c r="AI911" s="47"/>
    </row>
    <row r="912" spans="1:35" ht="15.75" customHeight="1" x14ac:dyDescent="0.35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  <c r="AA912" s="47"/>
      <c r="AB912" s="47"/>
      <c r="AC912" s="47"/>
      <c r="AD912" s="47"/>
      <c r="AE912" s="47"/>
      <c r="AF912" s="47"/>
      <c r="AG912" s="47"/>
      <c r="AH912" s="47"/>
      <c r="AI912" s="47"/>
    </row>
    <row r="913" spans="1:35" ht="15.75" customHeight="1" x14ac:dyDescent="0.35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  <c r="AA913" s="47"/>
      <c r="AB913" s="47"/>
      <c r="AC913" s="47"/>
      <c r="AD913" s="47"/>
      <c r="AE913" s="47"/>
      <c r="AF913" s="47"/>
      <c r="AG913" s="47"/>
      <c r="AH913" s="47"/>
      <c r="AI913" s="47"/>
    </row>
    <row r="914" spans="1:35" ht="15.75" customHeight="1" x14ac:dyDescent="0.35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  <c r="AA914" s="47"/>
      <c r="AB914" s="47"/>
      <c r="AC914" s="47"/>
      <c r="AD914" s="47"/>
      <c r="AE914" s="47"/>
      <c r="AF914" s="47"/>
      <c r="AG914" s="47"/>
      <c r="AH914" s="47"/>
      <c r="AI914" s="47"/>
    </row>
    <row r="915" spans="1:35" ht="15.75" customHeight="1" x14ac:dyDescent="0.35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  <c r="AA915" s="47"/>
      <c r="AB915" s="47"/>
      <c r="AC915" s="47"/>
      <c r="AD915" s="47"/>
      <c r="AE915" s="47"/>
      <c r="AF915" s="47"/>
      <c r="AG915" s="47"/>
      <c r="AH915" s="47"/>
      <c r="AI915" s="47"/>
    </row>
    <row r="916" spans="1:35" ht="15.75" customHeight="1" x14ac:dyDescent="0.35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  <c r="AA916" s="47"/>
      <c r="AB916" s="47"/>
      <c r="AC916" s="47"/>
      <c r="AD916" s="47"/>
      <c r="AE916" s="47"/>
      <c r="AF916" s="47"/>
      <c r="AG916" s="47"/>
      <c r="AH916" s="47"/>
      <c r="AI916" s="47"/>
    </row>
    <row r="917" spans="1:35" ht="15.75" customHeight="1" x14ac:dyDescent="0.35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  <c r="AA917" s="47"/>
      <c r="AB917" s="47"/>
      <c r="AC917" s="47"/>
      <c r="AD917" s="47"/>
      <c r="AE917" s="47"/>
      <c r="AF917" s="47"/>
      <c r="AG917" s="47"/>
      <c r="AH917" s="47"/>
      <c r="AI917" s="47"/>
    </row>
    <row r="918" spans="1:35" ht="15.75" customHeight="1" x14ac:dyDescent="0.35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  <c r="AA918" s="47"/>
      <c r="AB918" s="47"/>
      <c r="AC918" s="47"/>
      <c r="AD918" s="47"/>
      <c r="AE918" s="47"/>
      <c r="AF918" s="47"/>
      <c r="AG918" s="47"/>
      <c r="AH918" s="47"/>
      <c r="AI918" s="47"/>
    </row>
    <row r="919" spans="1:35" ht="15.75" customHeight="1" x14ac:dyDescent="0.35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  <c r="AA919" s="47"/>
      <c r="AB919" s="47"/>
      <c r="AC919" s="47"/>
      <c r="AD919" s="47"/>
      <c r="AE919" s="47"/>
      <c r="AF919" s="47"/>
      <c r="AG919" s="47"/>
      <c r="AH919" s="47"/>
      <c r="AI919" s="47"/>
    </row>
    <row r="920" spans="1:35" ht="15.75" customHeight="1" x14ac:dyDescent="0.35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  <c r="AA920" s="47"/>
      <c r="AB920" s="47"/>
      <c r="AC920" s="47"/>
      <c r="AD920" s="47"/>
      <c r="AE920" s="47"/>
      <c r="AF920" s="47"/>
      <c r="AG920" s="47"/>
      <c r="AH920" s="47"/>
      <c r="AI920" s="47"/>
    </row>
    <row r="921" spans="1:35" ht="15.75" customHeight="1" x14ac:dyDescent="0.35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  <c r="AA921" s="47"/>
      <c r="AB921" s="47"/>
      <c r="AC921" s="47"/>
      <c r="AD921" s="47"/>
      <c r="AE921" s="47"/>
      <c r="AF921" s="47"/>
      <c r="AG921" s="47"/>
      <c r="AH921" s="47"/>
      <c r="AI921" s="47"/>
    </row>
    <row r="922" spans="1:35" ht="15.75" customHeight="1" x14ac:dyDescent="0.35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  <c r="AA922" s="47"/>
      <c r="AB922" s="47"/>
      <c r="AC922" s="47"/>
      <c r="AD922" s="47"/>
      <c r="AE922" s="47"/>
      <c r="AF922" s="47"/>
      <c r="AG922" s="47"/>
      <c r="AH922" s="47"/>
      <c r="AI922" s="47"/>
    </row>
    <row r="923" spans="1:35" ht="15.75" customHeight="1" x14ac:dyDescent="0.35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  <c r="AA923" s="47"/>
      <c r="AB923" s="47"/>
      <c r="AC923" s="47"/>
      <c r="AD923" s="47"/>
      <c r="AE923" s="47"/>
      <c r="AF923" s="47"/>
      <c r="AG923" s="47"/>
      <c r="AH923" s="47"/>
      <c r="AI923" s="47"/>
    </row>
    <row r="924" spans="1:35" ht="15.75" customHeight="1" x14ac:dyDescent="0.35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  <c r="AA924" s="47"/>
      <c r="AB924" s="47"/>
      <c r="AC924" s="47"/>
      <c r="AD924" s="47"/>
      <c r="AE924" s="47"/>
      <c r="AF924" s="47"/>
      <c r="AG924" s="47"/>
      <c r="AH924" s="47"/>
      <c r="AI924" s="47"/>
    </row>
    <row r="925" spans="1:35" ht="15.75" customHeight="1" x14ac:dyDescent="0.35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  <c r="AA925" s="47"/>
      <c r="AB925" s="47"/>
      <c r="AC925" s="47"/>
      <c r="AD925" s="47"/>
      <c r="AE925" s="47"/>
      <c r="AF925" s="47"/>
      <c r="AG925" s="47"/>
      <c r="AH925" s="47"/>
      <c r="AI925" s="47"/>
    </row>
    <row r="926" spans="1:35" ht="15.75" customHeight="1" x14ac:dyDescent="0.35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  <c r="AA926" s="47"/>
      <c r="AB926" s="47"/>
      <c r="AC926" s="47"/>
      <c r="AD926" s="47"/>
      <c r="AE926" s="47"/>
      <c r="AF926" s="47"/>
      <c r="AG926" s="47"/>
      <c r="AH926" s="47"/>
      <c r="AI926" s="47"/>
    </row>
    <row r="927" spans="1:35" ht="15.75" customHeight="1" x14ac:dyDescent="0.35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  <c r="AA927" s="47"/>
      <c r="AB927" s="47"/>
      <c r="AC927" s="47"/>
      <c r="AD927" s="47"/>
      <c r="AE927" s="47"/>
      <c r="AF927" s="47"/>
      <c r="AG927" s="47"/>
      <c r="AH927" s="47"/>
      <c r="AI927" s="47"/>
    </row>
    <row r="928" spans="1:35" ht="15.75" customHeight="1" x14ac:dyDescent="0.35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  <c r="AA928" s="47"/>
      <c r="AB928" s="47"/>
      <c r="AC928" s="47"/>
      <c r="AD928" s="47"/>
      <c r="AE928" s="47"/>
      <c r="AF928" s="47"/>
      <c r="AG928" s="47"/>
      <c r="AH928" s="47"/>
      <c r="AI928" s="47"/>
    </row>
    <row r="929" spans="1:35" ht="15.75" customHeight="1" x14ac:dyDescent="0.35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  <c r="AA929" s="47"/>
      <c r="AB929" s="47"/>
      <c r="AC929" s="47"/>
      <c r="AD929" s="47"/>
      <c r="AE929" s="47"/>
      <c r="AF929" s="47"/>
      <c r="AG929" s="47"/>
      <c r="AH929" s="47"/>
      <c r="AI929" s="47"/>
    </row>
    <row r="930" spans="1:35" ht="15.75" customHeight="1" x14ac:dyDescent="0.35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  <c r="AA930" s="47"/>
      <c r="AB930" s="47"/>
      <c r="AC930" s="47"/>
      <c r="AD930" s="47"/>
      <c r="AE930" s="47"/>
      <c r="AF930" s="47"/>
      <c r="AG930" s="47"/>
      <c r="AH930" s="47"/>
      <c r="AI930" s="47"/>
    </row>
    <row r="931" spans="1:35" ht="15.75" customHeight="1" x14ac:dyDescent="0.35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  <c r="AA931" s="47"/>
      <c r="AB931" s="47"/>
      <c r="AC931" s="47"/>
      <c r="AD931" s="47"/>
      <c r="AE931" s="47"/>
      <c r="AF931" s="47"/>
      <c r="AG931" s="47"/>
      <c r="AH931" s="47"/>
      <c r="AI931" s="47"/>
    </row>
    <row r="932" spans="1:35" ht="15.75" customHeight="1" x14ac:dyDescent="0.35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  <c r="AA932" s="47"/>
      <c r="AB932" s="47"/>
      <c r="AC932" s="47"/>
      <c r="AD932" s="47"/>
      <c r="AE932" s="47"/>
      <c r="AF932" s="47"/>
      <c r="AG932" s="47"/>
      <c r="AH932" s="47"/>
      <c r="AI932" s="47"/>
    </row>
    <row r="933" spans="1:35" ht="15.75" customHeight="1" x14ac:dyDescent="0.35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  <c r="AA933" s="47"/>
      <c r="AB933" s="47"/>
      <c r="AC933" s="47"/>
      <c r="AD933" s="47"/>
      <c r="AE933" s="47"/>
      <c r="AF933" s="47"/>
      <c r="AG933" s="47"/>
      <c r="AH933" s="47"/>
      <c r="AI933" s="47"/>
    </row>
    <row r="934" spans="1:35" ht="15.75" customHeight="1" x14ac:dyDescent="0.35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  <c r="AA934" s="47"/>
      <c r="AB934" s="47"/>
      <c r="AC934" s="47"/>
      <c r="AD934" s="47"/>
      <c r="AE934" s="47"/>
      <c r="AF934" s="47"/>
      <c r="AG934" s="47"/>
      <c r="AH934" s="47"/>
      <c r="AI934" s="47"/>
    </row>
    <row r="935" spans="1:35" ht="15.75" customHeight="1" x14ac:dyDescent="0.35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  <c r="AA935" s="47"/>
      <c r="AB935" s="47"/>
      <c r="AC935" s="47"/>
      <c r="AD935" s="47"/>
      <c r="AE935" s="47"/>
      <c r="AF935" s="47"/>
      <c r="AG935" s="47"/>
      <c r="AH935" s="47"/>
      <c r="AI935" s="47"/>
    </row>
    <row r="936" spans="1:35" ht="15.75" customHeight="1" x14ac:dyDescent="0.35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  <c r="AA936" s="47"/>
      <c r="AB936" s="47"/>
      <c r="AC936" s="47"/>
      <c r="AD936" s="47"/>
      <c r="AE936" s="47"/>
      <c r="AF936" s="47"/>
      <c r="AG936" s="47"/>
      <c r="AH936" s="47"/>
      <c r="AI936" s="47"/>
    </row>
    <row r="937" spans="1:35" ht="15.75" customHeight="1" x14ac:dyDescent="0.35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  <c r="AA937" s="47"/>
      <c r="AB937" s="47"/>
      <c r="AC937" s="47"/>
      <c r="AD937" s="47"/>
      <c r="AE937" s="47"/>
      <c r="AF937" s="47"/>
      <c r="AG937" s="47"/>
      <c r="AH937" s="47"/>
      <c r="AI937" s="47"/>
    </row>
    <row r="938" spans="1:35" ht="15.75" customHeight="1" x14ac:dyDescent="0.35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  <c r="AA938" s="47"/>
      <c r="AB938" s="47"/>
      <c r="AC938" s="47"/>
      <c r="AD938" s="47"/>
      <c r="AE938" s="47"/>
      <c r="AF938" s="47"/>
      <c r="AG938" s="47"/>
      <c r="AH938" s="47"/>
      <c r="AI938" s="47"/>
    </row>
    <row r="939" spans="1:35" ht="15.75" customHeight="1" x14ac:dyDescent="0.35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  <c r="AA939" s="47"/>
      <c r="AB939" s="47"/>
      <c r="AC939" s="47"/>
      <c r="AD939" s="47"/>
      <c r="AE939" s="47"/>
      <c r="AF939" s="47"/>
      <c r="AG939" s="47"/>
      <c r="AH939" s="47"/>
      <c r="AI939" s="47"/>
    </row>
    <row r="940" spans="1:35" ht="15.75" customHeight="1" x14ac:dyDescent="0.35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  <c r="AA940" s="47"/>
      <c r="AB940" s="47"/>
      <c r="AC940" s="47"/>
      <c r="AD940" s="47"/>
      <c r="AE940" s="47"/>
      <c r="AF940" s="47"/>
      <c r="AG940" s="47"/>
      <c r="AH940" s="47"/>
      <c r="AI940" s="47"/>
    </row>
    <row r="941" spans="1:35" ht="15.75" customHeight="1" x14ac:dyDescent="0.35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  <c r="AA941" s="47"/>
      <c r="AB941" s="47"/>
      <c r="AC941" s="47"/>
      <c r="AD941" s="47"/>
      <c r="AE941" s="47"/>
      <c r="AF941" s="47"/>
      <c r="AG941" s="47"/>
      <c r="AH941" s="47"/>
      <c r="AI941" s="47"/>
    </row>
    <row r="942" spans="1:35" ht="15.75" customHeight="1" x14ac:dyDescent="0.35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  <c r="AA942" s="47"/>
      <c r="AB942" s="47"/>
      <c r="AC942" s="47"/>
      <c r="AD942" s="47"/>
      <c r="AE942" s="47"/>
      <c r="AF942" s="47"/>
      <c r="AG942" s="47"/>
      <c r="AH942" s="47"/>
      <c r="AI942" s="47"/>
    </row>
    <row r="943" spans="1:35" ht="15.75" customHeight="1" x14ac:dyDescent="0.35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  <c r="AA943" s="47"/>
      <c r="AB943" s="47"/>
      <c r="AC943" s="47"/>
      <c r="AD943" s="47"/>
      <c r="AE943" s="47"/>
      <c r="AF943" s="47"/>
      <c r="AG943" s="47"/>
      <c r="AH943" s="47"/>
      <c r="AI943" s="47"/>
    </row>
    <row r="944" spans="1:35" ht="15.75" customHeight="1" x14ac:dyDescent="0.35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  <c r="AA944" s="47"/>
      <c r="AB944" s="47"/>
      <c r="AC944" s="47"/>
      <c r="AD944" s="47"/>
      <c r="AE944" s="47"/>
      <c r="AF944" s="47"/>
      <c r="AG944" s="47"/>
      <c r="AH944" s="47"/>
      <c r="AI944" s="47"/>
    </row>
    <row r="945" spans="1:35" ht="15.75" customHeight="1" x14ac:dyDescent="0.35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  <c r="AA945" s="47"/>
      <c r="AB945" s="47"/>
      <c r="AC945" s="47"/>
      <c r="AD945" s="47"/>
      <c r="AE945" s="47"/>
      <c r="AF945" s="47"/>
      <c r="AG945" s="47"/>
      <c r="AH945" s="47"/>
      <c r="AI945" s="47"/>
    </row>
    <row r="946" spans="1:35" ht="15.75" customHeight="1" x14ac:dyDescent="0.35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  <c r="AA946" s="47"/>
      <c r="AB946" s="47"/>
      <c r="AC946" s="47"/>
      <c r="AD946" s="47"/>
      <c r="AE946" s="47"/>
      <c r="AF946" s="47"/>
      <c r="AG946" s="47"/>
      <c r="AH946" s="47"/>
      <c r="AI946" s="47"/>
    </row>
    <row r="947" spans="1:35" ht="15.75" customHeight="1" x14ac:dyDescent="0.35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  <c r="AA947" s="47"/>
      <c r="AB947" s="47"/>
      <c r="AC947" s="47"/>
      <c r="AD947" s="47"/>
      <c r="AE947" s="47"/>
      <c r="AF947" s="47"/>
      <c r="AG947" s="47"/>
      <c r="AH947" s="47"/>
      <c r="AI947" s="47"/>
    </row>
    <row r="948" spans="1:35" ht="15.75" customHeight="1" x14ac:dyDescent="0.35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  <c r="AA948" s="47"/>
      <c r="AB948" s="47"/>
      <c r="AC948" s="47"/>
      <c r="AD948" s="47"/>
      <c r="AE948" s="47"/>
      <c r="AF948" s="47"/>
      <c r="AG948" s="47"/>
      <c r="AH948" s="47"/>
      <c r="AI948" s="47"/>
    </row>
    <row r="949" spans="1:35" ht="15.75" customHeight="1" x14ac:dyDescent="0.35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  <c r="AA949" s="47"/>
      <c r="AB949" s="47"/>
      <c r="AC949" s="47"/>
      <c r="AD949" s="47"/>
      <c r="AE949" s="47"/>
      <c r="AF949" s="47"/>
      <c r="AG949" s="47"/>
      <c r="AH949" s="47"/>
      <c r="AI949" s="47"/>
    </row>
    <row r="950" spans="1:35" ht="15.75" customHeight="1" x14ac:dyDescent="0.35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  <c r="AA950" s="47"/>
      <c r="AB950" s="47"/>
      <c r="AC950" s="47"/>
      <c r="AD950" s="47"/>
      <c r="AE950" s="47"/>
      <c r="AF950" s="47"/>
      <c r="AG950" s="47"/>
      <c r="AH950" s="47"/>
      <c r="AI950" s="47"/>
    </row>
    <row r="951" spans="1:35" ht="15.75" customHeight="1" x14ac:dyDescent="0.35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  <c r="AA951" s="47"/>
      <c r="AB951" s="47"/>
      <c r="AC951" s="47"/>
      <c r="AD951" s="47"/>
      <c r="AE951" s="47"/>
      <c r="AF951" s="47"/>
      <c r="AG951" s="47"/>
      <c r="AH951" s="47"/>
      <c r="AI951" s="47"/>
    </row>
    <row r="952" spans="1:35" ht="15.75" customHeight="1" x14ac:dyDescent="0.35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  <c r="AA952" s="47"/>
      <c r="AB952" s="47"/>
      <c r="AC952" s="47"/>
      <c r="AD952" s="47"/>
      <c r="AE952" s="47"/>
      <c r="AF952" s="47"/>
      <c r="AG952" s="47"/>
      <c r="AH952" s="47"/>
      <c r="AI952" s="47"/>
    </row>
    <row r="953" spans="1:35" ht="15.75" customHeight="1" x14ac:dyDescent="0.35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  <c r="AA953" s="47"/>
      <c r="AB953" s="47"/>
      <c r="AC953" s="47"/>
      <c r="AD953" s="47"/>
      <c r="AE953" s="47"/>
      <c r="AF953" s="47"/>
      <c r="AG953" s="47"/>
      <c r="AH953" s="47"/>
      <c r="AI953" s="47"/>
    </row>
    <row r="954" spans="1:35" ht="15.75" customHeight="1" x14ac:dyDescent="0.35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  <c r="AA954" s="47"/>
      <c r="AB954" s="47"/>
      <c r="AC954" s="47"/>
      <c r="AD954" s="47"/>
      <c r="AE954" s="47"/>
      <c r="AF954" s="47"/>
      <c r="AG954" s="47"/>
      <c r="AH954" s="47"/>
      <c r="AI954" s="47"/>
    </row>
    <row r="955" spans="1:35" ht="15.75" customHeight="1" x14ac:dyDescent="0.35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  <c r="AA955" s="47"/>
      <c r="AB955" s="47"/>
      <c r="AC955" s="47"/>
      <c r="AD955" s="47"/>
      <c r="AE955" s="47"/>
      <c r="AF955" s="47"/>
      <c r="AG955" s="47"/>
      <c r="AH955" s="47"/>
      <c r="AI955" s="47"/>
    </row>
    <row r="956" spans="1:35" ht="15.75" customHeight="1" x14ac:dyDescent="0.35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  <c r="AA956" s="47"/>
      <c r="AB956" s="47"/>
      <c r="AC956" s="47"/>
      <c r="AD956" s="47"/>
      <c r="AE956" s="47"/>
      <c r="AF956" s="47"/>
      <c r="AG956" s="47"/>
      <c r="AH956" s="47"/>
      <c r="AI956" s="47"/>
    </row>
    <row r="957" spans="1:35" ht="15.75" customHeight="1" x14ac:dyDescent="0.35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  <c r="AA957" s="47"/>
      <c r="AB957" s="47"/>
      <c r="AC957" s="47"/>
      <c r="AD957" s="47"/>
      <c r="AE957" s="47"/>
      <c r="AF957" s="47"/>
      <c r="AG957" s="47"/>
      <c r="AH957" s="47"/>
      <c r="AI957" s="47"/>
    </row>
    <row r="958" spans="1:35" ht="15.75" customHeight="1" x14ac:dyDescent="0.35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  <c r="AA958" s="47"/>
      <c r="AB958" s="47"/>
      <c r="AC958" s="47"/>
      <c r="AD958" s="47"/>
      <c r="AE958" s="47"/>
      <c r="AF958" s="47"/>
      <c r="AG958" s="47"/>
      <c r="AH958" s="47"/>
      <c r="AI958" s="47"/>
    </row>
    <row r="959" spans="1:35" ht="15.75" customHeight="1" x14ac:dyDescent="0.35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  <c r="AA959" s="47"/>
      <c r="AB959" s="47"/>
      <c r="AC959" s="47"/>
      <c r="AD959" s="47"/>
      <c r="AE959" s="47"/>
      <c r="AF959" s="47"/>
      <c r="AG959" s="47"/>
      <c r="AH959" s="47"/>
      <c r="AI959" s="47"/>
    </row>
    <row r="960" spans="1:35" ht="15.75" customHeight="1" x14ac:dyDescent="0.35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  <c r="AA960" s="47"/>
      <c r="AB960" s="47"/>
      <c r="AC960" s="47"/>
      <c r="AD960" s="47"/>
      <c r="AE960" s="47"/>
      <c r="AF960" s="47"/>
      <c r="AG960" s="47"/>
      <c r="AH960" s="47"/>
      <c r="AI960" s="47"/>
    </row>
    <row r="961" spans="1:35" ht="15.75" customHeight="1" x14ac:dyDescent="0.35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  <c r="AA961" s="47"/>
      <c r="AB961" s="47"/>
      <c r="AC961" s="47"/>
      <c r="AD961" s="47"/>
      <c r="AE961" s="47"/>
      <c r="AF961" s="47"/>
      <c r="AG961" s="47"/>
      <c r="AH961" s="47"/>
      <c r="AI961" s="47"/>
    </row>
    <row r="962" spans="1:35" ht="15.75" customHeight="1" x14ac:dyDescent="0.35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  <c r="AA962" s="47"/>
      <c r="AB962" s="47"/>
      <c r="AC962" s="47"/>
      <c r="AD962" s="47"/>
      <c r="AE962" s="47"/>
      <c r="AF962" s="47"/>
      <c r="AG962" s="47"/>
      <c r="AH962" s="47"/>
      <c r="AI962" s="47"/>
    </row>
    <row r="963" spans="1:35" ht="15.75" customHeight="1" x14ac:dyDescent="0.35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  <c r="AA963" s="47"/>
      <c r="AB963" s="47"/>
      <c r="AC963" s="47"/>
      <c r="AD963" s="47"/>
      <c r="AE963" s="47"/>
      <c r="AF963" s="47"/>
      <c r="AG963" s="47"/>
      <c r="AH963" s="47"/>
      <c r="AI963" s="47"/>
    </row>
    <row r="964" spans="1:35" ht="15.75" customHeight="1" x14ac:dyDescent="0.35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  <c r="AA964" s="47"/>
      <c r="AB964" s="47"/>
      <c r="AC964" s="47"/>
      <c r="AD964" s="47"/>
      <c r="AE964" s="47"/>
      <c r="AF964" s="47"/>
      <c r="AG964" s="47"/>
      <c r="AH964" s="47"/>
      <c r="AI964" s="47"/>
    </row>
    <row r="965" spans="1:35" ht="15.75" customHeight="1" x14ac:dyDescent="0.35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  <c r="AA965" s="47"/>
      <c r="AB965" s="47"/>
      <c r="AC965" s="47"/>
      <c r="AD965" s="47"/>
      <c r="AE965" s="47"/>
      <c r="AF965" s="47"/>
      <c r="AG965" s="47"/>
      <c r="AH965" s="47"/>
      <c r="AI965" s="47"/>
    </row>
    <row r="966" spans="1:35" ht="15.75" customHeight="1" x14ac:dyDescent="0.35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  <c r="AA966" s="47"/>
      <c r="AB966" s="47"/>
      <c r="AC966" s="47"/>
      <c r="AD966" s="47"/>
      <c r="AE966" s="47"/>
      <c r="AF966" s="47"/>
      <c r="AG966" s="47"/>
      <c r="AH966" s="47"/>
      <c r="AI966" s="47"/>
    </row>
    <row r="967" spans="1:35" ht="15.75" customHeight="1" x14ac:dyDescent="0.35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  <c r="AA967" s="47"/>
      <c r="AB967" s="47"/>
      <c r="AC967" s="47"/>
      <c r="AD967" s="47"/>
      <c r="AE967" s="47"/>
      <c r="AF967" s="47"/>
      <c r="AG967" s="47"/>
      <c r="AH967" s="47"/>
      <c r="AI967" s="47"/>
    </row>
    <row r="968" spans="1:35" ht="15.75" customHeight="1" x14ac:dyDescent="0.35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  <c r="AA968" s="47"/>
      <c r="AB968" s="47"/>
      <c r="AC968" s="47"/>
      <c r="AD968" s="47"/>
      <c r="AE968" s="47"/>
      <c r="AF968" s="47"/>
      <c r="AG968" s="47"/>
      <c r="AH968" s="47"/>
      <c r="AI968" s="47"/>
    </row>
    <row r="969" spans="1:35" ht="15.75" customHeight="1" x14ac:dyDescent="0.35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  <c r="AA969" s="47"/>
      <c r="AB969" s="47"/>
      <c r="AC969" s="47"/>
      <c r="AD969" s="47"/>
      <c r="AE969" s="47"/>
      <c r="AF969" s="47"/>
      <c r="AG969" s="47"/>
      <c r="AH969" s="47"/>
      <c r="AI969" s="47"/>
    </row>
    <row r="970" spans="1:35" ht="15.75" customHeight="1" x14ac:dyDescent="0.35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  <c r="AA970" s="47"/>
      <c r="AB970" s="47"/>
      <c r="AC970" s="47"/>
      <c r="AD970" s="47"/>
      <c r="AE970" s="47"/>
      <c r="AF970" s="47"/>
      <c r="AG970" s="47"/>
      <c r="AH970" s="47"/>
      <c r="AI970" s="47"/>
    </row>
    <row r="971" spans="1:35" ht="15.75" customHeight="1" x14ac:dyDescent="0.35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  <c r="AA971" s="47"/>
      <c r="AB971" s="47"/>
      <c r="AC971" s="47"/>
      <c r="AD971" s="47"/>
      <c r="AE971" s="47"/>
      <c r="AF971" s="47"/>
      <c r="AG971" s="47"/>
      <c r="AH971" s="47"/>
      <c r="AI971" s="47"/>
    </row>
    <row r="972" spans="1:35" ht="15.75" customHeight="1" x14ac:dyDescent="0.35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  <c r="AA972" s="47"/>
      <c r="AB972" s="47"/>
      <c r="AC972" s="47"/>
      <c r="AD972" s="47"/>
      <c r="AE972" s="47"/>
      <c r="AF972" s="47"/>
      <c r="AG972" s="47"/>
      <c r="AH972" s="47"/>
      <c r="AI972" s="47"/>
    </row>
    <row r="973" spans="1:35" ht="15.75" customHeight="1" x14ac:dyDescent="0.35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  <c r="AA973" s="47"/>
      <c r="AB973" s="47"/>
      <c r="AC973" s="47"/>
      <c r="AD973" s="47"/>
      <c r="AE973" s="47"/>
      <c r="AF973" s="47"/>
      <c r="AG973" s="47"/>
      <c r="AH973" s="47"/>
      <c r="AI973" s="47"/>
    </row>
    <row r="974" spans="1:35" ht="15.75" customHeight="1" x14ac:dyDescent="0.35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  <c r="AA974" s="47"/>
      <c r="AB974" s="47"/>
      <c r="AC974" s="47"/>
      <c r="AD974" s="47"/>
      <c r="AE974" s="47"/>
      <c r="AF974" s="47"/>
      <c r="AG974" s="47"/>
      <c r="AH974" s="47"/>
      <c r="AI974" s="47"/>
    </row>
    <row r="975" spans="1:35" ht="15.75" customHeight="1" x14ac:dyDescent="0.35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  <c r="AA975" s="47"/>
      <c r="AB975" s="47"/>
      <c r="AC975" s="47"/>
      <c r="AD975" s="47"/>
      <c r="AE975" s="47"/>
      <c r="AF975" s="47"/>
      <c r="AG975" s="47"/>
      <c r="AH975" s="47"/>
      <c r="AI975" s="47"/>
    </row>
    <row r="976" spans="1:35" ht="15.75" customHeight="1" x14ac:dyDescent="0.35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  <c r="AA976" s="47"/>
      <c r="AB976" s="47"/>
      <c r="AC976" s="47"/>
      <c r="AD976" s="47"/>
      <c r="AE976" s="47"/>
      <c r="AF976" s="47"/>
      <c r="AG976" s="47"/>
      <c r="AH976" s="47"/>
      <c r="AI976" s="47"/>
    </row>
    <row r="977" spans="1:35" ht="15.75" customHeight="1" x14ac:dyDescent="0.35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  <c r="AA977" s="47"/>
      <c r="AB977" s="47"/>
      <c r="AC977" s="47"/>
      <c r="AD977" s="47"/>
      <c r="AE977" s="47"/>
      <c r="AF977" s="47"/>
      <c r="AG977" s="47"/>
      <c r="AH977" s="47"/>
      <c r="AI977" s="47"/>
    </row>
    <row r="978" spans="1:35" ht="15.75" customHeight="1" x14ac:dyDescent="0.35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  <c r="AA978" s="47"/>
      <c r="AB978" s="47"/>
      <c r="AC978" s="47"/>
      <c r="AD978" s="47"/>
      <c r="AE978" s="47"/>
      <c r="AF978" s="47"/>
      <c r="AG978" s="47"/>
      <c r="AH978" s="47"/>
      <c r="AI978" s="47"/>
    </row>
    <row r="979" spans="1:35" ht="15.75" customHeight="1" x14ac:dyDescent="0.35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  <c r="AA979" s="47"/>
      <c r="AB979" s="47"/>
      <c r="AC979" s="47"/>
      <c r="AD979" s="47"/>
      <c r="AE979" s="47"/>
      <c r="AF979" s="47"/>
      <c r="AG979" s="47"/>
      <c r="AH979" s="47"/>
      <c r="AI979" s="47"/>
    </row>
    <row r="980" spans="1:35" ht="15.75" customHeight="1" x14ac:dyDescent="0.35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  <c r="AA980" s="47"/>
      <c r="AB980" s="47"/>
      <c r="AC980" s="47"/>
      <c r="AD980" s="47"/>
      <c r="AE980" s="47"/>
      <c r="AF980" s="47"/>
      <c r="AG980" s="47"/>
      <c r="AH980" s="47"/>
      <c r="AI980" s="47"/>
    </row>
    <row r="981" spans="1:35" ht="15.75" customHeight="1" x14ac:dyDescent="0.35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  <c r="AA981" s="47"/>
      <c r="AB981" s="47"/>
      <c r="AC981" s="47"/>
      <c r="AD981" s="47"/>
      <c r="AE981" s="47"/>
      <c r="AF981" s="47"/>
      <c r="AG981" s="47"/>
      <c r="AH981" s="47"/>
      <c r="AI981" s="47"/>
    </row>
    <row r="982" spans="1:35" ht="15.75" customHeight="1" x14ac:dyDescent="0.35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  <c r="AA982" s="47"/>
      <c r="AB982" s="47"/>
      <c r="AC982" s="47"/>
      <c r="AD982" s="47"/>
      <c r="AE982" s="47"/>
      <c r="AF982" s="47"/>
      <c r="AG982" s="47"/>
      <c r="AH982" s="47"/>
      <c r="AI982" s="47"/>
    </row>
    <row r="983" spans="1:35" ht="15.75" customHeight="1" x14ac:dyDescent="0.35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  <c r="AA983" s="47"/>
      <c r="AB983" s="47"/>
      <c r="AC983" s="47"/>
      <c r="AD983" s="47"/>
      <c r="AE983" s="47"/>
      <c r="AF983" s="47"/>
      <c r="AG983" s="47"/>
      <c r="AH983" s="47"/>
      <c r="AI983" s="47"/>
    </row>
    <row r="984" spans="1:35" ht="15.75" customHeight="1" x14ac:dyDescent="0.35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  <c r="AA984" s="47"/>
      <c r="AB984" s="47"/>
      <c r="AC984" s="47"/>
      <c r="AD984" s="47"/>
      <c r="AE984" s="47"/>
      <c r="AF984" s="47"/>
      <c r="AG984" s="47"/>
      <c r="AH984" s="47"/>
      <c r="AI984" s="47"/>
    </row>
    <row r="985" spans="1:35" ht="15.75" customHeight="1" x14ac:dyDescent="0.35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  <c r="AA985" s="47"/>
      <c r="AB985" s="47"/>
      <c r="AC985" s="47"/>
      <c r="AD985" s="47"/>
      <c r="AE985" s="47"/>
      <c r="AF985" s="47"/>
      <c r="AG985" s="47"/>
      <c r="AH985" s="47"/>
      <c r="AI985" s="47"/>
    </row>
    <row r="986" spans="1:35" ht="15.75" customHeight="1" x14ac:dyDescent="0.35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  <c r="AA986" s="47"/>
      <c r="AB986" s="47"/>
      <c r="AC986" s="47"/>
      <c r="AD986" s="47"/>
      <c r="AE986" s="47"/>
      <c r="AF986" s="47"/>
      <c r="AG986" s="47"/>
      <c r="AH986" s="47"/>
      <c r="AI986" s="47"/>
    </row>
    <row r="987" spans="1:35" ht="15.75" customHeight="1" x14ac:dyDescent="0.35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  <c r="AA987" s="47"/>
      <c r="AB987" s="47"/>
      <c r="AC987" s="47"/>
      <c r="AD987" s="47"/>
      <c r="AE987" s="47"/>
      <c r="AF987" s="47"/>
      <c r="AG987" s="47"/>
      <c r="AH987" s="47"/>
      <c r="AI987" s="47"/>
    </row>
    <row r="988" spans="1:35" ht="15.75" customHeight="1" x14ac:dyDescent="0.35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  <c r="AA988" s="47"/>
      <c r="AB988" s="47"/>
      <c r="AC988" s="47"/>
      <c r="AD988" s="47"/>
      <c r="AE988" s="47"/>
      <c r="AF988" s="47"/>
      <c r="AG988" s="47"/>
      <c r="AH988" s="47"/>
      <c r="AI988" s="47"/>
    </row>
    <row r="989" spans="1:35" ht="15.75" customHeight="1" x14ac:dyDescent="0.35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  <c r="AA989" s="47"/>
      <c r="AB989" s="47"/>
      <c r="AC989" s="47"/>
      <c r="AD989" s="47"/>
      <c r="AE989" s="47"/>
      <c r="AF989" s="47"/>
      <c r="AG989" s="47"/>
      <c r="AH989" s="47"/>
      <c r="AI989" s="47"/>
    </row>
    <row r="990" spans="1:35" ht="15.75" customHeight="1" x14ac:dyDescent="0.35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  <c r="AA990" s="47"/>
      <c r="AB990" s="47"/>
      <c r="AC990" s="47"/>
      <c r="AD990" s="47"/>
      <c r="AE990" s="47"/>
      <c r="AF990" s="47"/>
      <c r="AG990" s="47"/>
      <c r="AH990" s="47"/>
      <c r="AI990" s="47"/>
    </row>
    <row r="991" spans="1:35" ht="15.75" customHeight="1" x14ac:dyDescent="0.35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  <c r="AA991" s="47"/>
      <c r="AB991" s="47"/>
      <c r="AC991" s="47"/>
      <c r="AD991" s="47"/>
      <c r="AE991" s="47"/>
      <c r="AF991" s="47"/>
      <c r="AG991" s="47"/>
      <c r="AH991" s="47"/>
      <c r="AI991" s="47"/>
    </row>
    <row r="992" spans="1:35" ht="15.75" customHeight="1" x14ac:dyDescent="0.35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  <c r="AA992" s="47"/>
      <c r="AB992" s="47"/>
      <c r="AC992" s="47"/>
      <c r="AD992" s="47"/>
      <c r="AE992" s="47"/>
      <c r="AF992" s="47"/>
      <c r="AG992" s="47"/>
      <c r="AH992" s="47"/>
      <c r="AI992" s="47"/>
    </row>
    <row r="993" spans="1:35" ht="15.75" customHeight="1" x14ac:dyDescent="0.35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  <c r="AA993" s="47"/>
      <c r="AB993" s="47"/>
      <c r="AC993" s="47"/>
      <c r="AD993" s="47"/>
      <c r="AE993" s="47"/>
      <c r="AF993" s="47"/>
      <c r="AG993" s="47"/>
      <c r="AH993" s="47"/>
      <c r="AI993" s="47"/>
    </row>
    <row r="994" spans="1:35" ht="15.75" customHeight="1" x14ac:dyDescent="0.35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  <c r="AA994" s="47"/>
      <c r="AB994" s="47"/>
      <c r="AC994" s="47"/>
      <c r="AD994" s="47"/>
      <c r="AE994" s="47"/>
      <c r="AF994" s="47"/>
      <c r="AG994" s="47"/>
      <c r="AH994" s="47"/>
      <c r="AI994" s="47"/>
    </row>
    <row r="995" spans="1:35" ht="15.75" customHeight="1" x14ac:dyDescent="0.35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  <c r="AA995" s="47"/>
      <c r="AB995" s="47"/>
      <c r="AC995" s="47"/>
      <c r="AD995" s="47"/>
      <c r="AE995" s="47"/>
      <c r="AF995" s="47"/>
      <c r="AG995" s="47"/>
      <c r="AH995" s="47"/>
      <c r="AI995" s="47"/>
    </row>
    <row r="996" spans="1:35" ht="15.75" customHeight="1" x14ac:dyDescent="0.35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  <c r="AA996" s="47"/>
      <c r="AB996" s="47"/>
      <c r="AC996" s="47"/>
      <c r="AD996" s="47"/>
      <c r="AE996" s="47"/>
      <c r="AF996" s="47"/>
      <c r="AG996" s="47"/>
      <c r="AH996" s="47"/>
      <c r="AI996" s="47"/>
    </row>
    <row r="997" spans="1:35" ht="15.75" customHeight="1" x14ac:dyDescent="0.35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  <c r="AA997" s="47"/>
      <c r="AB997" s="47"/>
      <c r="AC997" s="47"/>
      <c r="AD997" s="47"/>
      <c r="AE997" s="47"/>
      <c r="AF997" s="47"/>
      <c r="AG997" s="47"/>
      <c r="AH997" s="47"/>
      <c r="AI997" s="47"/>
    </row>
    <row r="998" spans="1:35" ht="15.75" customHeight="1" x14ac:dyDescent="0.35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  <c r="AA998" s="47"/>
      <c r="AB998" s="47"/>
      <c r="AC998" s="47"/>
      <c r="AD998" s="47"/>
      <c r="AE998" s="47"/>
      <c r="AF998" s="47"/>
      <c r="AG998" s="47"/>
      <c r="AH998" s="47"/>
      <c r="AI998" s="47"/>
    </row>
    <row r="999" spans="1:35" ht="15.75" customHeight="1" x14ac:dyDescent="0.35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  <c r="AA999" s="47"/>
      <c r="AB999" s="47"/>
      <c r="AC999" s="47"/>
      <c r="AD999" s="47"/>
      <c r="AE999" s="47"/>
      <c r="AF999" s="47"/>
      <c r="AG999" s="47"/>
      <c r="AH999" s="47"/>
      <c r="AI999" s="47"/>
    </row>
    <row r="1000" spans="1:35" ht="15.75" customHeight="1" x14ac:dyDescent="0.35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  <c r="AA1000" s="47"/>
      <c r="AB1000" s="47"/>
      <c r="AC1000" s="47"/>
      <c r="AD1000" s="47"/>
      <c r="AE1000" s="47"/>
      <c r="AF1000" s="47"/>
      <c r="AG1000" s="47"/>
      <c r="AH1000" s="47"/>
      <c r="AI1000" s="47"/>
    </row>
  </sheetData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E06FF-84D0-4B97-AF61-5E52C2D06E07}">
  <sheetPr>
    <tabColor rgb="FF1F497D"/>
  </sheetPr>
  <dimension ref="A1:AI1000"/>
  <sheetViews>
    <sheetView workbookViewId="0">
      <selection activeCell="D10" sqref="D10"/>
    </sheetView>
  </sheetViews>
  <sheetFormatPr defaultColWidth="13.81640625" defaultRowHeight="15" customHeight="1" x14ac:dyDescent="0.3"/>
  <cols>
    <col min="1" max="1" width="38.08984375" style="45" customWidth="1"/>
    <col min="2" max="35" width="8.7265625" style="45" customWidth="1"/>
    <col min="36" max="16384" width="13.81640625" style="45"/>
  </cols>
  <sheetData>
    <row r="1" spans="1:35" ht="14.5" x14ac:dyDescent="0.35">
      <c r="A1" s="44" t="s">
        <v>297</v>
      </c>
      <c r="B1" s="44">
        <v>2017</v>
      </c>
      <c r="C1" s="44">
        <v>2018</v>
      </c>
      <c r="D1" s="44">
        <v>2019</v>
      </c>
      <c r="E1" s="44">
        <v>2020</v>
      </c>
      <c r="F1" s="44">
        <v>2021</v>
      </c>
      <c r="G1" s="44">
        <v>2022</v>
      </c>
      <c r="H1" s="44">
        <v>2023</v>
      </c>
      <c r="I1" s="44">
        <v>2024</v>
      </c>
      <c r="J1" s="44">
        <v>2025</v>
      </c>
      <c r="K1" s="44">
        <v>2026</v>
      </c>
      <c r="L1" s="44">
        <v>2027</v>
      </c>
      <c r="M1" s="44">
        <v>2028</v>
      </c>
      <c r="N1" s="44">
        <v>2029</v>
      </c>
      <c r="O1" s="44">
        <v>2030</v>
      </c>
      <c r="P1" s="44">
        <v>2031</v>
      </c>
      <c r="Q1" s="44">
        <v>2032</v>
      </c>
      <c r="R1" s="44">
        <v>2033</v>
      </c>
      <c r="S1" s="44">
        <v>2034</v>
      </c>
      <c r="T1" s="44">
        <v>2035</v>
      </c>
      <c r="U1" s="44">
        <v>2036</v>
      </c>
      <c r="V1" s="44">
        <v>2037</v>
      </c>
      <c r="W1" s="44">
        <v>2038</v>
      </c>
      <c r="X1" s="44">
        <v>2039</v>
      </c>
      <c r="Y1" s="44">
        <v>2040</v>
      </c>
      <c r="Z1" s="44">
        <v>2041</v>
      </c>
      <c r="AA1" s="44">
        <v>2042</v>
      </c>
      <c r="AB1" s="44">
        <v>2043</v>
      </c>
      <c r="AC1" s="44">
        <v>2044</v>
      </c>
      <c r="AD1" s="44">
        <v>2045</v>
      </c>
      <c r="AE1" s="44">
        <v>2046</v>
      </c>
      <c r="AF1" s="44">
        <v>2047</v>
      </c>
      <c r="AG1" s="44">
        <v>2048</v>
      </c>
      <c r="AH1" s="44">
        <v>2049</v>
      </c>
      <c r="AI1" s="44">
        <v>2050</v>
      </c>
    </row>
    <row r="2" spans="1:35" ht="14.5" x14ac:dyDescent="0.35">
      <c r="A2" s="46" t="s">
        <v>298</v>
      </c>
      <c r="B2" s="46"/>
      <c r="C2" s="46"/>
      <c r="D2" s="46">
        <f>'Hydrogen-Pathways'!F37</f>
        <v>0</v>
      </c>
      <c r="E2" s="46">
        <f>'Hydrogen-Pathways'!G37</f>
        <v>0</v>
      </c>
      <c r="F2" s="46">
        <f>'Hydrogen-Pathways'!H37</f>
        <v>0</v>
      </c>
      <c r="G2" s="46">
        <f>'Hydrogen-Pathways'!I37</f>
        <v>0</v>
      </c>
      <c r="H2" s="46">
        <f>'Hydrogen-Pathways'!J37</f>
        <v>0</v>
      </c>
      <c r="I2" s="46">
        <f>'Hydrogen-Pathways'!K37</f>
        <v>0</v>
      </c>
      <c r="J2" s="46">
        <f>'Hydrogen-Pathways'!L37</f>
        <v>0</v>
      </c>
      <c r="K2" s="46">
        <f>'Hydrogen-Pathways'!M37</f>
        <v>0</v>
      </c>
      <c r="L2" s="46">
        <f>'Hydrogen-Pathways'!N37</f>
        <v>0</v>
      </c>
      <c r="M2" s="46">
        <f>'Hydrogen-Pathways'!O37</f>
        <v>0</v>
      </c>
      <c r="N2" s="46">
        <f>'Hydrogen-Pathways'!P37</f>
        <v>0</v>
      </c>
      <c r="O2" s="46">
        <f>'Hydrogen-Pathways'!Q37</f>
        <v>0</v>
      </c>
      <c r="P2" s="46">
        <f>'Hydrogen-Pathways'!R37</f>
        <v>0</v>
      </c>
      <c r="Q2" s="46">
        <f>'Hydrogen-Pathways'!S37</f>
        <v>0</v>
      </c>
      <c r="R2" s="46">
        <f>'Hydrogen-Pathways'!T37</f>
        <v>0</v>
      </c>
      <c r="S2" s="46">
        <f>'Hydrogen-Pathways'!U37</f>
        <v>0</v>
      </c>
      <c r="T2" s="46">
        <f>'Hydrogen-Pathways'!V37</f>
        <v>0</v>
      </c>
      <c r="U2" s="46">
        <f>'Hydrogen-Pathways'!W37</f>
        <v>0</v>
      </c>
      <c r="V2" s="46">
        <f>'Hydrogen-Pathways'!X37</f>
        <v>0</v>
      </c>
      <c r="W2" s="46">
        <f>'Hydrogen-Pathways'!Y37</f>
        <v>0</v>
      </c>
      <c r="X2" s="46">
        <f>'Hydrogen-Pathways'!Z37</f>
        <v>0</v>
      </c>
      <c r="Y2" s="46">
        <f>'Hydrogen-Pathways'!AA37</f>
        <v>0</v>
      </c>
      <c r="Z2" s="46">
        <f>'Hydrogen-Pathways'!AB37</f>
        <v>0</v>
      </c>
      <c r="AA2" s="46">
        <f>'Hydrogen-Pathways'!AC37</f>
        <v>0</v>
      </c>
      <c r="AB2" s="46">
        <f>'Hydrogen-Pathways'!AD37</f>
        <v>0</v>
      </c>
      <c r="AC2" s="46">
        <f>'Hydrogen-Pathways'!AE37</f>
        <v>0</v>
      </c>
      <c r="AD2" s="46">
        <f>'Hydrogen-Pathways'!AF37</f>
        <v>0</v>
      </c>
      <c r="AE2" s="46">
        <f>'Hydrogen-Pathways'!AG37</f>
        <v>0</v>
      </c>
      <c r="AF2" s="46">
        <f>'Hydrogen-Pathways'!AH37</f>
        <v>0</v>
      </c>
      <c r="AG2" s="46">
        <f>'Hydrogen-Pathways'!AI37</f>
        <v>0</v>
      </c>
      <c r="AH2" s="46">
        <f>'Hydrogen-Pathways'!AJ37</f>
        <v>0</v>
      </c>
      <c r="AI2" s="46">
        <f>'Hydrogen-Pathways'!AK37</f>
        <v>0</v>
      </c>
    </row>
    <row r="3" spans="1:35" ht="14.5" x14ac:dyDescent="0.35">
      <c r="A3" s="46" t="s">
        <v>51</v>
      </c>
      <c r="B3" s="46"/>
      <c r="C3" s="46"/>
      <c r="D3" s="46">
        <f>'Hydrogen-Pathways'!F37</f>
        <v>0</v>
      </c>
      <c r="E3" s="46">
        <f>'Hydrogen-Pathways'!G37</f>
        <v>0</v>
      </c>
      <c r="F3" s="46">
        <f>'Hydrogen-Pathways'!H37</f>
        <v>0</v>
      </c>
      <c r="G3" s="46">
        <f>'Hydrogen-Pathways'!I37</f>
        <v>0</v>
      </c>
      <c r="H3" s="46">
        <f>'Hydrogen-Pathways'!J37</f>
        <v>0</v>
      </c>
      <c r="I3" s="46">
        <f>'Hydrogen-Pathways'!K37</f>
        <v>0</v>
      </c>
      <c r="J3" s="46">
        <f>'Hydrogen-Pathways'!L37</f>
        <v>0</v>
      </c>
      <c r="K3" s="46">
        <f>'Hydrogen-Pathways'!M37</f>
        <v>0</v>
      </c>
      <c r="L3" s="46">
        <f>'Hydrogen-Pathways'!N37</f>
        <v>0</v>
      </c>
      <c r="M3" s="46">
        <f>'Hydrogen-Pathways'!O37</f>
        <v>0</v>
      </c>
      <c r="N3" s="46">
        <f>'Hydrogen-Pathways'!P37</f>
        <v>0</v>
      </c>
      <c r="O3" s="46">
        <f>'Hydrogen-Pathways'!Q37</f>
        <v>0</v>
      </c>
      <c r="P3" s="46">
        <f>'Hydrogen-Pathways'!R37</f>
        <v>0</v>
      </c>
      <c r="Q3" s="46">
        <f>'Hydrogen-Pathways'!S37</f>
        <v>0</v>
      </c>
      <c r="R3" s="46">
        <f>'Hydrogen-Pathways'!T37</f>
        <v>0</v>
      </c>
      <c r="S3" s="46">
        <f>'Hydrogen-Pathways'!U37</f>
        <v>0</v>
      </c>
      <c r="T3" s="46">
        <f>'Hydrogen-Pathways'!V37</f>
        <v>0</v>
      </c>
      <c r="U3" s="46">
        <f>'Hydrogen-Pathways'!W37</f>
        <v>0</v>
      </c>
      <c r="V3" s="46">
        <f>'Hydrogen-Pathways'!X37</f>
        <v>0</v>
      </c>
      <c r="W3" s="46">
        <f>'Hydrogen-Pathways'!Y37</f>
        <v>0</v>
      </c>
      <c r="X3" s="46">
        <f>'Hydrogen-Pathways'!Z37</f>
        <v>0</v>
      </c>
      <c r="Y3" s="46">
        <f>'Hydrogen-Pathways'!AA37</f>
        <v>0</v>
      </c>
      <c r="Z3" s="46">
        <f>'Hydrogen-Pathways'!AB37</f>
        <v>0</v>
      </c>
      <c r="AA3" s="46">
        <f>'Hydrogen-Pathways'!AC37</f>
        <v>0</v>
      </c>
      <c r="AB3" s="46">
        <f>'Hydrogen-Pathways'!AD37</f>
        <v>0</v>
      </c>
      <c r="AC3" s="46">
        <f>'Hydrogen-Pathways'!AE37</f>
        <v>0</v>
      </c>
      <c r="AD3" s="46">
        <f>'Hydrogen-Pathways'!AF37</f>
        <v>0</v>
      </c>
      <c r="AE3" s="46">
        <f>'Hydrogen-Pathways'!AG37</f>
        <v>0</v>
      </c>
      <c r="AF3" s="46">
        <f>'Hydrogen-Pathways'!AH37</f>
        <v>0</v>
      </c>
      <c r="AG3" s="46">
        <f>'Hydrogen-Pathways'!AI37</f>
        <v>0</v>
      </c>
      <c r="AH3" s="46">
        <f>'Hydrogen-Pathways'!AJ37</f>
        <v>0</v>
      </c>
      <c r="AI3" s="46">
        <f>'Hydrogen-Pathways'!AK37</f>
        <v>0</v>
      </c>
    </row>
    <row r="4" spans="1:35" ht="14.5" x14ac:dyDescent="0.35">
      <c r="A4" s="46" t="s">
        <v>299</v>
      </c>
      <c r="B4" s="46"/>
      <c r="C4" s="46"/>
      <c r="D4" s="46">
        <f>'Hydrogen-Pathways'!F37</f>
        <v>0</v>
      </c>
      <c r="E4" s="46">
        <f>'Hydrogen-Pathways'!G37</f>
        <v>0</v>
      </c>
      <c r="F4" s="46">
        <f>'Hydrogen-Pathways'!H37</f>
        <v>0</v>
      </c>
      <c r="G4" s="46">
        <f>'Hydrogen-Pathways'!I37</f>
        <v>0</v>
      </c>
      <c r="H4" s="46">
        <f>'Hydrogen-Pathways'!J37</f>
        <v>0</v>
      </c>
      <c r="I4" s="46">
        <f>'Hydrogen-Pathways'!K37</f>
        <v>0</v>
      </c>
      <c r="J4" s="46">
        <f>'Hydrogen-Pathways'!L37</f>
        <v>0</v>
      </c>
      <c r="K4" s="46">
        <f>'Hydrogen-Pathways'!M37</f>
        <v>0</v>
      </c>
      <c r="L4" s="46">
        <f>'Hydrogen-Pathways'!N37</f>
        <v>0</v>
      </c>
      <c r="M4" s="46">
        <f>'Hydrogen-Pathways'!O37</f>
        <v>0</v>
      </c>
      <c r="N4" s="46">
        <f>'Hydrogen-Pathways'!P37</f>
        <v>0</v>
      </c>
      <c r="O4" s="46">
        <f>'Hydrogen-Pathways'!Q37</f>
        <v>0</v>
      </c>
      <c r="P4" s="46">
        <f>'Hydrogen-Pathways'!R37</f>
        <v>0</v>
      </c>
      <c r="Q4" s="46">
        <f>'Hydrogen-Pathways'!S37</f>
        <v>0</v>
      </c>
      <c r="R4" s="46">
        <f>'Hydrogen-Pathways'!T37</f>
        <v>0</v>
      </c>
      <c r="S4" s="46">
        <f>'Hydrogen-Pathways'!U37</f>
        <v>0</v>
      </c>
      <c r="T4" s="46">
        <f>'Hydrogen-Pathways'!V37</f>
        <v>0</v>
      </c>
      <c r="U4" s="46">
        <f>'Hydrogen-Pathways'!W37</f>
        <v>0</v>
      </c>
      <c r="V4" s="46">
        <f>'Hydrogen-Pathways'!X37</f>
        <v>0</v>
      </c>
      <c r="W4" s="46">
        <f>'Hydrogen-Pathways'!Y37</f>
        <v>0</v>
      </c>
      <c r="X4" s="46">
        <f>'Hydrogen-Pathways'!Z37</f>
        <v>0</v>
      </c>
      <c r="Y4" s="46">
        <f>'Hydrogen-Pathways'!AA37</f>
        <v>0</v>
      </c>
      <c r="Z4" s="46">
        <f>'Hydrogen-Pathways'!AB37</f>
        <v>0</v>
      </c>
      <c r="AA4" s="46">
        <f>'Hydrogen-Pathways'!AC37</f>
        <v>0</v>
      </c>
      <c r="AB4" s="46">
        <f>'Hydrogen-Pathways'!AD37</f>
        <v>0</v>
      </c>
      <c r="AC4" s="46">
        <f>'Hydrogen-Pathways'!AE37</f>
        <v>0</v>
      </c>
      <c r="AD4" s="46">
        <f>'Hydrogen-Pathways'!AF37</f>
        <v>0</v>
      </c>
      <c r="AE4" s="46">
        <f>'Hydrogen-Pathways'!AG37</f>
        <v>0</v>
      </c>
      <c r="AF4" s="46">
        <f>'Hydrogen-Pathways'!AH37</f>
        <v>0</v>
      </c>
      <c r="AG4" s="46">
        <f>'Hydrogen-Pathways'!AI37</f>
        <v>0</v>
      </c>
      <c r="AH4" s="46">
        <f>'Hydrogen-Pathways'!AJ37</f>
        <v>0</v>
      </c>
      <c r="AI4" s="46">
        <f>'Hydrogen-Pathways'!AK37</f>
        <v>0</v>
      </c>
    </row>
    <row r="5" spans="1:35" ht="14.5" x14ac:dyDescent="0.35">
      <c r="A5" s="46" t="s">
        <v>34</v>
      </c>
      <c r="B5" s="46"/>
      <c r="C5" s="46"/>
      <c r="D5" s="46">
        <f>'Hydrogen-Pathways'!F37</f>
        <v>0</v>
      </c>
      <c r="E5" s="46">
        <f>'Hydrogen-Pathways'!G37</f>
        <v>0</v>
      </c>
      <c r="F5" s="46">
        <f>'Hydrogen-Pathways'!H37</f>
        <v>0</v>
      </c>
      <c r="G5" s="46">
        <f>'Hydrogen-Pathways'!I37</f>
        <v>0</v>
      </c>
      <c r="H5" s="46">
        <f>'Hydrogen-Pathways'!J37</f>
        <v>0</v>
      </c>
      <c r="I5" s="46">
        <f>'Hydrogen-Pathways'!K37</f>
        <v>0</v>
      </c>
      <c r="J5" s="46">
        <f>'Hydrogen-Pathways'!L37</f>
        <v>0</v>
      </c>
      <c r="K5" s="46">
        <f>'Hydrogen-Pathways'!M37</f>
        <v>0</v>
      </c>
      <c r="L5" s="46">
        <f>'Hydrogen-Pathways'!N37</f>
        <v>0</v>
      </c>
      <c r="M5" s="46">
        <f>'Hydrogen-Pathways'!O37</f>
        <v>0</v>
      </c>
      <c r="N5" s="46">
        <f>'Hydrogen-Pathways'!P37</f>
        <v>0</v>
      </c>
      <c r="O5" s="46">
        <f>'Hydrogen-Pathways'!Q37</f>
        <v>0</v>
      </c>
      <c r="P5" s="46">
        <f>'Hydrogen-Pathways'!R37</f>
        <v>0</v>
      </c>
      <c r="Q5" s="46">
        <f>'Hydrogen-Pathways'!S37</f>
        <v>0</v>
      </c>
      <c r="R5" s="46">
        <f>'Hydrogen-Pathways'!T37</f>
        <v>0</v>
      </c>
      <c r="S5" s="46">
        <f>'Hydrogen-Pathways'!U37</f>
        <v>0</v>
      </c>
      <c r="T5" s="46">
        <f>'Hydrogen-Pathways'!V37</f>
        <v>0</v>
      </c>
      <c r="U5" s="46">
        <f>'Hydrogen-Pathways'!W37</f>
        <v>0</v>
      </c>
      <c r="V5" s="46">
        <f>'Hydrogen-Pathways'!X37</f>
        <v>0</v>
      </c>
      <c r="W5" s="46">
        <f>'Hydrogen-Pathways'!Y37</f>
        <v>0</v>
      </c>
      <c r="X5" s="46">
        <f>'Hydrogen-Pathways'!Z37</f>
        <v>0</v>
      </c>
      <c r="Y5" s="46">
        <f>'Hydrogen-Pathways'!AA37</f>
        <v>0</v>
      </c>
      <c r="Z5" s="46">
        <f>'Hydrogen-Pathways'!AB37</f>
        <v>0</v>
      </c>
      <c r="AA5" s="46">
        <f>'Hydrogen-Pathways'!AC37</f>
        <v>0</v>
      </c>
      <c r="AB5" s="46">
        <f>'Hydrogen-Pathways'!AD37</f>
        <v>0</v>
      </c>
      <c r="AC5" s="46">
        <f>'Hydrogen-Pathways'!AE37</f>
        <v>0</v>
      </c>
      <c r="AD5" s="46">
        <f>'Hydrogen-Pathways'!AF37</f>
        <v>0</v>
      </c>
      <c r="AE5" s="46">
        <f>'Hydrogen-Pathways'!AG37</f>
        <v>0</v>
      </c>
      <c r="AF5" s="46">
        <f>'Hydrogen-Pathways'!AH37</f>
        <v>0</v>
      </c>
      <c r="AG5" s="46">
        <f>'Hydrogen-Pathways'!AI37</f>
        <v>0</v>
      </c>
      <c r="AH5" s="46">
        <f>'Hydrogen-Pathways'!AJ37</f>
        <v>0</v>
      </c>
      <c r="AI5" s="46">
        <f>'Hydrogen-Pathways'!AK37</f>
        <v>0</v>
      </c>
    </row>
    <row r="6" spans="1:35" ht="14.5" x14ac:dyDescent="0.35">
      <c r="A6" s="46" t="s">
        <v>300</v>
      </c>
      <c r="B6" s="46"/>
      <c r="C6" s="46"/>
      <c r="D6" s="46">
        <f>'Hydrogen-Pathways'!F37</f>
        <v>0</v>
      </c>
      <c r="E6" s="46">
        <f>'Hydrogen-Pathways'!G37</f>
        <v>0</v>
      </c>
      <c r="F6" s="46">
        <f>'Hydrogen-Pathways'!H37</f>
        <v>0</v>
      </c>
      <c r="G6" s="46">
        <f>'Hydrogen-Pathways'!I37</f>
        <v>0</v>
      </c>
      <c r="H6" s="46">
        <f>'Hydrogen-Pathways'!J37</f>
        <v>0</v>
      </c>
      <c r="I6" s="46">
        <f>'Hydrogen-Pathways'!K37</f>
        <v>0</v>
      </c>
      <c r="J6" s="46">
        <f>'Hydrogen-Pathways'!L37</f>
        <v>0</v>
      </c>
      <c r="K6" s="46">
        <f>'Hydrogen-Pathways'!M37</f>
        <v>0</v>
      </c>
      <c r="L6" s="46">
        <f>'Hydrogen-Pathways'!N37</f>
        <v>0</v>
      </c>
      <c r="M6" s="46">
        <f>'Hydrogen-Pathways'!O37</f>
        <v>0</v>
      </c>
      <c r="N6" s="46">
        <f>'Hydrogen-Pathways'!P37</f>
        <v>0</v>
      </c>
      <c r="O6" s="46">
        <f>'Hydrogen-Pathways'!Q37</f>
        <v>0</v>
      </c>
      <c r="P6" s="46">
        <f>'Hydrogen-Pathways'!R37</f>
        <v>0</v>
      </c>
      <c r="Q6" s="46">
        <f>'Hydrogen-Pathways'!S37</f>
        <v>0</v>
      </c>
      <c r="R6" s="46">
        <f>'Hydrogen-Pathways'!T37</f>
        <v>0</v>
      </c>
      <c r="S6" s="46">
        <f>'Hydrogen-Pathways'!U37</f>
        <v>0</v>
      </c>
      <c r="T6" s="46">
        <f>'Hydrogen-Pathways'!V37</f>
        <v>0</v>
      </c>
      <c r="U6" s="46">
        <f>'Hydrogen-Pathways'!W37</f>
        <v>0</v>
      </c>
      <c r="V6" s="46">
        <f>'Hydrogen-Pathways'!X37</f>
        <v>0</v>
      </c>
      <c r="W6" s="46">
        <f>'Hydrogen-Pathways'!Y37</f>
        <v>0</v>
      </c>
      <c r="X6" s="46">
        <f>'Hydrogen-Pathways'!Z37</f>
        <v>0</v>
      </c>
      <c r="Y6" s="46">
        <f>'Hydrogen-Pathways'!AA37</f>
        <v>0</v>
      </c>
      <c r="Z6" s="46">
        <f>'Hydrogen-Pathways'!AB37</f>
        <v>0</v>
      </c>
      <c r="AA6" s="46">
        <f>'Hydrogen-Pathways'!AC37</f>
        <v>0</v>
      </c>
      <c r="AB6" s="46">
        <f>'Hydrogen-Pathways'!AD37</f>
        <v>0</v>
      </c>
      <c r="AC6" s="46">
        <f>'Hydrogen-Pathways'!AE37</f>
        <v>0</v>
      </c>
      <c r="AD6" s="46">
        <f>'Hydrogen-Pathways'!AF37</f>
        <v>0</v>
      </c>
      <c r="AE6" s="46">
        <f>'Hydrogen-Pathways'!AG37</f>
        <v>0</v>
      </c>
      <c r="AF6" s="46">
        <f>'Hydrogen-Pathways'!AH37</f>
        <v>0</v>
      </c>
      <c r="AG6" s="46">
        <f>'Hydrogen-Pathways'!AI37</f>
        <v>0</v>
      </c>
      <c r="AH6" s="46">
        <f>'Hydrogen-Pathways'!AJ37</f>
        <v>0</v>
      </c>
      <c r="AI6" s="46">
        <f>'Hydrogen-Pathways'!AK37</f>
        <v>0</v>
      </c>
    </row>
    <row r="7" spans="1:35" ht="14.5" x14ac:dyDescent="0.35">
      <c r="A7" s="46" t="s">
        <v>301</v>
      </c>
      <c r="B7" s="46"/>
      <c r="C7" s="46"/>
      <c r="D7" s="46">
        <f>'Hydrogen-Pathways'!F37</f>
        <v>0</v>
      </c>
      <c r="E7" s="46">
        <f>'Hydrogen-Pathways'!G37</f>
        <v>0</v>
      </c>
      <c r="F7" s="46">
        <f>'Hydrogen-Pathways'!H37</f>
        <v>0</v>
      </c>
      <c r="G7" s="46">
        <f>'Hydrogen-Pathways'!I37</f>
        <v>0</v>
      </c>
      <c r="H7" s="46">
        <f>'Hydrogen-Pathways'!J37</f>
        <v>0</v>
      </c>
      <c r="I7" s="46">
        <f>'Hydrogen-Pathways'!K37</f>
        <v>0</v>
      </c>
      <c r="J7" s="46">
        <f>'Hydrogen-Pathways'!L37</f>
        <v>0</v>
      </c>
      <c r="K7" s="46">
        <f>'Hydrogen-Pathways'!M37</f>
        <v>0</v>
      </c>
      <c r="L7" s="46">
        <f>'Hydrogen-Pathways'!N37</f>
        <v>0</v>
      </c>
      <c r="M7" s="46">
        <f>'Hydrogen-Pathways'!O37</f>
        <v>0</v>
      </c>
      <c r="N7" s="46">
        <f>'Hydrogen-Pathways'!P37</f>
        <v>0</v>
      </c>
      <c r="O7" s="46">
        <f>'Hydrogen-Pathways'!Q37</f>
        <v>0</v>
      </c>
      <c r="P7" s="46">
        <f>'Hydrogen-Pathways'!R37</f>
        <v>0</v>
      </c>
      <c r="Q7" s="46">
        <f>'Hydrogen-Pathways'!S37</f>
        <v>0</v>
      </c>
      <c r="R7" s="46">
        <f>'Hydrogen-Pathways'!T37</f>
        <v>0</v>
      </c>
      <c r="S7" s="46">
        <f>'Hydrogen-Pathways'!U37</f>
        <v>0</v>
      </c>
      <c r="T7" s="46">
        <f>'Hydrogen-Pathways'!V37</f>
        <v>0</v>
      </c>
      <c r="U7" s="46">
        <f>'Hydrogen-Pathways'!W37</f>
        <v>0</v>
      </c>
      <c r="V7" s="46">
        <f>'Hydrogen-Pathways'!X37</f>
        <v>0</v>
      </c>
      <c r="W7" s="46">
        <f>'Hydrogen-Pathways'!Y37</f>
        <v>0</v>
      </c>
      <c r="X7" s="46">
        <f>'Hydrogen-Pathways'!Z37</f>
        <v>0</v>
      </c>
      <c r="Y7" s="46">
        <f>'Hydrogen-Pathways'!AA37</f>
        <v>0</v>
      </c>
      <c r="Z7" s="46">
        <f>'Hydrogen-Pathways'!AB37</f>
        <v>0</v>
      </c>
      <c r="AA7" s="46">
        <f>'Hydrogen-Pathways'!AC37</f>
        <v>0</v>
      </c>
      <c r="AB7" s="46">
        <f>'Hydrogen-Pathways'!AD37</f>
        <v>0</v>
      </c>
      <c r="AC7" s="46">
        <f>'Hydrogen-Pathways'!AE37</f>
        <v>0</v>
      </c>
      <c r="AD7" s="46">
        <f>'Hydrogen-Pathways'!AF37</f>
        <v>0</v>
      </c>
      <c r="AE7" s="46">
        <f>'Hydrogen-Pathways'!AG37</f>
        <v>0</v>
      </c>
      <c r="AF7" s="46">
        <f>'Hydrogen-Pathways'!AH37</f>
        <v>0</v>
      </c>
      <c r="AG7" s="46">
        <f>'Hydrogen-Pathways'!AI37</f>
        <v>0</v>
      </c>
      <c r="AH7" s="46">
        <f>'Hydrogen-Pathways'!AJ37</f>
        <v>0</v>
      </c>
      <c r="AI7" s="46">
        <f>'Hydrogen-Pathways'!AK37</f>
        <v>0</v>
      </c>
    </row>
    <row r="8" spans="1:35" ht="14.5" x14ac:dyDescent="0.35">
      <c r="A8" s="46" t="s">
        <v>21</v>
      </c>
      <c r="B8" s="46"/>
      <c r="C8" s="46"/>
      <c r="D8" s="46">
        <f>'Hydrogen-Pathways'!F37</f>
        <v>0</v>
      </c>
      <c r="E8" s="46">
        <f>'Hydrogen-Pathways'!G37</f>
        <v>0</v>
      </c>
      <c r="F8" s="46">
        <f>'Hydrogen-Pathways'!H37</f>
        <v>0</v>
      </c>
      <c r="G8" s="46">
        <f>'Hydrogen-Pathways'!I37</f>
        <v>0</v>
      </c>
      <c r="H8" s="46">
        <f>'Hydrogen-Pathways'!J37</f>
        <v>0</v>
      </c>
      <c r="I8" s="46">
        <f>'Hydrogen-Pathways'!K37</f>
        <v>0</v>
      </c>
      <c r="J8" s="46">
        <f>'Hydrogen-Pathways'!L37</f>
        <v>0</v>
      </c>
      <c r="K8" s="46">
        <f>'Hydrogen-Pathways'!M37</f>
        <v>0</v>
      </c>
      <c r="L8" s="46">
        <f>'Hydrogen-Pathways'!N37</f>
        <v>0</v>
      </c>
      <c r="M8" s="46">
        <f>'Hydrogen-Pathways'!O37</f>
        <v>0</v>
      </c>
      <c r="N8" s="46">
        <f>'Hydrogen-Pathways'!P37</f>
        <v>0</v>
      </c>
      <c r="O8" s="46">
        <f>'Hydrogen-Pathways'!Q37</f>
        <v>0</v>
      </c>
      <c r="P8" s="46">
        <f>'Hydrogen-Pathways'!R37</f>
        <v>0</v>
      </c>
      <c r="Q8" s="46">
        <f>'Hydrogen-Pathways'!S37</f>
        <v>0</v>
      </c>
      <c r="R8" s="46">
        <f>'Hydrogen-Pathways'!T37</f>
        <v>0</v>
      </c>
      <c r="S8" s="46">
        <f>'Hydrogen-Pathways'!U37</f>
        <v>0</v>
      </c>
      <c r="T8" s="46">
        <f>'Hydrogen-Pathways'!V37</f>
        <v>0</v>
      </c>
      <c r="U8" s="46">
        <f>'Hydrogen-Pathways'!W37</f>
        <v>0</v>
      </c>
      <c r="V8" s="46">
        <f>'Hydrogen-Pathways'!X37</f>
        <v>0</v>
      </c>
      <c r="W8" s="46">
        <f>'Hydrogen-Pathways'!Y37</f>
        <v>0</v>
      </c>
      <c r="X8" s="46">
        <f>'Hydrogen-Pathways'!Z37</f>
        <v>0</v>
      </c>
      <c r="Y8" s="46">
        <f>'Hydrogen-Pathways'!AA37</f>
        <v>0</v>
      </c>
      <c r="Z8" s="46">
        <f>'Hydrogen-Pathways'!AB37</f>
        <v>0</v>
      </c>
      <c r="AA8" s="46">
        <f>'Hydrogen-Pathways'!AC37</f>
        <v>0</v>
      </c>
      <c r="AB8" s="46">
        <f>'Hydrogen-Pathways'!AD37</f>
        <v>0</v>
      </c>
      <c r="AC8" s="46">
        <f>'Hydrogen-Pathways'!AE37</f>
        <v>0</v>
      </c>
      <c r="AD8" s="46">
        <f>'Hydrogen-Pathways'!AF37</f>
        <v>0</v>
      </c>
      <c r="AE8" s="46">
        <f>'Hydrogen-Pathways'!AG37</f>
        <v>0</v>
      </c>
      <c r="AF8" s="46">
        <f>'Hydrogen-Pathways'!AH37</f>
        <v>0</v>
      </c>
      <c r="AG8" s="46">
        <f>'Hydrogen-Pathways'!AI37</f>
        <v>0</v>
      </c>
      <c r="AH8" s="46">
        <f>'Hydrogen-Pathways'!AJ37</f>
        <v>0</v>
      </c>
      <c r="AI8" s="46">
        <f>'Hydrogen-Pathways'!AK37</f>
        <v>0</v>
      </c>
    </row>
    <row r="9" spans="1:35" ht="14.5" x14ac:dyDescent="0.35">
      <c r="A9" s="46" t="s">
        <v>24</v>
      </c>
      <c r="B9" s="46"/>
      <c r="C9" s="46"/>
      <c r="D9" s="46">
        <f>'Hydrogen-Pathways'!F37</f>
        <v>0</v>
      </c>
      <c r="E9" s="46">
        <f>'Hydrogen-Pathways'!G37</f>
        <v>0</v>
      </c>
      <c r="F9" s="46">
        <f>'Hydrogen-Pathways'!H37</f>
        <v>0</v>
      </c>
      <c r="G9" s="46">
        <f>'Hydrogen-Pathways'!I37</f>
        <v>0</v>
      </c>
      <c r="H9" s="46">
        <f>'Hydrogen-Pathways'!J37</f>
        <v>0</v>
      </c>
      <c r="I9" s="46">
        <f>'Hydrogen-Pathways'!K37</f>
        <v>0</v>
      </c>
      <c r="J9" s="46">
        <f>'Hydrogen-Pathways'!L37</f>
        <v>0</v>
      </c>
      <c r="K9" s="46">
        <f>'Hydrogen-Pathways'!M37</f>
        <v>0</v>
      </c>
      <c r="L9" s="46">
        <f>'Hydrogen-Pathways'!N37</f>
        <v>0</v>
      </c>
      <c r="M9" s="46">
        <f>'Hydrogen-Pathways'!O37</f>
        <v>0</v>
      </c>
      <c r="N9" s="46">
        <f>'Hydrogen-Pathways'!P37</f>
        <v>0</v>
      </c>
      <c r="O9" s="46">
        <f>'Hydrogen-Pathways'!Q37</f>
        <v>0</v>
      </c>
      <c r="P9" s="46">
        <f>'Hydrogen-Pathways'!R37</f>
        <v>0</v>
      </c>
      <c r="Q9" s="46">
        <f>'Hydrogen-Pathways'!S37</f>
        <v>0</v>
      </c>
      <c r="R9" s="46">
        <f>'Hydrogen-Pathways'!T37</f>
        <v>0</v>
      </c>
      <c r="S9" s="46">
        <f>'Hydrogen-Pathways'!U37</f>
        <v>0</v>
      </c>
      <c r="T9" s="46">
        <f>'Hydrogen-Pathways'!V37</f>
        <v>0</v>
      </c>
      <c r="U9" s="46">
        <f>'Hydrogen-Pathways'!W37</f>
        <v>0</v>
      </c>
      <c r="V9" s="46">
        <f>'Hydrogen-Pathways'!X37</f>
        <v>0</v>
      </c>
      <c r="W9" s="46">
        <f>'Hydrogen-Pathways'!Y37</f>
        <v>0</v>
      </c>
      <c r="X9" s="46">
        <f>'Hydrogen-Pathways'!Z37</f>
        <v>0</v>
      </c>
      <c r="Y9" s="46">
        <f>'Hydrogen-Pathways'!AA37</f>
        <v>0</v>
      </c>
      <c r="Z9" s="46">
        <f>'Hydrogen-Pathways'!AB37</f>
        <v>0</v>
      </c>
      <c r="AA9" s="46">
        <f>'Hydrogen-Pathways'!AC37</f>
        <v>0</v>
      </c>
      <c r="AB9" s="46">
        <f>'Hydrogen-Pathways'!AD37</f>
        <v>0</v>
      </c>
      <c r="AC9" s="46">
        <f>'Hydrogen-Pathways'!AE37</f>
        <v>0</v>
      </c>
      <c r="AD9" s="46">
        <f>'Hydrogen-Pathways'!AF37</f>
        <v>0</v>
      </c>
      <c r="AE9" s="46">
        <f>'Hydrogen-Pathways'!AG37</f>
        <v>0</v>
      </c>
      <c r="AF9" s="46">
        <f>'Hydrogen-Pathways'!AH37</f>
        <v>0</v>
      </c>
      <c r="AG9" s="46">
        <f>'Hydrogen-Pathways'!AI37</f>
        <v>0</v>
      </c>
      <c r="AH9" s="46">
        <f>'Hydrogen-Pathways'!AJ37</f>
        <v>0</v>
      </c>
      <c r="AI9" s="46">
        <f>'Hydrogen-Pathways'!AK37</f>
        <v>0</v>
      </c>
    </row>
    <row r="10" spans="1:35" ht="14.5" x14ac:dyDescent="0.35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</row>
    <row r="11" spans="1:35" ht="14.5" x14ac:dyDescent="0.35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</row>
    <row r="12" spans="1:35" ht="14.5" x14ac:dyDescent="0.35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</row>
    <row r="13" spans="1:35" ht="14.5" x14ac:dyDescent="0.35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</row>
    <row r="14" spans="1:35" ht="14.5" x14ac:dyDescent="0.35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</row>
    <row r="15" spans="1:35" ht="14.5" x14ac:dyDescent="0.35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</row>
    <row r="16" spans="1:35" ht="14.5" x14ac:dyDescent="0.35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</row>
    <row r="17" spans="1:35" ht="14.5" x14ac:dyDescent="0.35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</row>
    <row r="18" spans="1:35" ht="14.5" x14ac:dyDescent="0.35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</row>
    <row r="19" spans="1:35" ht="14.5" x14ac:dyDescent="0.35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</row>
    <row r="20" spans="1:35" ht="14.5" x14ac:dyDescent="0.35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</row>
    <row r="21" spans="1:35" ht="15.75" customHeight="1" x14ac:dyDescent="0.35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</row>
    <row r="22" spans="1:35" ht="15.75" customHeight="1" x14ac:dyDescent="0.35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</row>
    <row r="23" spans="1:35" ht="15.75" customHeight="1" x14ac:dyDescent="0.35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</row>
    <row r="24" spans="1:35" ht="15.75" customHeight="1" x14ac:dyDescent="0.35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</row>
    <row r="25" spans="1:35" ht="15.75" customHeight="1" x14ac:dyDescent="0.35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</row>
    <row r="26" spans="1:35" ht="15.75" customHeight="1" x14ac:dyDescent="0.35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</row>
    <row r="27" spans="1:35" ht="15.75" customHeight="1" x14ac:dyDescent="0.35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</row>
    <row r="28" spans="1:35" ht="15.75" customHeight="1" x14ac:dyDescent="0.35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</row>
    <row r="29" spans="1:35" ht="15.75" customHeight="1" x14ac:dyDescent="0.35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</row>
    <row r="30" spans="1:35" ht="15.75" customHeight="1" x14ac:dyDescent="0.35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</row>
    <row r="31" spans="1:35" ht="15.75" customHeight="1" x14ac:dyDescent="0.35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</row>
    <row r="32" spans="1:35" ht="15.75" customHeight="1" x14ac:dyDescent="0.35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</row>
    <row r="33" spans="1:35" ht="15.75" customHeight="1" x14ac:dyDescent="0.35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</row>
    <row r="34" spans="1:35" ht="15.75" customHeight="1" x14ac:dyDescent="0.35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</row>
    <row r="35" spans="1:35" ht="15.75" customHeight="1" x14ac:dyDescent="0.35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</row>
    <row r="36" spans="1:35" ht="15.75" customHeight="1" x14ac:dyDescent="0.35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</row>
    <row r="37" spans="1:35" ht="15.75" customHeight="1" x14ac:dyDescent="0.35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</row>
    <row r="38" spans="1:35" ht="15.75" customHeight="1" x14ac:dyDescent="0.35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</row>
    <row r="39" spans="1:35" ht="15.75" customHeight="1" x14ac:dyDescent="0.35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</row>
    <row r="40" spans="1:35" ht="15.75" customHeight="1" x14ac:dyDescent="0.35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</row>
    <row r="41" spans="1:35" ht="15.75" customHeight="1" x14ac:dyDescent="0.35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</row>
    <row r="42" spans="1:35" ht="15.75" customHeight="1" x14ac:dyDescent="0.35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</row>
    <row r="43" spans="1:35" ht="15.75" customHeight="1" x14ac:dyDescent="0.35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</row>
    <row r="44" spans="1:35" ht="15.75" customHeight="1" x14ac:dyDescent="0.35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</row>
    <row r="45" spans="1:35" ht="15.75" customHeight="1" x14ac:dyDescent="0.35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</row>
    <row r="46" spans="1:35" ht="15.75" customHeight="1" x14ac:dyDescent="0.35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</row>
    <row r="47" spans="1:35" ht="15.75" customHeight="1" x14ac:dyDescent="0.35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</row>
    <row r="48" spans="1:35" ht="15.75" customHeight="1" x14ac:dyDescent="0.35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</row>
    <row r="49" spans="1:35" ht="15.75" customHeight="1" x14ac:dyDescent="0.35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</row>
    <row r="50" spans="1:35" ht="15.75" customHeight="1" x14ac:dyDescent="0.35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</row>
    <row r="51" spans="1:35" ht="15.75" customHeight="1" x14ac:dyDescent="0.35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</row>
    <row r="52" spans="1:35" ht="15.75" customHeight="1" x14ac:dyDescent="0.35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</row>
    <row r="53" spans="1:35" ht="15.75" customHeight="1" x14ac:dyDescent="0.35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</row>
    <row r="54" spans="1:35" ht="15.75" customHeight="1" x14ac:dyDescent="0.35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</row>
    <row r="55" spans="1:35" ht="15.75" customHeight="1" x14ac:dyDescent="0.35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</row>
    <row r="56" spans="1:35" ht="15.75" customHeight="1" x14ac:dyDescent="0.35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</row>
    <row r="57" spans="1:35" ht="15.75" customHeight="1" x14ac:dyDescent="0.35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</row>
    <row r="58" spans="1:35" ht="15.75" customHeight="1" x14ac:dyDescent="0.35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</row>
    <row r="59" spans="1:35" ht="15.75" customHeight="1" x14ac:dyDescent="0.35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</row>
    <row r="60" spans="1:35" ht="15.75" customHeight="1" x14ac:dyDescent="0.35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</row>
    <row r="61" spans="1:35" ht="15.75" customHeight="1" x14ac:dyDescent="0.35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47"/>
    </row>
    <row r="62" spans="1:35" ht="15.75" customHeight="1" x14ac:dyDescent="0.35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47"/>
    </row>
    <row r="63" spans="1:35" ht="15.75" customHeight="1" x14ac:dyDescent="0.35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</row>
    <row r="64" spans="1:35" ht="15.75" customHeight="1" x14ac:dyDescent="0.35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47"/>
      <c r="AH64" s="47"/>
      <c r="AI64" s="47"/>
    </row>
    <row r="65" spans="1:35" ht="15.75" customHeight="1" x14ac:dyDescent="0.35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  <c r="AG65" s="47"/>
      <c r="AH65" s="47"/>
      <c r="AI65" s="47"/>
    </row>
    <row r="66" spans="1:35" ht="15.75" customHeight="1" x14ac:dyDescent="0.35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H66" s="47"/>
      <c r="AI66" s="47"/>
    </row>
    <row r="67" spans="1:35" ht="15.75" customHeight="1" x14ac:dyDescent="0.35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7"/>
      <c r="AG67" s="47"/>
      <c r="AH67" s="47"/>
      <c r="AI67" s="47"/>
    </row>
    <row r="68" spans="1:35" ht="15.75" customHeight="1" x14ac:dyDescent="0.35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  <c r="AG68" s="47"/>
      <c r="AH68" s="47"/>
      <c r="AI68" s="47"/>
    </row>
    <row r="69" spans="1:35" ht="15.75" customHeight="1" x14ac:dyDescent="0.35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</row>
    <row r="70" spans="1:35" ht="15.75" customHeight="1" x14ac:dyDescent="0.35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</row>
    <row r="71" spans="1:35" ht="15.75" customHeight="1" x14ac:dyDescent="0.35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</row>
    <row r="72" spans="1:35" ht="15.75" customHeight="1" x14ac:dyDescent="0.35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47"/>
      <c r="AH72" s="47"/>
      <c r="AI72" s="47"/>
    </row>
    <row r="73" spans="1:35" ht="15.75" customHeight="1" x14ac:dyDescent="0.35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47"/>
      <c r="AG73" s="47"/>
      <c r="AH73" s="47"/>
      <c r="AI73" s="47"/>
    </row>
    <row r="74" spans="1:35" ht="15.75" customHeight="1" x14ac:dyDescent="0.35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7"/>
      <c r="AF74" s="47"/>
      <c r="AG74" s="47"/>
      <c r="AH74" s="47"/>
      <c r="AI74" s="47"/>
    </row>
    <row r="75" spans="1:35" ht="15.75" customHeight="1" x14ac:dyDescent="0.35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  <c r="AI75" s="47"/>
    </row>
    <row r="76" spans="1:35" ht="15.75" customHeight="1" x14ac:dyDescent="0.35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  <c r="AI76" s="47"/>
    </row>
    <row r="77" spans="1:35" ht="15.75" customHeight="1" x14ac:dyDescent="0.35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  <c r="AG77" s="47"/>
      <c r="AH77" s="47"/>
      <c r="AI77" s="47"/>
    </row>
    <row r="78" spans="1:35" ht="15.75" customHeight="1" x14ac:dyDescent="0.35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7"/>
      <c r="AF78" s="47"/>
      <c r="AG78" s="47"/>
      <c r="AH78" s="47"/>
      <c r="AI78" s="47"/>
    </row>
    <row r="79" spans="1:35" ht="15.75" customHeight="1" x14ac:dyDescent="0.35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7"/>
      <c r="AG79" s="47"/>
      <c r="AH79" s="47"/>
      <c r="AI79" s="47"/>
    </row>
    <row r="80" spans="1:35" ht="15.75" customHeight="1" x14ac:dyDescent="0.35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</row>
    <row r="81" spans="1:35" ht="15.75" customHeight="1" x14ac:dyDescent="0.35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</row>
    <row r="82" spans="1:35" ht="15.75" customHeight="1" x14ac:dyDescent="0.35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7"/>
      <c r="AF82" s="47"/>
      <c r="AG82" s="47"/>
      <c r="AH82" s="47"/>
      <c r="AI82" s="47"/>
    </row>
    <row r="83" spans="1:35" ht="15.75" customHeight="1" x14ac:dyDescent="0.35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47"/>
      <c r="AG83" s="47"/>
      <c r="AH83" s="47"/>
      <c r="AI83" s="47"/>
    </row>
    <row r="84" spans="1:35" ht="15.75" customHeight="1" x14ac:dyDescent="0.35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  <c r="AE84" s="47"/>
      <c r="AF84" s="47"/>
      <c r="AG84" s="47"/>
      <c r="AH84" s="47"/>
      <c r="AI84" s="47"/>
    </row>
    <row r="85" spans="1:35" ht="15.75" customHeight="1" x14ac:dyDescent="0.35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I85" s="47"/>
    </row>
    <row r="86" spans="1:35" ht="15.75" customHeight="1" x14ac:dyDescent="0.35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7"/>
      <c r="AE86" s="47"/>
      <c r="AF86" s="47"/>
      <c r="AG86" s="47"/>
      <c r="AH86" s="47"/>
      <c r="AI86" s="47"/>
    </row>
    <row r="87" spans="1:35" ht="15.75" customHeight="1" x14ac:dyDescent="0.35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  <c r="AG87" s="47"/>
      <c r="AH87" s="47"/>
      <c r="AI87" s="47"/>
    </row>
    <row r="88" spans="1:35" ht="15.75" customHeight="1" x14ac:dyDescent="0.35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</row>
    <row r="89" spans="1:35" ht="15.75" customHeight="1" x14ac:dyDescent="0.35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</row>
    <row r="90" spans="1:35" ht="15.75" customHeight="1" x14ac:dyDescent="0.35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</row>
    <row r="91" spans="1:35" ht="15.75" customHeight="1" x14ac:dyDescent="0.35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</row>
    <row r="92" spans="1:35" ht="15.75" customHeight="1" x14ac:dyDescent="0.35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</row>
    <row r="93" spans="1:35" ht="15.75" customHeight="1" x14ac:dyDescent="0.35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  <c r="AD93" s="47"/>
      <c r="AE93" s="47"/>
      <c r="AF93" s="47"/>
      <c r="AG93" s="47"/>
      <c r="AH93" s="47"/>
      <c r="AI93" s="47"/>
    </row>
    <row r="94" spans="1:35" ht="15.75" customHeight="1" x14ac:dyDescent="0.35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  <c r="AD94" s="47"/>
      <c r="AE94" s="47"/>
      <c r="AF94" s="47"/>
      <c r="AG94" s="47"/>
      <c r="AH94" s="47"/>
      <c r="AI94" s="47"/>
    </row>
    <row r="95" spans="1:35" ht="15.75" customHeight="1" x14ac:dyDescent="0.35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47"/>
      <c r="AH95" s="47"/>
      <c r="AI95" s="47"/>
    </row>
    <row r="96" spans="1:35" ht="15.75" customHeight="1" x14ac:dyDescent="0.35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  <c r="AD96" s="47"/>
      <c r="AE96" s="47"/>
      <c r="AF96" s="47"/>
      <c r="AG96" s="47"/>
      <c r="AH96" s="47"/>
      <c r="AI96" s="47"/>
    </row>
    <row r="97" spans="1:35" ht="15.75" customHeight="1" x14ac:dyDescent="0.35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  <c r="AE97" s="47"/>
      <c r="AF97" s="47"/>
      <c r="AG97" s="47"/>
      <c r="AH97" s="47"/>
      <c r="AI97" s="47"/>
    </row>
    <row r="98" spans="1:35" ht="15.75" customHeight="1" x14ac:dyDescent="0.35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47"/>
      <c r="AF98" s="47"/>
      <c r="AG98" s="47"/>
      <c r="AH98" s="47"/>
      <c r="AI98" s="47"/>
    </row>
    <row r="99" spans="1:35" ht="15.75" customHeight="1" x14ac:dyDescent="0.35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47"/>
      <c r="AF99" s="47"/>
      <c r="AG99" s="47"/>
      <c r="AH99" s="47"/>
      <c r="AI99" s="47"/>
    </row>
    <row r="100" spans="1:35" ht="15.75" customHeight="1" x14ac:dyDescent="0.35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  <c r="AH100" s="47"/>
      <c r="AI100" s="47"/>
    </row>
    <row r="101" spans="1:35" ht="15.75" customHeight="1" x14ac:dyDescent="0.35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47"/>
      <c r="AG101" s="47"/>
      <c r="AH101" s="47"/>
      <c r="AI101" s="47"/>
    </row>
    <row r="102" spans="1:35" ht="15.75" customHeight="1" x14ac:dyDescent="0.35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47"/>
      <c r="AG102" s="47"/>
      <c r="AH102" s="47"/>
      <c r="AI102" s="47"/>
    </row>
    <row r="103" spans="1:35" ht="15.75" customHeight="1" x14ac:dyDescent="0.35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</row>
    <row r="104" spans="1:35" ht="15.75" customHeight="1" x14ac:dyDescent="0.35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</row>
    <row r="105" spans="1:35" ht="15.75" customHeight="1" x14ac:dyDescent="0.35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  <c r="AE105" s="47"/>
      <c r="AF105" s="47"/>
      <c r="AG105" s="47"/>
      <c r="AH105" s="47"/>
      <c r="AI105" s="47"/>
    </row>
    <row r="106" spans="1:35" ht="15.75" customHeight="1" x14ac:dyDescent="0.35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</row>
    <row r="107" spans="1:35" ht="15.75" customHeight="1" x14ac:dyDescent="0.35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  <c r="AI107" s="47"/>
    </row>
    <row r="108" spans="1:35" ht="15.75" customHeight="1" x14ac:dyDescent="0.35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47"/>
      <c r="AG108" s="47"/>
      <c r="AH108" s="47"/>
      <c r="AI108" s="47"/>
    </row>
    <row r="109" spans="1:35" ht="15.75" customHeight="1" x14ac:dyDescent="0.35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47"/>
    </row>
    <row r="110" spans="1:35" ht="15.75" customHeight="1" x14ac:dyDescent="0.35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</row>
    <row r="111" spans="1:35" ht="15.75" customHeight="1" x14ac:dyDescent="0.35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</row>
    <row r="112" spans="1:35" ht="15.75" customHeight="1" x14ac:dyDescent="0.35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</row>
    <row r="113" spans="1:35" ht="15.75" customHeight="1" x14ac:dyDescent="0.35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</row>
    <row r="114" spans="1:35" ht="15.75" customHeight="1" x14ac:dyDescent="0.35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</row>
    <row r="115" spans="1:35" ht="15.75" customHeight="1" x14ac:dyDescent="0.35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</row>
    <row r="116" spans="1:35" ht="15.75" customHeight="1" x14ac:dyDescent="0.35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</row>
    <row r="117" spans="1:35" ht="15.75" customHeight="1" x14ac:dyDescent="0.35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</row>
    <row r="118" spans="1:35" ht="15.75" customHeight="1" x14ac:dyDescent="0.35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</row>
    <row r="119" spans="1:35" ht="15.75" customHeight="1" x14ac:dyDescent="0.35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</row>
    <row r="120" spans="1:35" ht="15.75" customHeight="1" x14ac:dyDescent="0.35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</row>
    <row r="121" spans="1:35" ht="15.75" customHeight="1" x14ac:dyDescent="0.35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</row>
    <row r="122" spans="1:35" ht="15.75" customHeight="1" x14ac:dyDescent="0.35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</row>
    <row r="123" spans="1:35" ht="15.75" customHeight="1" x14ac:dyDescent="0.35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</row>
    <row r="124" spans="1:35" ht="15.75" customHeight="1" x14ac:dyDescent="0.35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</row>
    <row r="125" spans="1:35" ht="15.75" customHeight="1" x14ac:dyDescent="0.35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</row>
    <row r="126" spans="1:35" ht="15.75" customHeight="1" x14ac:dyDescent="0.35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</row>
    <row r="127" spans="1:35" ht="15.75" customHeight="1" x14ac:dyDescent="0.35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</row>
    <row r="128" spans="1:35" ht="15.75" customHeight="1" x14ac:dyDescent="0.35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47"/>
      <c r="AF128" s="47"/>
      <c r="AG128" s="47"/>
      <c r="AH128" s="47"/>
      <c r="AI128" s="47"/>
    </row>
    <row r="129" spans="1:35" ht="15.75" customHeight="1" x14ac:dyDescent="0.35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</row>
    <row r="130" spans="1:35" ht="15.75" customHeight="1" x14ac:dyDescent="0.35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</row>
    <row r="131" spans="1:35" ht="15.75" customHeight="1" x14ac:dyDescent="0.35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</row>
    <row r="132" spans="1:35" ht="15.75" customHeight="1" x14ac:dyDescent="0.35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</row>
    <row r="133" spans="1:35" ht="15.75" customHeight="1" x14ac:dyDescent="0.35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</row>
    <row r="134" spans="1:35" ht="15.75" customHeight="1" x14ac:dyDescent="0.35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</row>
    <row r="135" spans="1:35" ht="15.75" customHeight="1" x14ac:dyDescent="0.35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</row>
    <row r="136" spans="1:35" ht="15.75" customHeight="1" x14ac:dyDescent="0.35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</row>
    <row r="137" spans="1:35" ht="15.75" customHeight="1" x14ac:dyDescent="0.35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</row>
    <row r="138" spans="1:35" ht="15.75" customHeight="1" x14ac:dyDescent="0.35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</row>
    <row r="139" spans="1:35" ht="15.75" customHeight="1" x14ac:dyDescent="0.35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</row>
    <row r="140" spans="1:35" ht="15.75" customHeight="1" x14ac:dyDescent="0.35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</row>
    <row r="141" spans="1:35" ht="15.75" customHeight="1" x14ac:dyDescent="0.35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</row>
    <row r="142" spans="1:35" ht="15.75" customHeight="1" x14ac:dyDescent="0.35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</row>
    <row r="143" spans="1:35" ht="15.75" customHeight="1" x14ac:dyDescent="0.35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</row>
    <row r="144" spans="1:35" ht="15.75" customHeight="1" x14ac:dyDescent="0.35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</row>
    <row r="145" spans="1:35" ht="15.75" customHeight="1" x14ac:dyDescent="0.35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</row>
    <row r="146" spans="1:35" ht="15.75" customHeight="1" x14ac:dyDescent="0.35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</row>
    <row r="147" spans="1:35" ht="15.75" customHeight="1" x14ac:dyDescent="0.35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</row>
    <row r="148" spans="1:35" ht="15.75" customHeight="1" x14ac:dyDescent="0.35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</row>
    <row r="149" spans="1:35" ht="15.75" customHeight="1" x14ac:dyDescent="0.35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</row>
    <row r="150" spans="1:35" ht="15.75" customHeight="1" x14ac:dyDescent="0.35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</row>
    <row r="151" spans="1:35" ht="15.75" customHeight="1" x14ac:dyDescent="0.35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</row>
    <row r="152" spans="1:35" ht="15.75" customHeight="1" x14ac:dyDescent="0.35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</row>
    <row r="153" spans="1:35" ht="15.75" customHeight="1" x14ac:dyDescent="0.35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</row>
    <row r="154" spans="1:35" ht="15.75" customHeight="1" x14ac:dyDescent="0.35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</row>
    <row r="155" spans="1:35" ht="15.75" customHeight="1" x14ac:dyDescent="0.35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</row>
    <row r="156" spans="1:35" ht="15.75" customHeight="1" x14ac:dyDescent="0.35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</row>
    <row r="157" spans="1:35" ht="15.75" customHeight="1" x14ac:dyDescent="0.35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</row>
    <row r="158" spans="1:35" ht="15.75" customHeight="1" x14ac:dyDescent="0.35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</row>
    <row r="159" spans="1:35" ht="15.75" customHeight="1" x14ac:dyDescent="0.35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</row>
    <row r="160" spans="1:35" ht="15.75" customHeight="1" x14ac:dyDescent="0.35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</row>
    <row r="161" spans="1:35" ht="15.75" customHeight="1" x14ac:dyDescent="0.35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</row>
    <row r="162" spans="1:35" ht="15.75" customHeight="1" x14ac:dyDescent="0.35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</row>
    <row r="163" spans="1:35" ht="15.75" customHeight="1" x14ac:dyDescent="0.35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</row>
    <row r="164" spans="1:35" ht="15.75" customHeight="1" x14ac:dyDescent="0.35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</row>
    <row r="165" spans="1:35" ht="15.75" customHeight="1" x14ac:dyDescent="0.35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</row>
    <row r="166" spans="1:35" ht="15.75" customHeight="1" x14ac:dyDescent="0.35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  <c r="AI166" s="47"/>
    </row>
    <row r="167" spans="1:35" ht="15.75" customHeight="1" x14ac:dyDescent="0.35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  <c r="AI167" s="47"/>
    </row>
    <row r="168" spans="1:35" ht="15.75" customHeight="1" x14ac:dyDescent="0.35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</row>
    <row r="169" spans="1:35" ht="15.75" customHeight="1" x14ac:dyDescent="0.35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</row>
    <row r="170" spans="1:35" ht="15.75" customHeight="1" x14ac:dyDescent="0.35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</row>
    <row r="171" spans="1:35" ht="15.75" customHeight="1" x14ac:dyDescent="0.35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</row>
    <row r="172" spans="1:35" ht="15.75" customHeight="1" x14ac:dyDescent="0.35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</row>
    <row r="173" spans="1:35" ht="15.75" customHeight="1" x14ac:dyDescent="0.35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</row>
    <row r="174" spans="1:35" ht="15.75" customHeight="1" x14ac:dyDescent="0.35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</row>
    <row r="175" spans="1:35" ht="15.75" customHeight="1" x14ac:dyDescent="0.35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</row>
    <row r="176" spans="1:35" ht="15.75" customHeight="1" x14ac:dyDescent="0.35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  <c r="AI176" s="47"/>
    </row>
    <row r="177" spans="1:35" ht="15.75" customHeight="1" x14ac:dyDescent="0.35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  <c r="AG177" s="47"/>
      <c r="AH177" s="47"/>
      <c r="AI177" s="47"/>
    </row>
    <row r="178" spans="1:35" ht="15.75" customHeight="1" x14ac:dyDescent="0.35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  <c r="AI178" s="47"/>
    </row>
    <row r="179" spans="1:35" ht="15.75" customHeight="1" x14ac:dyDescent="0.35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</row>
    <row r="180" spans="1:35" ht="15.75" customHeight="1" x14ac:dyDescent="0.35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  <c r="AI180" s="47"/>
    </row>
    <row r="181" spans="1:35" ht="15.75" customHeight="1" x14ac:dyDescent="0.35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  <c r="AI181" s="47"/>
    </row>
    <row r="182" spans="1:35" ht="15.75" customHeight="1" x14ac:dyDescent="0.35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</row>
    <row r="183" spans="1:35" ht="15.75" customHeight="1" x14ac:dyDescent="0.35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</row>
    <row r="184" spans="1:35" ht="15.75" customHeight="1" x14ac:dyDescent="0.35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</row>
    <row r="185" spans="1:35" ht="15.75" customHeight="1" x14ac:dyDescent="0.35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</row>
    <row r="186" spans="1:35" ht="15.75" customHeight="1" x14ac:dyDescent="0.35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</row>
    <row r="187" spans="1:35" ht="15.75" customHeight="1" x14ac:dyDescent="0.35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</row>
    <row r="188" spans="1:35" ht="15.75" customHeight="1" x14ac:dyDescent="0.35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</row>
    <row r="189" spans="1:35" ht="15.75" customHeight="1" x14ac:dyDescent="0.35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</row>
    <row r="190" spans="1:35" ht="15.75" customHeight="1" x14ac:dyDescent="0.35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</row>
    <row r="191" spans="1:35" ht="15.75" customHeight="1" x14ac:dyDescent="0.35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</row>
    <row r="192" spans="1:35" ht="15.75" customHeight="1" x14ac:dyDescent="0.35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</row>
    <row r="193" spans="1:35" ht="15.75" customHeight="1" x14ac:dyDescent="0.35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</row>
    <row r="194" spans="1:35" ht="15.75" customHeight="1" x14ac:dyDescent="0.35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</row>
    <row r="195" spans="1:35" ht="15.75" customHeight="1" x14ac:dyDescent="0.35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</row>
    <row r="196" spans="1:35" ht="15.75" customHeight="1" x14ac:dyDescent="0.35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</row>
    <row r="197" spans="1:35" ht="15.75" customHeight="1" x14ac:dyDescent="0.35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</row>
    <row r="198" spans="1:35" ht="15.75" customHeight="1" x14ac:dyDescent="0.35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</row>
    <row r="199" spans="1:35" ht="15.75" customHeight="1" x14ac:dyDescent="0.35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</row>
    <row r="200" spans="1:35" ht="15.75" customHeight="1" x14ac:dyDescent="0.35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  <c r="AF200" s="47"/>
      <c r="AG200" s="47"/>
      <c r="AH200" s="47"/>
      <c r="AI200" s="47"/>
    </row>
    <row r="201" spans="1:35" ht="15.75" customHeight="1" x14ac:dyDescent="0.35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  <c r="AF201" s="47"/>
      <c r="AG201" s="47"/>
      <c r="AH201" s="47"/>
      <c r="AI201" s="47"/>
    </row>
    <row r="202" spans="1:35" ht="15.75" customHeight="1" x14ac:dyDescent="0.35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7"/>
      <c r="AF202" s="47"/>
      <c r="AG202" s="47"/>
      <c r="AH202" s="47"/>
      <c r="AI202" s="47"/>
    </row>
    <row r="203" spans="1:35" ht="15.75" customHeight="1" x14ac:dyDescent="0.35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  <c r="AI203" s="47"/>
    </row>
    <row r="204" spans="1:35" ht="15.75" customHeight="1" x14ac:dyDescent="0.35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  <c r="AG204" s="47"/>
      <c r="AH204" s="47"/>
      <c r="AI204" s="47"/>
    </row>
    <row r="205" spans="1:35" ht="15.75" customHeight="1" x14ac:dyDescent="0.35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E205" s="47"/>
      <c r="AF205" s="47"/>
      <c r="AG205" s="47"/>
      <c r="AH205" s="47"/>
      <c r="AI205" s="47"/>
    </row>
    <row r="206" spans="1:35" ht="15.75" customHeight="1" x14ac:dyDescent="0.35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E206" s="47"/>
      <c r="AF206" s="47"/>
      <c r="AG206" s="47"/>
      <c r="AH206" s="47"/>
      <c r="AI206" s="47"/>
    </row>
    <row r="207" spans="1:35" ht="15.75" customHeight="1" x14ac:dyDescent="0.35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E207" s="47"/>
      <c r="AF207" s="47"/>
      <c r="AG207" s="47"/>
      <c r="AH207" s="47"/>
      <c r="AI207" s="47"/>
    </row>
    <row r="208" spans="1:35" ht="15.75" customHeight="1" x14ac:dyDescent="0.35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  <c r="AE208" s="47"/>
      <c r="AF208" s="47"/>
      <c r="AG208" s="47"/>
      <c r="AH208" s="47"/>
      <c r="AI208" s="47"/>
    </row>
    <row r="209" spans="1:35" ht="15.75" customHeight="1" x14ac:dyDescent="0.35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E209" s="47"/>
      <c r="AF209" s="47"/>
      <c r="AG209" s="47"/>
      <c r="AH209" s="47"/>
      <c r="AI209" s="47"/>
    </row>
    <row r="210" spans="1:35" ht="15.75" customHeight="1" x14ac:dyDescent="0.35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7"/>
      <c r="AF210" s="47"/>
      <c r="AG210" s="47"/>
      <c r="AH210" s="47"/>
      <c r="AI210" s="47"/>
    </row>
    <row r="211" spans="1:35" ht="15.75" customHeight="1" x14ac:dyDescent="0.35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  <c r="AE211" s="47"/>
      <c r="AF211" s="47"/>
      <c r="AG211" s="47"/>
      <c r="AH211" s="47"/>
      <c r="AI211" s="47"/>
    </row>
    <row r="212" spans="1:35" ht="15.75" customHeight="1" x14ac:dyDescent="0.35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47"/>
      <c r="AF212" s="47"/>
      <c r="AG212" s="47"/>
      <c r="AH212" s="47"/>
      <c r="AI212" s="47"/>
    </row>
    <row r="213" spans="1:35" ht="15.75" customHeight="1" x14ac:dyDescent="0.35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47"/>
      <c r="AF213" s="47"/>
      <c r="AG213" s="47"/>
      <c r="AH213" s="47"/>
      <c r="AI213" s="47"/>
    </row>
    <row r="214" spans="1:35" ht="15.75" customHeight="1" x14ac:dyDescent="0.35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  <c r="AI214" s="47"/>
    </row>
    <row r="215" spans="1:35" ht="15.75" customHeight="1" x14ac:dyDescent="0.35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  <c r="AI215" s="47"/>
    </row>
    <row r="216" spans="1:35" ht="15.75" customHeight="1" x14ac:dyDescent="0.35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  <c r="AI216" s="47"/>
    </row>
    <row r="217" spans="1:35" ht="15.75" customHeight="1" x14ac:dyDescent="0.35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</row>
    <row r="218" spans="1:35" ht="15.75" customHeight="1" x14ac:dyDescent="0.35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  <c r="AI218" s="47"/>
    </row>
    <row r="219" spans="1:35" ht="15.75" customHeight="1" x14ac:dyDescent="0.35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</row>
    <row r="220" spans="1:35" ht="15.75" customHeight="1" x14ac:dyDescent="0.35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</row>
    <row r="221" spans="1:35" ht="15.75" customHeight="1" x14ac:dyDescent="0.35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</row>
    <row r="222" spans="1:35" ht="15.75" customHeight="1" x14ac:dyDescent="0.35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</row>
    <row r="223" spans="1:35" ht="15.75" customHeight="1" x14ac:dyDescent="0.35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</row>
    <row r="224" spans="1:35" ht="15.75" customHeight="1" x14ac:dyDescent="0.35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</row>
    <row r="225" spans="1:35" ht="15.75" customHeight="1" x14ac:dyDescent="0.35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  <c r="AI225" s="47"/>
    </row>
    <row r="226" spans="1:35" ht="15.75" customHeight="1" x14ac:dyDescent="0.35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</row>
    <row r="227" spans="1:35" ht="15.75" customHeight="1" x14ac:dyDescent="0.35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</row>
    <row r="228" spans="1:35" ht="15.75" customHeight="1" x14ac:dyDescent="0.35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</row>
    <row r="229" spans="1:35" ht="15.75" customHeight="1" x14ac:dyDescent="0.35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  <c r="AI229" s="47"/>
    </row>
    <row r="230" spans="1:35" ht="15.75" customHeight="1" x14ac:dyDescent="0.35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</row>
    <row r="231" spans="1:35" ht="15.75" customHeight="1" x14ac:dyDescent="0.35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</row>
    <row r="232" spans="1:35" ht="15.75" customHeight="1" x14ac:dyDescent="0.35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  <c r="AG232" s="47"/>
      <c r="AH232" s="47"/>
      <c r="AI232" s="47"/>
    </row>
    <row r="233" spans="1:35" ht="15.75" customHeight="1" x14ac:dyDescent="0.35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  <c r="AI233" s="47"/>
    </row>
    <row r="234" spans="1:35" ht="15.75" customHeight="1" x14ac:dyDescent="0.35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</row>
    <row r="235" spans="1:35" ht="15.75" customHeight="1" x14ac:dyDescent="0.35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  <c r="AI235" s="47"/>
    </row>
    <row r="236" spans="1:35" ht="15.75" customHeight="1" x14ac:dyDescent="0.35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</row>
    <row r="237" spans="1:35" ht="15.75" customHeight="1" x14ac:dyDescent="0.35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  <c r="AI237" s="47"/>
    </row>
    <row r="238" spans="1:35" ht="15.75" customHeight="1" x14ac:dyDescent="0.35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  <c r="AI238" s="47"/>
    </row>
    <row r="239" spans="1:35" ht="15.75" customHeight="1" x14ac:dyDescent="0.35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</row>
    <row r="240" spans="1:35" ht="15.75" customHeight="1" x14ac:dyDescent="0.35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  <c r="AI240" s="47"/>
    </row>
    <row r="241" spans="1:35" ht="15.75" customHeight="1" x14ac:dyDescent="0.35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</row>
    <row r="242" spans="1:35" ht="15.75" customHeight="1" x14ac:dyDescent="0.35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</row>
    <row r="243" spans="1:35" ht="15.75" customHeight="1" x14ac:dyDescent="0.35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</row>
    <row r="244" spans="1:35" ht="15.75" customHeight="1" x14ac:dyDescent="0.35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</row>
    <row r="245" spans="1:35" ht="15.75" customHeight="1" x14ac:dyDescent="0.35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</row>
    <row r="246" spans="1:35" ht="15.75" customHeight="1" x14ac:dyDescent="0.35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</row>
    <row r="247" spans="1:35" ht="15.75" customHeight="1" x14ac:dyDescent="0.35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</row>
    <row r="248" spans="1:35" ht="15.75" customHeight="1" x14ac:dyDescent="0.35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</row>
    <row r="249" spans="1:35" ht="15.75" customHeight="1" x14ac:dyDescent="0.35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</row>
    <row r="250" spans="1:35" ht="15.75" customHeight="1" x14ac:dyDescent="0.35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</row>
    <row r="251" spans="1:35" ht="15.75" customHeight="1" x14ac:dyDescent="0.35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</row>
    <row r="252" spans="1:35" ht="15.75" customHeight="1" x14ac:dyDescent="0.35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  <c r="AI252" s="47"/>
    </row>
    <row r="253" spans="1:35" ht="15.75" customHeight="1" x14ac:dyDescent="0.35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</row>
    <row r="254" spans="1:35" ht="15.75" customHeight="1" x14ac:dyDescent="0.35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  <c r="AI254" s="47"/>
    </row>
    <row r="255" spans="1:35" ht="15.75" customHeight="1" x14ac:dyDescent="0.35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  <c r="AI255" s="47"/>
    </row>
    <row r="256" spans="1:35" ht="15.75" customHeight="1" x14ac:dyDescent="0.35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</row>
    <row r="257" spans="1:35" ht="15.75" customHeight="1" x14ac:dyDescent="0.35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</row>
    <row r="258" spans="1:35" ht="15.75" customHeight="1" x14ac:dyDescent="0.35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</row>
    <row r="259" spans="1:35" ht="15.75" customHeight="1" x14ac:dyDescent="0.35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</row>
    <row r="260" spans="1:35" ht="15.75" customHeight="1" x14ac:dyDescent="0.35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</row>
    <row r="261" spans="1:35" ht="15.75" customHeight="1" x14ac:dyDescent="0.35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</row>
    <row r="262" spans="1:35" ht="15.75" customHeight="1" x14ac:dyDescent="0.35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</row>
    <row r="263" spans="1:35" ht="15.75" customHeight="1" x14ac:dyDescent="0.35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</row>
    <row r="264" spans="1:35" ht="15.75" customHeight="1" x14ac:dyDescent="0.35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  <c r="AI264" s="47"/>
    </row>
    <row r="265" spans="1:35" ht="15.75" customHeight="1" x14ac:dyDescent="0.35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  <c r="AI265" s="47"/>
    </row>
    <row r="266" spans="1:35" ht="15.75" customHeight="1" x14ac:dyDescent="0.35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</row>
    <row r="267" spans="1:35" ht="15.75" customHeight="1" x14ac:dyDescent="0.35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</row>
    <row r="268" spans="1:35" ht="15.75" customHeight="1" x14ac:dyDescent="0.35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</row>
    <row r="269" spans="1:35" ht="15.75" customHeight="1" x14ac:dyDescent="0.35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</row>
    <row r="270" spans="1:35" ht="15.75" customHeight="1" x14ac:dyDescent="0.35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</row>
    <row r="271" spans="1:35" ht="15.75" customHeight="1" x14ac:dyDescent="0.35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</row>
    <row r="272" spans="1:35" ht="15.75" customHeight="1" x14ac:dyDescent="0.35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</row>
    <row r="273" spans="1:35" ht="15.75" customHeight="1" x14ac:dyDescent="0.35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</row>
    <row r="274" spans="1:35" ht="15.75" customHeight="1" x14ac:dyDescent="0.35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</row>
    <row r="275" spans="1:35" ht="15.75" customHeight="1" x14ac:dyDescent="0.35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</row>
    <row r="276" spans="1:35" ht="15.75" customHeight="1" x14ac:dyDescent="0.35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</row>
    <row r="277" spans="1:35" ht="15.75" customHeight="1" x14ac:dyDescent="0.35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</row>
    <row r="278" spans="1:35" ht="15.75" customHeight="1" x14ac:dyDescent="0.35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</row>
    <row r="279" spans="1:35" ht="15.75" customHeight="1" x14ac:dyDescent="0.35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</row>
    <row r="280" spans="1:35" ht="15.75" customHeight="1" x14ac:dyDescent="0.35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</row>
    <row r="281" spans="1:35" ht="15.75" customHeight="1" x14ac:dyDescent="0.35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</row>
    <row r="282" spans="1:35" ht="15.75" customHeight="1" x14ac:dyDescent="0.35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  <c r="AI282" s="47"/>
    </row>
    <row r="283" spans="1:35" ht="15.75" customHeight="1" x14ac:dyDescent="0.35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47"/>
      <c r="AG283" s="47"/>
      <c r="AH283" s="47"/>
      <c r="AI283" s="47"/>
    </row>
    <row r="284" spans="1:35" ht="15.75" customHeight="1" x14ac:dyDescent="0.35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47"/>
      <c r="AG284" s="47"/>
      <c r="AH284" s="47"/>
      <c r="AI284" s="47"/>
    </row>
    <row r="285" spans="1:35" ht="15.75" customHeight="1" x14ac:dyDescent="0.35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  <c r="AG285" s="47"/>
      <c r="AH285" s="47"/>
      <c r="AI285" s="47"/>
    </row>
    <row r="286" spans="1:35" ht="15.75" customHeight="1" x14ac:dyDescent="0.35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  <c r="AG286" s="47"/>
      <c r="AH286" s="47"/>
      <c r="AI286" s="47"/>
    </row>
    <row r="287" spans="1:35" ht="15.75" customHeight="1" x14ac:dyDescent="0.35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</row>
    <row r="288" spans="1:35" ht="15.75" customHeight="1" x14ac:dyDescent="0.35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  <c r="AI288" s="47"/>
    </row>
    <row r="289" spans="1:35" ht="15.75" customHeight="1" x14ac:dyDescent="0.35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  <c r="AF289" s="47"/>
      <c r="AG289" s="47"/>
      <c r="AH289" s="47"/>
      <c r="AI289" s="47"/>
    </row>
    <row r="290" spans="1:35" ht="15.75" customHeight="1" x14ac:dyDescent="0.35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47"/>
      <c r="AF290" s="47"/>
      <c r="AG290" s="47"/>
      <c r="AH290" s="47"/>
      <c r="AI290" s="47"/>
    </row>
    <row r="291" spans="1:35" ht="15.75" customHeight="1" x14ac:dyDescent="0.35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47"/>
      <c r="AG291" s="47"/>
      <c r="AH291" s="47"/>
      <c r="AI291" s="47"/>
    </row>
    <row r="292" spans="1:35" ht="15.75" customHeight="1" x14ac:dyDescent="0.35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47"/>
      <c r="AG292" s="47"/>
      <c r="AH292" s="47"/>
      <c r="AI292" s="47"/>
    </row>
    <row r="293" spans="1:35" ht="15.75" customHeight="1" x14ac:dyDescent="0.35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47"/>
      <c r="AG293" s="47"/>
      <c r="AH293" s="47"/>
      <c r="AI293" s="47"/>
    </row>
    <row r="294" spans="1:35" ht="15.75" customHeight="1" x14ac:dyDescent="0.35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47"/>
      <c r="AF294" s="47"/>
      <c r="AG294" s="47"/>
      <c r="AH294" s="47"/>
      <c r="AI294" s="47"/>
    </row>
    <row r="295" spans="1:35" ht="15.75" customHeight="1" x14ac:dyDescent="0.35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47"/>
      <c r="AG295" s="47"/>
      <c r="AH295" s="47"/>
      <c r="AI295" s="47"/>
    </row>
    <row r="296" spans="1:35" ht="15.75" customHeight="1" x14ac:dyDescent="0.35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  <c r="AG296" s="47"/>
      <c r="AH296" s="47"/>
      <c r="AI296" s="47"/>
    </row>
    <row r="297" spans="1:35" ht="15.75" customHeight="1" x14ac:dyDescent="0.35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47"/>
      <c r="AG297" s="47"/>
      <c r="AH297" s="47"/>
      <c r="AI297" s="47"/>
    </row>
    <row r="298" spans="1:35" ht="15.75" customHeight="1" x14ac:dyDescent="0.35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  <c r="AI298" s="47"/>
    </row>
    <row r="299" spans="1:35" ht="15.75" customHeight="1" x14ac:dyDescent="0.35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</row>
    <row r="300" spans="1:35" ht="15.75" customHeight="1" x14ac:dyDescent="0.35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</row>
    <row r="301" spans="1:35" ht="15.75" customHeight="1" x14ac:dyDescent="0.35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</row>
    <row r="302" spans="1:35" ht="15.75" customHeight="1" x14ac:dyDescent="0.35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</row>
    <row r="303" spans="1:35" ht="15.75" customHeight="1" x14ac:dyDescent="0.35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</row>
    <row r="304" spans="1:35" ht="15.75" customHeight="1" x14ac:dyDescent="0.35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</row>
    <row r="305" spans="1:35" ht="15.75" customHeight="1" x14ac:dyDescent="0.35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</row>
    <row r="306" spans="1:35" ht="15.75" customHeight="1" x14ac:dyDescent="0.35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</row>
    <row r="307" spans="1:35" ht="15.75" customHeight="1" x14ac:dyDescent="0.35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</row>
    <row r="308" spans="1:35" ht="15.75" customHeight="1" x14ac:dyDescent="0.35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</row>
    <row r="309" spans="1:35" ht="15.75" customHeight="1" x14ac:dyDescent="0.35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</row>
    <row r="310" spans="1:35" ht="15.75" customHeight="1" x14ac:dyDescent="0.35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</row>
    <row r="311" spans="1:35" ht="15.75" customHeight="1" x14ac:dyDescent="0.35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</row>
    <row r="312" spans="1:35" ht="15.75" customHeight="1" x14ac:dyDescent="0.35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</row>
    <row r="313" spans="1:35" ht="15.75" customHeight="1" x14ac:dyDescent="0.35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</row>
    <row r="314" spans="1:35" ht="15.75" customHeight="1" x14ac:dyDescent="0.35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</row>
    <row r="315" spans="1:35" ht="15.75" customHeight="1" x14ac:dyDescent="0.35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  <c r="AI315" s="47"/>
    </row>
    <row r="316" spans="1:35" ht="15.75" customHeight="1" x14ac:dyDescent="0.35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  <c r="AI316" s="47"/>
    </row>
    <row r="317" spans="1:35" ht="15.75" customHeight="1" x14ac:dyDescent="0.35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47"/>
      <c r="AG317" s="47"/>
      <c r="AH317" s="47"/>
      <c r="AI317" s="47"/>
    </row>
    <row r="318" spans="1:35" ht="15.75" customHeight="1" x14ac:dyDescent="0.35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47"/>
      <c r="AG318" s="47"/>
      <c r="AH318" s="47"/>
      <c r="AI318" s="47"/>
    </row>
    <row r="319" spans="1:35" ht="15.75" customHeight="1" x14ac:dyDescent="0.35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47"/>
      <c r="AG319" s="47"/>
      <c r="AH319" s="47"/>
      <c r="AI319" s="47"/>
    </row>
    <row r="320" spans="1:35" ht="15.75" customHeight="1" x14ac:dyDescent="0.35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</row>
    <row r="321" spans="1:35" ht="15.75" customHeight="1" x14ac:dyDescent="0.35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</row>
    <row r="322" spans="1:35" ht="15.75" customHeight="1" x14ac:dyDescent="0.35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</row>
    <row r="323" spans="1:35" ht="15.75" customHeight="1" x14ac:dyDescent="0.35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</row>
    <row r="324" spans="1:35" ht="15.75" customHeight="1" x14ac:dyDescent="0.35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</row>
    <row r="325" spans="1:35" ht="15.75" customHeight="1" x14ac:dyDescent="0.35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</row>
    <row r="326" spans="1:35" ht="15.75" customHeight="1" x14ac:dyDescent="0.35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</row>
    <row r="327" spans="1:35" ht="15.75" customHeight="1" x14ac:dyDescent="0.35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</row>
    <row r="328" spans="1:35" ht="15.75" customHeight="1" x14ac:dyDescent="0.35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</row>
    <row r="329" spans="1:35" ht="15.75" customHeight="1" x14ac:dyDescent="0.35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  <c r="AI329" s="47"/>
    </row>
    <row r="330" spans="1:35" ht="15.75" customHeight="1" x14ac:dyDescent="0.35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</row>
    <row r="331" spans="1:35" ht="15.75" customHeight="1" x14ac:dyDescent="0.35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</row>
    <row r="332" spans="1:35" ht="15.75" customHeight="1" x14ac:dyDescent="0.35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</row>
    <row r="333" spans="1:35" ht="15.75" customHeight="1" x14ac:dyDescent="0.35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</row>
    <row r="334" spans="1:35" ht="15.75" customHeight="1" x14ac:dyDescent="0.35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</row>
    <row r="335" spans="1:35" ht="15.75" customHeight="1" x14ac:dyDescent="0.35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</row>
    <row r="336" spans="1:35" ht="15.75" customHeight="1" x14ac:dyDescent="0.35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</row>
    <row r="337" spans="1:35" ht="15.75" customHeight="1" x14ac:dyDescent="0.35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</row>
    <row r="338" spans="1:35" ht="15.75" customHeight="1" x14ac:dyDescent="0.35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</row>
    <row r="339" spans="1:35" ht="15.75" customHeight="1" x14ac:dyDescent="0.35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</row>
    <row r="340" spans="1:35" ht="15.75" customHeight="1" x14ac:dyDescent="0.35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</row>
    <row r="341" spans="1:35" ht="15.75" customHeight="1" x14ac:dyDescent="0.35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</row>
    <row r="342" spans="1:35" ht="15.75" customHeight="1" x14ac:dyDescent="0.35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</row>
    <row r="343" spans="1:35" ht="15.75" customHeight="1" x14ac:dyDescent="0.35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</row>
    <row r="344" spans="1:35" ht="15.75" customHeight="1" x14ac:dyDescent="0.35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</row>
    <row r="345" spans="1:35" ht="15.75" customHeight="1" x14ac:dyDescent="0.35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</row>
    <row r="346" spans="1:35" ht="15.75" customHeight="1" x14ac:dyDescent="0.35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</row>
    <row r="347" spans="1:35" ht="15.75" customHeight="1" x14ac:dyDescent="0.35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</row>
    <row r="348" spans="1:35" ht="15.75" customHeight="1" x14ac:dyDescent="0.35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</row>
    <row r="349" spans="1:35" ht="15.75" customHeight="1" x14ac:dyDescent="0.35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</row>
    <row r="350" spans="1:35" ht="15.75" customHeight="1" x14ac:dyDescent="0.35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</row>
    <row r="351" spans="1:35" ht="15.75" customHeight="1" x14ac:dyDescent="0.35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</row>
    <row r="352" spans="1:35" ht="15.75" customHeight="1" x14ac:dyDescent="0.35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</row>
    <row r="353" spans="1:35" ht="15.75" customHeight="1" x14ac:dyDescent="0.35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</row>
    <row r="354" spans="1:35" ht="15.75" customHeight="1" x14ac:dyDescent="0.35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  <c r="AG354" s="47"/>
      <c r="AH354" s="47"/>
      <c r="AI354" s="47"/>
    </row>
    <row r="355" spans="1:35" ht="15.75" customHeight="1" x14ac:dyDescent="0.35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</row>
    <row r="356" spans="1:35" ht="15.75" customHeight="1" x14ac:dyDescent="0.35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  <c r="AI356" s="47"/>
    </row>
    <row r="357" spans="1:35" ht="15.75" customHeight="1" x14ac:dyDescent="0.35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</row>
    <row r="358" spans="1:35" ht="15.75" customHeight="1" x14ac:dyDescent="0.35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</row>
    <row r="359" spans="1:35" ht="15.75" customHeight="1" x14ac:dyDescent="0.35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</row>
    <row r="360" spans="1:35" ht="15.75" customHeight="1" x14ac:dyDescent="0.35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</row>
    <row r="361" spans="1:35" ht="15.75" customHeight="1" x14ac:dyDescent="0.35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</row>
    <row r="362" spans="1:35" ht="15.75" customHeight="1" x14ac:dyDescent="0.35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</row>
    <row r="363" spans="1:35" ht="15.75" customHeight="1" x14ac:dyDescent="0.35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</row>
    <row r="364" spans="1:35" ht="15.75" customHeight="1" x14ac:dyDescent="0.35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</row>
    <row r="365" spans="1:35" ht="15.75" customHeight="1" x14ac:dyDescent="0.35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</row>
    <row r="366" spans="1:35" ht="15.75" customHeight="1" x14ac:dyDescent="0.35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</row>
    <row r="367" spans="1:35" ht="15.75" customHeight="1" x14ac:dyDescent="0.35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</row>
    <row r="368" spans="1:35" ht="15.75" customHeight="1" x14ac:dyDescent="0.35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</row>
    <row r="369" spans="1:35" ht="15.75" customHeight="1" x14ac:dyDescent="0.35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</row>
    <row r="370" spans="1:35" ht="15.75" customHeight="1" x14ac:dyDescent="0.35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</row>
    <row r="371" spans="1:35" ht="15.75" customHeight="1" x14ac:dyDescent="0.35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</row>
    <row r="372" spans="1:35" ht="15.75" customHeight="1" x14ac:dyDescent="0.35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</row>
    <row r="373" spans="1:35" ht="15.75" customHeight="1" x14ac:dyDescent="0.35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</row>
    <row r="374" spans="1:35" ht="15.75" customHeight="1" x14ac:dyDescent="0.35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</row>
    <row r="375" spans="1:35" ht="15.75" customHeight="1" x14ac:dyDescent="0.35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</row>
    <row r="376" spans="1:35" ht="15.75" customHeight="1" x14ac:dyDescent="0.35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</row>
    <row r="377" spans="1:35" ht="15.75" customHeight="1" x14ac:dyDescent="0.35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</row>
    <row r="378" spans="1:35" ht="15.75" customHeight="1" x14ac:dyDescent="0.35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</row>
    <row r="379" spans="1:35" ht="15.75" customHeight="1" x14ac:dyDescent="0.35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</row>
    <row r="380" spans="1:35" ht="15.75" customHeight="1" x14ac:dyDescent="0.35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</row>
    <row r="381" spans="1:35" ht="15.75" customHeight="1" x14ac:dyDescent="0.35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</row>
    <row r="382" spans="1:35" ht="15.75" customHeight="1" x14ac:dyDescent="0.35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</row>
    <row r="383" spans="1:35" ht="15.75" customHeight="1" x14ac:dyDescent="0.35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</row>
    <row r="384" spans="1:35" ht="15.75" customHeight="1" x14ac:dyDescent="0.35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</row>
    <row r="385" spans="1:35" ht="15.75" customHeight="1" x14ac:dyDescent="0.35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</row>
    <row r="386" spans="1:35" ht="15.75" customHeight="1" x14ac:dyDescent="0.35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</row>
    <row r="387" spans="1:35" ht="15.75" customHeight="1" x14ac:dyDescent="0.35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</row>
    <row r="388" spans="1:35" ht="15.75" customHeight="1" x14ac:dyDescent="0.35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</row>
    <row r="389" spans="1:35" ht="15.75" customHeight="1" x14ac:dyDescent="0.35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</row>
    <row r="390" spans="1:35" ht="15.75" customHeight="1" x14ac:dyDescent="0.35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</row>
    <row r="391" spans="1:35" ht="15.75" customHeight="1" x14ac:dyDescent="0.35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</row>
    <row r="392" spans="1:35" ht="15.75" customHeight="1" x14ac:dyDescent="0.35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</row>
    <row r="393" spans="1:35" ht="15.75" customHeight="1" x14ac:dyDescent="0.35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</row>
    <row r="394" spans="1:35" ht="15.75" customHeight="1" x14ac:dyDescent="0.35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</row>
    <row r="395" spans="1:35" ht="15.75" customHeight="1" x14ac:dyDescent="0.35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</row>
    <row r="396" spans="1:35" ht="15.75" customHeight="1" x14ac:dyDescent="0.35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  <c r="AI396" s="47"/>
    </row>
    <row r="397" spans="1:35" ht="15.75" customHeight="1" x14ac:dyDescent="0.35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  <c r="AI397" s="47"/>
    </row>
    <row r="398" spans="1:35" ht="15.75" customHeight="1" x14ac:dyDescent="0.35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  <c r="AI398" s="47"/>
    </row>
    <row r="399" spans="1:35" ht="15.75" customHeight="1" x14ac:dyDescent="0.35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</row>
    <row r="400" spans="1:35" ht="15.75" customHeight="1" x14ac:dyDescent="0.35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47"/>
      <c r="AG400" s="47"/>
      <c r="AH400" s="47"/>
      <c r="AI400" s="47"/>
    </row>
    <row r="401" spans="1:35" ht="15.75" customHeight="1" x14ac:dyDescent="0.35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47"/>
      <c r="AG401" s="47"/>
      <c r="AH401" s="47"/>
      <c r="AI401" s="47"/>
    </row>
    <row r="402" spans="1:35" ht="15.75" customHeight="1" x14ac:dyDescent="0.35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7"/>
      <c r="AF402" s="47"/>
      <c r="AG402" s="47"/>
      <c r="AH402" s="47"/>
      <c r="AI402" s="47"/>
    </row>
    <row r="403" spans="1:35" ht="15.75" customHeight="1" x14ac:dyDescent="0.35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47"/>
      <c r="AF403" s="47"/>
      <c r="AG403" s="47"/>
      <c r="AH403" s="47"/>
      <c r="AI403" s="47"/>
    </row>
    <row r="404" spans="1:35" ht="15.75" customHeight="1" x14ac:dyDescent="0.35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47"/>
      <c r="AF404" s="47"/>
      <c r="AG404" s="47"/>
      <c r="AH404" s="47"/>
      <c r="AI404" s="47"/>
    </row>
    <row r="405" spans="1:35" ht="15.75" customHeight="1" x14ac:dyDescent="0.35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7"/>
      <c r="AF405" s="47"/>
      <c r="AG405" s="47"/>
      <c r="AH405" s="47"/>
      <c r="AI405" s="47"/>
    </row>
    <row r="406" spans="1:35" ht="15.75" customHeight="1" x14ac:dyDescent="0.35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7"/>
      <c r="AF406" s="47"/>
      <c r="AG406" s="47"/>
      <c r="AH406" s="47"/>
      <c r="AI406" s="47"/>
    </row>
    <row r="407" spans="1:35" ht="15.75" customHeight="1" x14ac:dyDescent="0.35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7"/>
      <c r="AF407" s="47"/>
      <c r="AG407" s="47"/>
      <c r="AH407" s="47"/>
      <c r="AI407" s="47"/>
    </row>
    <row r="408" spans="1:35" ht="15.75" customHeight="1" x14ac:dyDescent="0.35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7"/>
      <c r="AF408" s="47"/>
      <c r="AG408" s="47"/>
      <c r="AH408" s="47"/>
      <c r="AI408" s="47"/>
    </row>
    <row r="409" spans="1:35" ht="15.75" customHeight="1" x14ac:dyDescent="0.35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7"/>
      <c r="AF409" s="47"/>
      <c r="AG409" s="47"/>
      <c r="AH409" s="47"/>
      <c r="AI409" s="47"/>
    </row>
    <row r="410" spans="1:35" ht="15.75" customHeight="1" x14ac:dyDescent="0.35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  <c r="AG410" s="47"/>
      <c r="AH410" s="47"/>
      <c r="AI410" s="47"/>
    </row>
    <row r="411" spans="1:35" ht="15.75" customHeight="1" x14ac:dyDescent="0.35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  <c r="AG411" s="47"/>
      <c r="AH411" s="47"/>
      <c r="AI411" s="47"/>
    </row>
    <row r="412" spans="1:35" ht="15.75" customHeight="1" x14ac:dyDescent="0.35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  <c r="AI412" s="47"/>
    </row>
    <row r="413" spans="1:35" ht="15.75" customHeight="1" x14ac:dyDescent="0.35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</row>
    <row r="414" spans="1:35" ht="15.75" customHeight="1" x14ac:dyDescent="0.35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  <c r="AG414" s="47"/>
      <c r="AH414" s="47"/>
      <c r="AI414" s="47"/>
    </row>
    <row r="415" spans="1:35" ht="15.75" customHeight="1" x14ac:dyDescent="0.35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  <c r="AG415" s="47"/>
      <c r="AH415" s="47"/>
      <c r="AI415" s="47"/>
    </row>
    <row r="416" spans="1:35" ht="15.75" customHeight="1" x14ac:dyDescent="0.35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  <c r="AI416" s="47"/>
    </row>
    <row r="417" spans="1:35" ht="15.75" customHeight="1" x14ac:dyDescent="0.35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  <c r="AI417" s="47"/>
    </row>
    <row r="418" spans="1:35" ht="15.75" customHeight="1" x14ac:dyDescent="0.35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  <c r="AG418" s="47"/>
      <c r="AH418" s="47"/>
      <c r="AI418" s="47"/>
    </row>
    <row r="419" spans="1:35" ht="15.75" customHeight="1" x14ac:dyDescent="0.35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  <c r="AG419" s="47"/>
      <c r="AH419" s="47"/>
      <c r="AI419" s="47"/>
    </row>
    <row r="420" spans="1:35" ht="15.75" customHeight="1" x14ac:dyDescent="0.35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  <c r="AG420" s="47"/>
      <c r="AH420" s="47"/>
      <c r="AI420" s="47"/>
    </row>
    <row r="421" spans="1:35" ht="15.75" customHeight="1" x14ac:dyDescent="0.35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  <c r="AG421" s="47"/>
      <c r="AH421" s="47"/>
      <c r="AI421" s="47"/>
    </row>
    <row r="422" spans="1:35" ht="15.75" customHeight="1" x14ac:dyDescent="0.35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  <c r="AG422" s="47"/>
      <c r="AH422" s="47"/>
      <c r="AI422" s="47"/>
    </row>
    <row r="423" spans="1:35" ht="15.75" customHeight="1" x14ac:dyDescent="0.35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  <c r="AG423" s="47"/>
      <c r="AH423" s="47"/>
      <c r="AI423" s="47"/>
    </row>
    <row r="424" spans="1:35" ht="15.75" customHeight="1" x14ac:dyDescent="0.35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  <c r="AI424" s="47"/>
    </row>
    <row r="425" spans="1:35" ht="15.75" customHeight="1" x14ac:dyDescent="0.35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  <c r="AI425" s="47"/>
    </row>
    <row r="426" spans="1:35" ht="15.75" customHeight="1" x14ac:dyDescent="0.35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  <c r="AI426" s="47"/>
    </row>
    <row r="427" spans="1:35" ht="15.75" customHeight="1" x14ac:dyDescent="0.35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  <c r="AI427" s="47"/>
    </row>
    <row r="428" spans="1:35" ht="15.75" customHeight="1" x14ac:dyDescent="0.35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47"/>
      <c r="AF428" s="47"/>
      <c r="AG428" s="47"/>
      <c r="AH428" s="47"/>
      <c r="AI428" s="47"/>
    </row>
    <row r="429" spans="1:35" ht="15.75" customHeight="1" x14ac:dyDescent="0.35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  <c r="AF429" s="47"/>
      <c r="AG429" s="47"/>
      <c r="AH429" s="47"/>
      <c r="AI429" s="47"/>
    </row>
    <row r="430" spans="1:35" ht="15.75" customHeight="1" x14ac:dyDescent="0.35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  <c r="AE430" s="47"/>
      <c r="AF430" s="47"/>
      <c r="AG430" s="47"/>
      <c r="AH430" s="47"/>
      <c r="AI430" s="47"/>
    </row>
    <row r="431" spans="1:35" ht="15.75" customHeight="1" x14ac:dyDescent="0.35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47"/>
      <c r="AF431" s="47"/>
      <c r="AG431" s="47"/>
      <c r="AH431" s="47"/>
      <c r="AI431" s="47"/>
    </row>
    <row r="432" spans="1:35" ht="15.75" customHeight="1" x14ac:dyDescent="0.35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47"/>
      <c r="AF432" s="47"/>
      <c r="AG432" s="47"/>
      <c r="AH432" s="47"/>
      <c r="AI432" s="47"/>
    </row>
    <row r="433" spans="1:35" ht="15.75" customHeight="1" x14ac:dyDescent="0.35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  <c r="AF433" s="47"/>
      <c r="AG433" s="47"/>
      <c r="AH433" s="47"/>
      <c r="AI433" s="47"/>
    </row>
    <row r="434" spans="1:35" ht="15.75" customHeight="1" x14ac:dyDescent="0.35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  <c r="AE434" s="47"/>
      <c r="AF434" s="47"/>
      <c r="AG434" s="47"/>
      <c r="AH434" s="47"/>
      <c r="AI434" s="47"/>
    </row>
    <row r="435" spans="1:35" ht="15.75" customHeight="1" x14ac:dyDescent="0.35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  <c r="AE435" s="47"/>
      <c r="AF435" s="47"/>
      <c r="AG435" s="47"/>
      <c r="AH435" s="47"/>
      <c r="AI435" s="47"/>
    </row>
    <row r="436" spans="1:35" ht="15.75" customHeight="1" x14ac:dyDescent="0.35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47"/>
      <c r="AF436" s="47"/>
      <c r="AG436" s="47"/>
      <c r="AH436" s="47"/>
      <c r="AI436" s="47"/>
    </row>
    <row r="437" spans="1:35" ht="15.75" customHeight="1" x14ac:dyDescent="0.35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47"/>
      <c r="AF437" s="47"/>
      <c r="AG437" s="47"/>
      <c r="AH437" s="47"/>
      <c r="AI437" s="47"/>
    </row>
    <row r="438" spans="1:35" ht="15.75" customHeight="1" x14ac:dyDescent="0.35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  <c r="AG438" s="47"/>
      <c r="AH438" s="47"/>
      <c r="AI438" s="47"/>
    </row>
    <row r="439" spans="1:35" ht="15.75" customHeight="1" x14ac:dyDescent="0.35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</row>
    <row r="440" spans="1:35" ht="15.75" customHeight="1" x14ac:dyDescent="0.35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</row>
    <row r="441" spans="1:35" ht="15.75" customHeight="1" x14ac:dyDescent="0.35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</row>
    <row r="442" spans="1:35" ht="15.75" customHeight="1" x14ac:dyDescent="0.35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</row>
    <row r="443" spans="1:35" ht="15.75" customHeight="1" x14ac:dyDescent="0.35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  <c r="AE443" s="47"/>
      <c r="AF443" s="47"/>
      <c r="AG443" s="47"/>
      <c r="AH443" s="47"/>
      <c r="AI443" s="47"/>
    </row>
    <row r="444" spans="1:35" ht="15.75" customHeight="1" x14ac:dyDescent="0.35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</row>
    <row r="445" spans="1:35" ht="15.75" customHeight="1" x14ac:dyDescent="0.35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  <c r="AF445" s="47"/>
      <c r="AG445" s="47"/>
      <c r="AH445" s="47"/>
      <c r="AI445" s="47"/>
    </row>
    <row r="446" spans="1:35" ht="15.75" customHeight="1" x14ac:dyDescent="0.35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  <c r="AF446" s="47"/>
      <c r="AG446" s="47"/>
      <c r="AH446" s="47"/>
      <c r="AI446" s="47"/>
    </row>
    <row r="447" spans="1:35" ht="15.75" customHeight="1" x14ac:dyDescent="0.35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  <c r="AF447" s="47"/>
      <c r="AG447" s="47"/>
      <c r="AH447" s="47"/>
      <c r="AI447" s="47"/>
    </row>
    <row r="448" spans="1:35" ht="15.75" customHeight="1" x14ac:dyDescent="0.35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47"/>
      <c r="AF448" s="47"/>
      <c r="AG448" s="47"/>
      <c r="AH448" s="47"/>
      <c r="AI448" s="47"/>
    </row>
    <row r="449" spans="1:35" ht="15.75" customHeight="1" x14ac:dyDescent="0.35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  <c r="AF449" s="47"/>
      <c r="AG449" s="47"/>
      <c r="AH449" s="47"/>
      <c r="AI449" s="47"/>
    </row>
    <row r="450" spans="1:35" ht="15.75" customHeight="1" x14ac:dyDescent="0.35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47"/>
      <c r="AF450" s="47"/>
      <c r="AG450" s="47"/>
      <c r="AH450" s="47"/>
      <c r="AI450" s="47"/>
    </row>
    <row r="451" spans="1:35" ht="15.75" customHeight="1" x14ac:dyDescent="0.35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</row>
    <row r="452" spans="1:35" ht="15.75" customHeight="1" x14ac:dyDescent="0.35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</row>
    <row r="453" spans="1:35" ht="15.75" customHeight="1" x14ac:dyDescent="0.35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</row>
    <row r="454" spans="1:35" ht="15.75" customHeight="1" x14ac:dyDescent="0.35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</row>
    <row r="455" spans="1:35" ht="15.75" customHeight="1" x14ac:dyDescent="0.35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</row>
    <row r="456" spans="1:35" ht="15.75" customHeight="1" x14ac:dyDescent="0.35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</row>
    <row r="457" spans="1:35" ht="15.75" customHeight="1" x14ac:dyDescent="0.35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  <c r="AI457" s="47"/>
    </row>
    <row r="458" spans="1:35" ht="15.75" customHeight="1" x14ac:dyDescent="0.35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  <c r="AI458" s="47"/>
    </row>
    <row r="459" spans="1:35" ht="15.75" customHeight="1" x14ac:dyDescent="0.35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</row>
    <row r="460" spans="1:35" ht="15.75" customHeight="1" x14ac:dyDescent="0.35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</row>
    <row r="461" spans="1:35" ht="15.75" customHeight="1" x14ac:dyDescent="0.35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</row>
    <row r="462" spans="1:35" ht="15.75" customHeight="1" x14ac:dyDescent="0.35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</row>
    <row r="463" spans="1:35" ht="15.75" customHeight="1" x14ac:dyDescent="0.35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47"/>
      <c r="AE463" s="47"/>
      <c r="AF463" s="47"/>
      <c r="AG463" s="47"/>
      <c r="AH463" s="47"/>
      <c r="AI463" s="47"/>
    </row>
    <row r="464" spans="1:35" ht="15.75" customHeight="1" x14ac:dyDescent="0.35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  <c r="AE464" s="47"/>
      <c r="AF464" s="47"/>
      <c r="AG464" s="47"/>
      <c r="AH464" s="47"/>
      <c r="AI464" s="47"/>
    </row>
    <row r="465" spans="1:35" ht="15.75" customHeight="1" x14ac:dyDescent="0.35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</row>
    <row r="466" spans="1:35" ht="15.75" customHeight="1" x14ac:dyDescent="0.35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</row>
    <row r="467" spans="1:35" ht="15.75" customHeight="1" x14ac:dyDescent="0.35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  <c r="AI467" s="47"/>
    </row>
    <row r="468" spans="1:35" ht="15.75" customHeight="1" x14ac:dyDescent="0.35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  <c r="AF468" s="47"/>
      <c r="AG468" s="47"/>
      <c r="AH468" s="47"/>
      <c r="AI468" s="47"/>
    </row>
    <row r="469" spans="1:35" ht="15.75" customHeight="1" x14ac:dyDescent="0.35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  <c r="AF469" s="47"/>
      <c r="AG469" s="47"/>
      <c r="AH469" s="47"/>
      <c r="AI469" s="47"/>
    </row>
    <row r="470" spans="1:35" ht="15.75" customHeight="1" x14ac:dyDescent="0.35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  <c r="AF470" s="47"/>
      <c r="AG470" s="47"/>
      <c r="AH470" s="47"/>
      <c r="AI470" s="47"/>
    </row>
    <row r="471" spans="1:35" ht="15.75" customHeight="1" x14ac:dyDescent="0.35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  <c r="AF471" s="47"/>
      <c r="AG471" s="47"/>
      <c r="AH471" s="47"/>
      <c r="AI471" s="47"/>
    </row>
    <row r="472" spans="1:35" ht="15.75" customHeight="1" x14ac:dyDescent="0.35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</row>
    <row r="473" spans="1:35" ht="15.75" customHeight="1" x14ac:dyDescent="0.35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  <c r="AI473" s="47"/>
    </row>
    <row r="474" spans="1:35" ht="15.75" customHeight="1" x14ac:dyDescent="0.35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  <c r="AF474" s="47"/>
      <c r="AG474" s="47"/>
      <c r="AH474" s="47"/>
      <c r="AI474" s="47"/>
    </row>
    <row r="475" spans="1:35" ht="15.75" customHeight="1" x14ac:dyDescent="0.35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  <c r="AI475" s="47"/>
    </row>
    <row r="476" spans="1:35" ht="15.75" customHeight="1" x14ac:dyDescent="0.35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  <c r="AI476" s="47"/>
    </row>
    <row r="477" spans="1:35" ht="15.75" customHeight="1" x14ac:dyDescent="0.35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  <c r="AI477" s="47"/>
    </row>
    <row r="478" spans="1:35" ht="15.75" customHeight="1" x14ac:dyDescent="0.35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  <c r="AI478" s="47"/>
    </row>
    <row r="479" spans="1:35" ht="15.75" customHeight="1" x14ac:dyDescent="0.35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</row>
    <row r="480" spans="1:35" ht="15.75" customHeight="1" x14ac:dyDescent="0.35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</row>
    <row r="481" spans="1:35" ht="15.75" customHeight="1" x14ac:dyDescent="0.35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</row>
    <row r="482" spans="1:35" ht="15.75" customHeight="1" x14ac:dyDescent="0.35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</row>
    <row r="483" spans="1:35" ht="15.75" customHeight="1" x14ac:dyDescent="0.35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</row>
    <row r="484" spans="1:35" ht="15.75" customHeight="1" x14ac:dyDescent="0.35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</row>
    <row r="485" spans="1:35" ht="15.75" customHeight="1" x14ac:dyDescent="0.35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  <c r="AG485" s="47"/>
      <c r="AH485" s="47"/>
      <c r="AI485" s="47"/>
    </row>
    <row r="486" spans="1:35" ht="15.75" customHeight="1" x14ac:dyDescent="0.35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  <c r="AG486" s="47"/>
      <c r="AH486" s="47"/>
      <c r="AI486" s="47"/>
    </row>
    <row r="487" spans="1:35" ht="15.75" customHeight="1" x14ac:dyDescent="0.35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  <c r="AI487" s="47"/>
    </row>
    <row r="488" spans="1:35" ht="15.75" customHeight="1" x14ac:dyDescent="0.35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  <c r="AI488" s="47"/>
    </row>
    <row r="489" spans="1:35" ht="15.75" customHeight="1" x14ac:dyDescent="0.35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</row>
    <row r="490" spans="1:35" ht="15.75" customHeight="1" x14ac:dyDescent="0.35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</row>
    <row r="491" spans="1:35" ht="15.75" customHeight="1" x14ac:dyDescent="0.35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</row>
    <row r="492" spans="1:35" ht="15.75" customHeight="1" x14ac:dyDescent="0.35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</row>
    <row r="493" spans="1:35" ht="15.75" customHeight="1" x14ac:dyDescent="0.35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  <c r="AI493" s="47"/>
    </row>
    <row r="494" spans="1:35" ht="15.75" customHeight="1" x14ac:dyDescent="0.35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</row>
    <row r="495" spans="1:35" ht="15.75" customHeight="1" x14ac:dyDescent="0.35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</row>
    <row r="496" spans="1:35" ht="15.75" customHeight="1" x14ac:dyDescent="0.35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</row>
    <row r="497" spans="1:35" ht="15.75" customHeight="1" x14ac:dyDescent="0.35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</row>
    <row r="498" spans="1:35" ht="15.75" customHeight="1" x14ac:dyDescent="0.35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</row>
    <row r="499" spans="1:35" ht="15.75" customHeight="1" x14ac:dyDescent="0.35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  <c r="AI499" s="47"/>
    </row>
    <row r="500" spans="1:35" ht="15.75" customHeight="1" x14ac:dyDescent="0.35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</row>
    <row r="501" spans="1:35" ht="15.75" customHeight="1" x14ac:dyDescent="0.35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</row>
    <row r="502" spans="1:35" ht="15.75" customHeight="1" x14ac:dyDescent="0.35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  <c r="AI502" s="47"/>
    </row>
    <row r="503" spans="1:35" ht="15.75" customHeight="1" x14ac:dyDescent="0.35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  <c r="AI503" s="47"/>
    </row>
    <row r="504" spans="1:35" ht="15.75" customHeight="1" x14ac:dyDescent="0.35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  <c r="AI504" s="47"/>
    </row>
    <row r="505" spans="1:35" ht="15.75" customHeight="1" x14ac:dyDescent="0.35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  <c r="AI505" s="47"/>
    </row>
    <row r="506" spans="1:35" ht="15.75" customHeight="1" x14ac:dyDescent="0.35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  <c r="AI506" s="47"/>
    </row>
    <row r="507" spans="1:35" ht="15.75" customHeight="1" x14ac:dyDescent="0.35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</row>
    <row r="508" spans="1:35" ht="15.75" customHeight="1" x14ac:dyDescent="0.35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  <c r="AG508" s="47"/>
      <c r="AH508" s="47"/>
      <c r="AI508" s="47"/>
    </row>
    <row r="509" spans="1:35" ht="15.75" customHeight="1" x14ac:dyDescent="0.35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  <c r="AI509" s="47"/>
    </row>
    <row r="510" spans="1:35" ht="15.75" customHeight="1" x14ac:dyDescent="0.35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  <c r="AI510" s="47"/>
    </row>
    <row r="511" spans="1:35" ht="15.75" customHeight="1" x14ac:dyDescent="0.35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  <c r="AI511" s="47"/>
    </row>
    <row r="512" spans="1:35" ht="15.75" customHeight="1" x14ac:dyDescent="0.35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  <c r="AI512" s="47"/>
    </row>
    <row r="513" spans="1:35" ht="15.75" customHeight="1" x14ac:dyDescent="0.35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  <c r="AE513" s="47"/>
      <c r="AF513" s="47"/>
      <c r="AG513" s="47"/>
      <c r="AH513" s="47"/>
      <c r="AI513" s="47"/>
    </row>
    <row r="514" spans="1:35" ht="15.75" customHeight="1" x14ac:dyDescent="0.35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  <c r="AI514" s="47"/>
    </row>
    <row r="515" spans="1:35" ht="15.75" customHeight="1" x14ac:dyDescent="0.35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</row>
    <row r="516" spans="1:35" ht="15.75" customHeight="1" x14ac:dyDescent="0.35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</row>
    <row r="517" spans="1:35" ht="15.75" customHeight="1" x14ac:dyDescent="0.35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  <c r="AG517" s="47"/>
      <c r="AH517" s="47"/>
      <c r="AI517" s="47"/>
    </row>
    <row r="518" spans="1:35" ht="15.75" customHeight="1" x14ac:dyDescent="0.35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  <c r="AG518" s="47"/>
      <c r="AH518" s="47"/>
      <c r="AI518" s="47"/>
    </row>
    <row r="519" spans="1:35" ht="15.75" customHeight="1" x14ac:dyDescent="0.35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  <c r="AI519" s="47"/>
    </row>
    <row r="520" spans="1:35" ht="15.75" customHeight="1" x14ac:dyDescent="0.35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  <c r="AG520" s="47"/>
      <c r="AH520" s="47"/>
      <c r="AI520" s="47"/>
    </row>
    <row r="521" spans="1:35" ht="15.75" customHeight="1" x14ac:dyDescent="0.35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  <c r="AG521" s="47"/>
      <c r="AH521" s="47"/>
      <c r="AI521" s="47"/>
    </row>
    <row r="522" spans="1:35" ht="15.75" customHeight="1" x14ac:dyDescent="0.35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</row>
    <row r="523" spans="1:35" ht="15.75" customHeight="1" x14ac:dyDescent="0.35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  <c r="AI523" s="47"/>
    </row>
    <row r="524" spans="1:35" ht="15.75" customHeight="1" x14ac:dyDescent="0.35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  <c r="AI524" s="47"/>
    </row>
    <row r="525" spans="1:35" ht="15.75" customHeight="1" x14ac:dyDescent="0.35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  <c r="AG525" s="47"/>
      <c r="AH525" s="47"/>
      <c r="AI525" s="47"/>
    </row>
    <row r="526" spans="1:35" ht="15.75" customHeight="1" x14ac:dyDescent="0.35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  <c r="AI526" s="47"/>
    </row>
    <row r="527" spans="1:35" ht="15.75" customHeight="1" x14ac:dyDescent="0.35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  <c r="AI527" s="47"/>
    </row>
    <row r="528" spans="1:35" ht="15.75" customHeight="1" x14ac:dyDescent="0.35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  <c r="AG528" s="47"/>
      <c r="AH528" s="47"/>
      <c r="AI528" s="47"/>
    </row>
    <row r="529" spans="1:35" ht="15.75" customHeight="1" x14ac:dyDescent="0.35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</row>
    <row r="530" spans="1:35" ht="15.75" customHeight="1" x14ac:dyDescent="0.35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</row>
    <row r="531" spans="1:35" ht="15.75" customHeight="1" x14ac:dyDescent="0.35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</row>
    <row r="532" spans="1:35" ht="15.75" customHeight="1" x14ac:dyDescent="0.35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</row>
    <row r="533" spans="1:35" ht="15.75" customHeight="1" x14ac:dyDescent="0.35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</row>
    <row r="534" spans="1:35" ht="15.75" customHeight="1" x14ac:dyDescent="0.35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</row>
    <row r="535" spans="1:35" ht="15.75" customHeight="1" x14ac:dyDescent="0.35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  <c r="AI535" s="47"/>
    </row>
    <row r="536" spans="1:35" ht="15.75" customHeight="1" x14ac:dyDescent="0.35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  <c r="AG536" s="47"/>
      <c r="AH536" s="47"/>
      <c r="AI536" s="47"/>
    </row>
    <row r="537" spans="1:35" ht="15.75" customHeight="1" x14ac:dyDescent="0.35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  <c r="AG537" s="47"/>
      <c r="AH537" s="47"/>
      <c r="AI537" s="47"/>
    </row>
    <row r="538" spans="1:35" ht="15.75" customHeight="1" x14ac:dyDescent="0.35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  <c r="AG538" s="47"/>
      <c r="AH538" s="47"/>
      <c r="AI538" s="47"/>
    </row>
    <row r="539" spans="1:35" ht="15.75" customHeight="1" x14ac:dyDescent="0.35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  <c r="AI539" s="47"/>
    </row>
    <row r="540" spans="1:35" ht="15.75" customHeight="1" x14ac:dyDescent="0.35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  <c r="AF540" s="47"/>
      <c r="AG540" s="47"/>
      <c r="AH540" s="47"/>
      <c r="AI540" s="47"/>
    </row>
    <row r="541" spans="1:35" ht="15.75" customHeight="1" x14ac:dyDescent="0.35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  <c r="AG541" s="47"/>
      <c r="AH541" s="47"/>
      <c r="AI541" s="47"/>
    </row>
    <row r="542" spans="1:35" ht="15.75" customHeight="1" x14ac:dyDescent="0.35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  <c r="AG542" s="47"/>
      <c r="AH542" s="47"/>
      <c r="AI542" s="47"/>
    </row>
    <row r="543" spans="1:35" ht="15.75" customHeight="1" x14ac:dyDescent="0.35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  <c r="AG543" s="47"/>
      <c r="AH543" s="47"/>
      <c r="AI543" s="47"/>
    </row>
    <row r="544" spans="1:35" ht="15.75" customHeight="1" x14ac:dyDescent="0.35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</row>
    <row r="545" spans="1:35" ht="15.75" customHeight="1" x14ac:dyDescent="0.35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</row>
    <row r="546" spans="1:35" ht="15.75" customHeight="1" x14ac:dyDescent="0.35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</row>
    <row r="547" spans="1:35" ht="15.75" customHeight="1" x14ac:dyDescent="0.35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</row>
    <row r="548" spans="1:35" ht="15.75" customHeight="1" x14ac:dyDescent="0.35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  <c r="AG548" s="47"/>
      <c r="AH548" s="47"/>
      <c r="AI548" s="47"/>
    </row>
    <row r="549" spans="1:35" ht="15.75" customHeight="1" x14ac:dyDescent="0.35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</row>
    <row r="550" spans="1:35" ht="15.75" customHeight="1" x14ac:dyDescent="0.35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</row>
    <row r="551" spans="1:35" ht="15.75" customHeight="1" x14ac:dyDescent="0.35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D551" s="47"/>
      <c r="AE551" s="47"/>
      <c r="AF551" s="47"/>
      <c r="AG551" s="47"/>
      <c r="AH551" s="47"/>
      <c r="AI551" s="47"/>
    </row>
    <row r="552" spans="1:35" ht="15.75" customHeight="1" x14ac:dyDescent="0.35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D552" s="47"/>
      <c r="AE552" s="47"/>
      <c r="AF552" s="47"/>
      <c r="AG552" s="47"/>
      <c r="AH552" s="47"/>
      <c r="AI552" s="47"/>
    </row>
    <row r="553" spans="1:35" ht="15.75" customHeight="1" x14ac:dyDescent="0.35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D553" s="47"/>
      <c r="AE553" s="47"/>
      <c r="AF553" s="47"/>
      <c r="AG553" s="47"/>
      <c r="AH553" s="47"/>
      <c r="AI553" s="47"/>
    </row>
    <row r="554" spans="1:35" ht="15.75" customHeight="1" x14ac:dyDescent="0.35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D554" s="47"/>
      <c r="AE554" s="47"/>
      <c r="AF554" s="47"/>
      <c r="AG554" s="47"/>
      <c r="AH554" s="47"/>
      <c r="AI554" s="47"/>
    </row>
    <row r="555" spans="1:35" ht="15.75" customHeight="1" x14ac:dyDescent="0.35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D555" s="47"/>
      <c r="AE555" s="47"/>
      <c r="AF555" s="47"/>
      <c r="AG555" s="47"/>
      <c r="AH555" s="47"/>
      <c r="AI555" s="47"/>
    </row>
    <row r="556" spans="1:35" ht="15.75" customHeight="1" x14ac:dyDescent="0.35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D556" s="47"/>
      <c r="AE556" s="47"/>
      <c r="AF556" s="47"/>
      <c r="AG556" s="47"/>
      <c r="AH556" s="47"/>
      <c r="AI556" s="47"/>
    </row>
    <row r="557" spans="1:35" ht="15.75" customHeight="1" x14ac:dyDescent="0.35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  <c r="AF557" s="47"/>
      <c r="AG557" s="47"/>
      <c r="AH557" s="47"/>
      <c r="AI557" s="47"/>
    </row>
    <row r="558" spans="1:35" ht="15.75" customHeight="1" x14ac:dyDescent="0.35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  <c r="AE558" s="47"/>
      <c r="AF558" s="47"/>
      <c r="AG558" s="47"/>
      <c r="AH558" s="47"/>
      <c r="AI558" s="47"/>
    </row>
    <row r="559" spans="1:35" ht="15.75" customHeight="1" x14ac:dyDescent="0.35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  <c r="AE559" s="47"/>
      <c r="AF559" s="47"/>
      <c r="AG559" s="47"/>
      <c r="AH559" s="47"/>
      <c r="AI559" s="47"/>
    </row>
    <row r="560" spans="1:35" ht="15.75" customHeight="1" x14ac:dyDescent="0.35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  <c r="AE560" s="47"/>
      <c r="AF560" s="47"/>
      <c r="AG560" s="47"/>
      <c r="AH560" s="47"/>
      <c r="AI560" s="47"/>
    </row>
    <row r="561" spans="1:35" ht="15.75" customHeight="1" x14ac:dyDescent="0.35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  <c r="AE561" s="47"/>
      <c r="AF561" s="47"/>
      <c r="AG561" s="47"/>
      <c r="AH561" s="47"/>
      <c r="AI561" s="47"/>
    </row>
    <row r="562" spans="1:35" ht="15.75" customHeight="1" x14ac:dyDescent="0.35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  <c r="AE562" s="47"/>
      <c r="AF562" s="47"/>
      <c r="AG562" s="47"/>
      <c r="AH562" s="47"/>
      <c r="AI562" s="47"/>
    </row>
    <row r="563" spans="1:35" ht="15.75" customHeight="1" x14ac:dyDescent="0.35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47"/>
      <c r="AE563" s="47"/>
      <c r="AF563" s="47"/>
      <c r="AG563" s="47"/>
      <c r="AH563" s="47"/>
      <c r="AI563" s="47"/>
    </row>
    <row r="564" spans="1:35" ht="15.75" customHeight="1" x14ac:dyDescent="0.35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47"/>
      <c r="AE564" s="47"/>
      <c r="AF564" s="47"/>
      <c r="AG564" s="47"/>
      <c r="AH564" s="47"/>
      <c r="AI564" s="47"/>
    </row>
    <row r="565" spans="1:35" ht="15.75" customHeight="1" x14ac:dyDescent="0.35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47"/>
      <c r="AE565" s="47"/>
      <c r="AF565" s="47"/>
      <c r="AG565" s="47"/>
      <c r="AH565" s="47"/>
      <c r="AI565" s="47"/>
    </row>
    <row r="566" spans="1:35" ht="15.75" customHeight="1" x14ac:dyDescent="0.35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47"/>
      <c r="AE566" s="47"/>
      <c r="AF566" s="47"/>
      <c r="AG566" s="47"/>
      <c r="AH566" s="47"/>
      <c r="AI566" s="47"/>
    </row>
    <row r="567" spans="1:35" ht="15.75" customHeight="1" x14ac:dyDescent="0.35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47"/>
      <c r="AE567" s="47"/>
      <c r="AF567" s="47"/>
      <c r="AG567" s="47"/>
      <c r="AH567" s="47"/>
      <c r="AI567" s="47"/>
    </row>
    <row r="568" spans="1:35" ht="15.75" customHeight="1" x14ac:dyDescent="0.35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  <c r="AC568" s="47"/>
      <c r="AD568" s="47"/>
      <c r="AE568" s="47"/>
      <c r="AF568" s="47"/>
      <c r="AG568" s="47"/>
      <c r="AH568" s="47"/>
      <c r="AI568" s="47"/>
    </row>
    <row r="569" spans="1:35" ht="15.75" customHeight="1" x14ac:dyDescent="0.35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  <c r="AC569" s="47"/>
      <c r="AD569" s="47"/>
      <c r="AE569" s="47"/>
      <c r="AF569" s="47"/>
      <c r="AG569" s="47"/>
      <c r="AH569" s="47"/>
      <c r="AI569" s="47"/>
    </row>
    <row r="570" spans="1:35" ht="15.75" customHeight="1" x14ac:dyDescent="0.35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  <c r="AC570" s="47"/>
      <c r="AD570" s="47"/>
      <c r="AE570" s="47"/>
      <c r="AF570" s="47"/>
      <c r="AG570" s="47"/>
      <c r="AH570" s="47"/>
      <c r="AI570" s="47"/>
    </row>
    <row r="571" spans="1:35" ht="15.75" customHeight="1" x14ac:dyDescent="0.35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  <c r="AC571" s="47"/>
      <c r="AD571" s="47"/>
      <c r="AE571" s="47"/>
      <c r="AF571" s="47"/>
      <c r="AG571" s="47"/>
      <c r="AH571" s="47"/>
      <c r="AI571" s="47"/>
    </row>
    <row r="572" spans="1:35" ht="15.75" customHeight="1" x14ac:dyDescent="0.35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  <c r="AC572" s="47"/>
      <c r="AD572" s="47"/>
      <c r="AE572" s="47"/>
      <c r="AF572" s="47"/>
      <c r="AG572" s="47"/>
      <c r="AH572" s="47"/>
      <c r="AI572" s="47"/>
    </row>
    <row r="573" spans="1:35" ht="15.75" customHeight="1" x14ac:dyDescent="0.35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  <c r="AC573" s="47"/>
      <c r="AD573" s="47"/>
      <c r="AE573" s="47"/>
      <c r="AF573" s="47"/>
      <c r="AG573" s="47"/>
      <c r="AH573" s="47"/>
      <c r="AI573" s="47"/>
    </row>
    <row r="574" spans="1:35" ht="15.75" customHeight="1" x14ac:dyDescent="0.35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  <c r="AC574" s="47"/>
      <c r="AD574" s="47"/>
      <c r="AE574" s="47"/>
      <c r="AF574" s="47"/>
      <c r="AG574" s="47"/>
      <c r="AH574" s="47"/>
      <c r="AI574" s="47"/>
    </row>
    <row r="575" spans="1:35" ht="15.75" customHeight="1" x14ac:dyDescent="0.35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  <c r="AC575" s="47"/>
      <c r="AD575" s="47"/>
      <c r="AE575" s="47"/>
      <c r="AF575" s="47"/>
      <c r="AG575" s="47"/>
      <c r="AH575" s="47"/>
      <c r="AI575" s="47"/>
    </row>
    <row r="576" spans="1:35" ht="15.75" customHeight="1" x14ac:dyDescent="0.35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7"/>
      <c r="AC576" s="47"/>
      <c r="AD576" s="47"/>
      <c r="AE576" s="47"/>
      <c r="AF576" s="47"/>
      <c r="AG576" s="47"/>
      <c r="AH576" s="47"/>
      <c r="AI576" s="47"/>
    </row>
    <row r="577" spans="1:35" ht="15.75" customHeight="1" x14ac:dyDescent="0.35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  <c r="AC577" s="47"/>
      <c r="AD577" s="47"/>
      <c r="AE577" s="47"/>
      <c r="AF577" s="47"/>
      <c r="AG577" s="47"/>
      <c r="AH577" s="47"/>
      <c r="AI577" s="47"/>
    </row>
    <row r="578" spans="1:35" ht="15.75" customHeight="1" x14ac:dyDescent="0.35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47"/>
      <c r="AE578" s="47"/>
      <c r="AF578" s="47"/>
      <c r="AG578" s="47"/>
      <c r="AH578" s="47"/>
      <c r="AI578" s="47"/>
    </row>
    <row r="579" spans="1:35" ht="15.75" customHeight="1" x14ac:dyDescent="0.35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7"/>
      <c r="AC579" s="47"/>
      <c r="AD579" s="47"/>
      <c r="AE579" s="47"/>
      <c r="AF579" s="47"/>
      <c r="AG579" s="47"/>
      <c r="AH579" s="47"/>
      <c r="AI579" s="47"/>
    </row>
    <row r="580" spans="1:35" ht="15.75" customHeight="1" x14ac:dyDescent="0.35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7"/>
      <c r="AC580" s="47"/>
      <c r="AD580" s="47"/>
      <c r="AE580" s="47"/>
      <c r="AF580" s="47"/>
      <c r="AG580" s="47"/>
      <c r="AH580" s="47"/>
      <c r="AI580" s="47"/>
    </row>
    <row r="581" spans="1:35" ht="15.75" customHeight="1" x14ac:dyDescent="0.35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7"/>
      <c r="AC581" s="47"/>
      <c r="AD581" s="47"/>
      <c r="AE581" s="47"/>
      <c r="AF581" s="47"/>
      <c r="AG581" s="47"/>
      <c r="AH581" s="47"/>
      <c r="AI581" s="47"/>
    </row>
    <row r="582" spans="1:35" ht="15.75" customHeight="1" x14ac:dyDescent="0.35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7"/>
      <c r="AC582" s="47"/>
      <c r="AD582" s="47"/>
      <c r="AE582" s="47"/>
      <c r="AF582" s="47"/>
      <c r="AG582" s="47"/>
      <c r="AH582" s="47"/>
      <c r="AI582" s="47"/>
    </row>
    <row r="583" spans="1:35" ht="15.75" customHeight="1" x14ac:dyDescent="0.35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7"/>
      <c r="AC583" s="47"/>
      <c r="AD583" s="47"/>
      <c r="AE583" s="47"/>
      <c r="AF583" s="47"/>
      <c r="AG583" s="47"/>
      <c r="AH583" s="47"/>
      <c r="AI583" s="47"/>
    </row>
    <row r="584" spans="1:35" ht="15.75" customHeight="1" x14ac:dyDescent="0.35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7"/>
      <c r="AC584" s="47"/>
      <c r="AD584" s="47"/>
      <c r="AE584" s="47"/>
      <c r="AF584" s="47"/>
      <c r="AG584" s="47"/>
      <c r="AH584" s="47"/>
      <c r="AI584" s="47"/>
    </row>
    <row r="585" spans="1:35" ht="15.75" customHeight="1" x14ac:dyDescent="0.35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7"/>
      <c r="AC585" s="47"/>
      <c r="AD585" s="47"/>
      <c r="AE585" s="47"/>
      <c r="AF585" s="47"/>
      <c r="AG585" s="47"/>
      <c r="AH585" s="47"/>
      <c r="AI585" s="47"/>
    </row>
    <row r="586" spans="1:35" ht="15.75" customHeight="1" x14ac:dyDescent="0.35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7"/>
      <c r="AC586" s="47"/>
      <c r="AD586" s="47"/>
      <c r="AE586" s="47"/>
      <c r="AF586" s="47"/>
      <c r="AG586" s="47"/>
      <c r="AH586" s="47"/>
      <c r="AI586" s="47"/>
    </row>
    <row r="587" spans="1:35" ht="15.75" customHeight="1" x14ac:dyDescent="0.35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7"/>
      <c r="AC587" s="47"/>
      <c r="AD587" s="47"/>
      <c r="AE587" s="47"/>
      <c r="AF587" s="47"/>
      <c r="AG587" s="47"/>
      <c r="AH587" s="47"/>
      <c r="AI587" s="47"/>
    </row>
    <row r="588" spans="1:35" ht="15.75" customHeight="1" x14ac:dyDescent="0.35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7"/>
      <c r="AC588" s="47"/>
      <c r="AD588" s="47"/>
      <c r="AE588" s="47"/>
      <c r="AF588" s="47"/>
      <c r="AG588" s="47"/>
      <c r="AH588" s="47"/>
      <c r="AI588" s="47"/>
    </row>
    <row r="589" spans="1:35" ht="15.75" customHeight="1" x14ac:dyDescent="0.35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7"/>
      <c r="AC589" s="47"/>
      <c r="AD589" s="47"/>
      <c r="AE589" s="47"/>
      <c r="AF589" s="47"/>
      <c r="AG589" s="47"/>
      <c r="AH589" s="47"/>
      <c r="AI589" s="47"/>
    </row>
    <row r="590" spans="1:35" ht="15.75" customHeight="1" x14ac:dyDescent="0.35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7"/>
      <c r="AC590" s="47"/>
      <c r="AD590" s="47"/>
      <c r="AE590" s="47"/>
      <c r="AF590" s="47"/>
      <c r="AG590" s="47"/>
      <c r="AH590" s="47"/>
      <c r="AI590" s="47"/>
    </row>
    <row r="591" spans="1:35" ht="15.75" customHeight="1" x14ac:dyDescent="0.35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7"/>
      <c r="AC591" s="47"/>
      <c r="AD591" s="47"/>
      <c r="AE591" s="47"/>
      <c r="AF591" s="47"/>
      <c r="AG591" s="47"/>
      <c r="AH591" s="47"/>
      <c r="AI591" s="47"/>
    </row>
    <row r="592" spans="1:35" ht="15.75" customHeight="1" x14ac:dyDescent="0.35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7"/>
      <c r="AC592" s="47"/>
      <c r="AD592" s="47"/>
      <c r="AE592" s="47"/>
      <c r="AF592" s="47"/>
      <c r="AG592" s="47"/>
      <c r="AH592" s="47"/>
      <c r="AI592" s="47"/>
    </row>
    <row r="593" spans="1:35" ht="15.75" customHeight="1" x14ac:dyDescent="0.35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7"/>
      <c r="AC593" s="47"/>
      <c r="AD593" s="47"/>
      <c r="AE593" s="47"/>
      <c r="AF593" s="47"/>
      <c r="AG593" s="47"/>
      <c r="AH593" s="47"/>
      <c r="AI593" s="47"/>
    </row>
    <row r="594" spans="1:35" ht="15.75" customHeight="1" x14ac:dyDescent="0.35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7"/>
      <c r="AC594" s="47"/>
      <c r="AD594" s="47"/>
      <c r="AE594" s="47"/>
      <c r="AF594" s="47"/>
      <c r="AG594" s="47"/>
      <c r="AH594" s="47"/>
      <c r="AI594" s="47"/>
    </row>
    <row r="595" spans="1:35" ht="15.75" customHeight="1" x14ac:dyDescent="0.35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7"/>
      <c r="AC595" s="47"/>
      <c r="AD595" s="47"/>
      <c r="AE595" s="47"/>
      <c r="AF595" s="47"/>
      <c r="AG595" s="47"/>
      <c r="AH595" s="47"/>
      <c r="AI595" s="47"/>
    </row>
    <row r="596" spans="1:35" ht="15.75" customHeight="1" x14ac:dyDescent="0.35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C596" s="47"/>
      <c r="AD596" s="47"/>
      <c r="AE596" s="47"/>
      <c r="AF596" s="47"/>
      <c r="AG596" s="47"/>
      <c r="AH596" s="47"/>
      <c r="AI596" s="47"/>
    </row>
    <row r="597" spans="1:35" ht="15.75" customHeight="1" x14ac:dyDescent="0.35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C597" s="47"/>
      <c r="AD597" s="47"/>
      <c r="AE597" s="47"/>
      <c r="AF597" s="47"/>
      <c r="AG597" s="47"/>
      <c r="AH597" s="47"/>
      <c r="AI597" s="47"/>
    </row>
    <row r="598" spans="1:35" ht="15.75" customHeight="1" x14ac:dyDescent="0.35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C598" s="47"/>
      <c r="AD598" s="47"/>
      <c r="AE598" s="47"/>
      <c r="AF598" s="47"/>
      <c r="AG598" s="47"/>
      <c r="AH598" s="47"/>
      <c r="AI598" s="47"/>
    </row>
    <row r="599" spans="1:35" ht="15.75" customHeight="1" x14ac:dyDescent="0.35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C599" s="47"/>
      <c r="AD599" s="47"/>
      <c r="AE599" s="47"/>
      <c r="AF599" s="47"/>
      <c r="AG599" s="47"/>
      <c r="AH599" s="47"/>
      <c r="AI599" s="47"/>
    </row>
    <row r="600" spans="1:35" ht="15.75" customHeight="1" x14ac:dyDescent="0.35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C600" s="47"/>
      <c r="AD600" s="47"/>
      <c r="AE600" s="47"/>
      <c r="AF600" s="47"/>
      <c r="AG600" s="47"/>
      <c r="AH600" s="47"/>
      <c r="AI600" s="47"/>
    </row>
    <row r="601" spans="1:35" ht="15.75" customHeight="1" x14ac:dyDescent="0.35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C601" s="47"/>
      <c r="AD601" s="47"/>
      <c r="AE601" s="47"/>
      <c r="AF601" s="47"/>
      <c r="AG601" s="47"/>
      <c r="AH601" s="47"/>
      <c r="AI601" s="47"/>
    </row>
    <row r="602" spans="1:35" ht="15.75" customHeight="1" x14ac:dyDescent="0.35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C602" s="47"/>
      <c r="AD602" s="47"/>
      <c r="AE602" s="47"/>
      <c r="AF602" s="47"/>
      <c r="AG602" s="47"/>
      <c r="AH602" s="47"/>
      <c r="AI602" s="47"/>
    </row>
    <row r="603" spans="1:35" ht="15.75" customHeight="1" x14ac:dyDescent="0.35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C603" s="47"/>
      <c r="AD603" s="47"/>
      <c r="AE603" s="47"/>
      <c r="AF603" s="47"/>
      <c r="AG603" s="47"/>
      <c r="AH603" s="47"/>
      <c r="AI603" s="47"/>
    </row>
    <row r="604" spans="1:35" ht="15.75" customHeight="1" x14ac:dyDescent="0.35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C604" s="47"/>
      <c r="AD604" s="47"/>
      <c r="AE604" s="47"/>
      <c r="AF604" s="47"/>
      <c r="AG604" s="47"/>
      <c r="AH604" s="47"/>
      <c r="AI604" s="47"/>
    </row>
    <row r="605" spans="1:35" ht="15.75" customHeight="1" x14ac:dyDescent="0.35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C605" s="47"/>
      <c r="AD605" s="47"/>
      <c r="AE605" s="47"/>
      <c r="AF605" s="47"/>
      <c r="AG605" s="47"/>
      <c r="AH605" s="47"/>
      <c r="AI605" s="47"/>
    </row>
    <row r="606" spans="1:35" ht="15.75" customHeight="1" x14ac:dyDescent="0.35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C606" s="47"/>
      <c r="AD606" s="47"/>
      <c r="AE606" s="47"/>
      <c r="AF606" s="47"/>
      <c r="AG606" s="47"/>
      <c r="AH606" s="47"/>
      <c r="AI606" s="47"/>
    </row>
    <row r="607" spans="1:35" ht="15.75" customHeight="1" x14ac:dyDescent="0.35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C607" s="47"/>
      <c r="AD607" s="47"/>
      <c r="AE607" s="47"/>
      <c r="AF607" s="47"/>
      <c r="AG607" s="47"/>
      <c r="AH607" s="47"/>
      <c r="AI607" s="47"/>
    </row>
    <row r="608" spans="1:35" ht="15.75" customHeight="1" x14ac:dyDescent="0.35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C608" s="47"/>
      <c r="AD608" s="47"/>
      <c r="AE608" s="47"/>
      <c r="AF608" s="47"/>
      <c r="AG608" s="47"/>
      <c r="AH608" s="47"/>
      <c r="AI608" s="47"/>
    </row>
    <row r="609" spans="1:35" ht="15.75" customHeight="1" x14ac:dyDescent="0.35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C609" s="47"/>
      <c r="AD609" s="47"/>
      <c r="AE609" s="47"/>
      <c r="AF609" s="47"/>
      <c r="AG609" s="47"/>
      <c r="AH609" s="47"/>
      <c r="AI609" s="47"/>
    </row>
    <row r="610" spans="1:35" ht="15.75" customHeight="1" x14ac:dyDescent="0.35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C610" s="47"/>
      <c r="AD610" s="47"/>
      <c r="AE610" s="47"/>
      <c r="AF610" s="47"/>
      <c r="AG610" s="47"/>
      <c r="AH610" s="47"/>
      <c r="AI610" s="47"/>
    </row>
    <row r="611" spans="1:35" ht="15.75" customHeight="1" x14ac:dyDescent="0.35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C611" s="47"/>
      <c r="AD611" s="47"/>
      <c r="AE611" s="47"/>
      <c r="AF611" s="47"/>
      <c r="AG611" s="47"/>
      <c r="AH611" s="47"/>
      <c r="AI611" s="47"/>
    </row>
    <row r="612" spans="1:35" ht="15.75" customHeight="1" x14ac:dyDescent="0.35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C612" s="47"/>
      <c r="AD612" s="47"/>
      <c r="AE612" s="47"/>
      <c r="AF612" s="47"/>
      <c r="AG612" s="47"/>
      <c r="AH612" s="47"/>
      <c r="AI612" s="47"/>
    </row>
    <row r="613" spans="1:35" ht="15.75" customHeight="1" x14ac:dyDescent="0.35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C613" s="47"/>
      <c r="AD613" s="47"/>
      <c r="AE613" s="47"/>
      <c r="AF613" s="47"/>
      <c r="AG613" s="47"/>
      <c r="AH613" s="47"/>
      <c r="AI613" s="47"/>
    </row>
    <row r="614" spans="1:35" ht="15.75" customHeight="1" x14ac:dyDescent="0.35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C614" s="47"/>
      <c r="AD614" s="47"/>
      <c r="AE614" s="47"/>
      <c r="AF614" s="47"/>
      <c r="AG614" s="47"/>
      <c r="AH614" s="47"/>
      <c r="AI614" s="47"/>
    </row>
    <row r="615" spans="1:35" ht="15.75" customHeight="1" x14ac:dyDescent="0.35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  <c r="AC615" s="47"/>
      <c r="AD615" s="47"/>
      <c r="AE615" s="47"/>
      <c r="AF615" s="47"/>
      <c r="AG615" s="47"/>
      <c r="AH615" s="47"/>
      <c r="AI615" s="47"/>
    </row>
    <row r="616" spans="1:35" ht="15.75" customHeight="1" x14ac:dyDescent="0.35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  <c r="AC616" s="47"/>
      <c r="AD616" s="47"/>
      <c r="AE616" s="47"/>
      <c r="AF616" s="47"/>
      <c r="AG616" s="47"/>
      <c r="AH616" s="47"/>
      <c r="AI616" s="47"/>
    </row>
    <row r="617" spans="1:35" ht="15.75" customHeight="1" x14ac:dyDescent="0.35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  <c r="AF617" s="47"/>
      <c r="AG617" s="47"/>
      <c r="AH617" s="47"/>
      <c r="AI617" s="47"/>
    </row>
    <row r="618" spans="1:35" ht="15.75" customHeight="1" x14ac:dyDescent="0.35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  <c r="AC618" s="47"/>
      <c r="AD618" s="47"/>
      <c r="AE618" s="47"/>
      <c r="AF618" s="47"/>
      <c r="AG618" s="47"/>
      <c r="AH618" s="47"/>
      <c r="AI618" s="47"/>
    </row>
    <row r="619" spans="1:35" ht="15.75" customHeight="1" x14ac:dyDescent="0.35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  <c r="AC619" s="47"/>
      <c r="AD619" s="47"/>
      <c r="AE619" s="47"/>
      <c r="AF619" s="47"/>
      <c r="AG619" s="47"/>
      <c r="AH619" s="47"/>
      <c r="AI619" s="47"/>
    </row>
    <row r="620" spans="1:35" ht="15.75" customHeight="1" x14ac:dyDescent="0.35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  <c r="AC620" s="47"/>
      <c r="AD620" s="47"/>
      <c r="AE620" s="47"/>
      <c r="AF620" s="47"/>
      <c r="AG620" s="47"/>
      <c r="AH620" s="47"/>
      <c r="AI620" s="47"/>
    </row>
    <row r="621" spans="1:35" ht="15.75" customHeight="1" x14ac:dyDescent="0.35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  <c r="AC621" s="47"/>
      <c r="AD621" s="47"/>
      <c r="AE621" s="47"/>
      <c r="AF621" s="47"/>
      <c r="AG621" s="47"/>
      <c r="AH621" s="47"/>
      <c r="AI621" s="47"/>
    </row>
    <row r="622" spans="1:35" ht="15.75" customHeight="1" x14ac:dyDescent="0.35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  <c r="AC622" s="47"/>
      <c r="AD622" s="47"/>
      <c r="AE622" s="47"/>
      <c r="AF622" s="47"/>
      <c r="AG622" s="47"/>
      <c r="AH622" s="47"/>
      <c r="AI622" s="47"/>
    </row>
    <row r="623" spans="1:35" ht="15.75" customHeight="1" x14ac:dyDescent="0.35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  <c r="AC623" s="47"/>
      <c r="AD623" s="47"/>
      <c r="AE623" s="47"/>
      <c r="AF623" s="47"/>
      <c r="AG623" s="47"/>
      <c r="AH623" s="47"/>
      <c r="AI623" s="47"/>
    </row>
    <row r="624" spans="1:35" ht="15.75" customHeight="1" x14ac:dyDescent="0.35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  <c r="AC624" s="47"/>
      <c r="AD624" s="47"/>
      <c r="AE624" s="47"/>
      <c r="AF624" s="47"/>
      <c r="AG624" s="47"/>
      <c r="AH624" s="47"/>
      <c r="AI624" s="47"/>
    </row>
    <row r="625" spans="1:35" ht="15.75" customHeight="1" x14ac:dyDescent="0.35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  <c r="AC625" s="47"/>
      <c r="AD625" s="47"/>
      <c r="AE625" s="47"/>
      <c r="AF625" s="47"/>
      <c r="AG625" s="47"/>
      <c r="AH625" s="47"/>
      <c r="AI625" s="47"/>
    </row>
    <row r="626" spans="1:35" ht="15.75" customHeight="1" x14ac:dyDescent="0.35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  <c r="AA626" s="47"/>
      <c r="AB626" s="47"/>
      <c r="AC626" s="47"/>
      <c r="AD626" s="47"/>
      <c r="AE626" s="47"/>
      <c r="AF626" s="47"/>
      <c r="AG626" s="47"/>
      <c r="AH626" s="47"/>
      <c r="AI626" s="47"/>
    </row>
    <row r="627" spans="1:35" ht="15.75" customHeight="1" x14ac:dyDescent="0.35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  <c r="AA627" s="47"/>
      <c r="AB627" s="47"/>
      <c r="AC627" s="47"/>
      <c r="AD627" s="47"/>
      <c r="AE627" s="47"/>
      <c r="AF627" s="47"/>
      <c r="AG627" s="47"/>
      <c r="AH627" s="47"/>
      <c r="AI627" s="47"/>
    </row>
    <row r="628" spans="1:35" ht="15.75" customHeight="1" x14ac:dyDescent="0.35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  <c r="AA628" s="47"/>
      <c r="AB628" s="47"/>
      <c r="AC628" s="47"/>
      <c r="AD628" s="47"/>
      <c r="AE628" s="47"/>
      <c r="AF628" s="47"/>
      <c r="AG628" s="47"/>
      <c r="AH628" s="47"/>
      <c r="AI628" s="47"/>
    </row>
    <row r="629" spans="1:35" ht="15.75" customHeight="1" x14ac:dyDescent="0.35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  <c r="AA629" s="47"/>
      <c r="AB629" s="47"/>
      <c r="AC629" s="47"/>
      <c r="AD629" s="47"/>
      <c r="AE629" s="47"/>
      <c r="AF629" s="47"/>
      <c r="AG629" s="47"/>
      <c r="AH629" s="47"/>
      <c r="AI629" s="47"/>
    </row>
    <row r="630" spans="1:35" ht="15.75" customHeight="1" x14ac:dyDescent="0.35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  <c r="AA630" s="47"/>
      <c r="AB630" s="47"/>
      <c r="AC630" s="47"/>
      <c r="AD630" s="47"/>
      <c r="AE630" s="47"/>
      <c r="AF630" s="47"/>
      <c r="AG630" s="47"/>
      <c r="AH630" s="47"/>
      <c r="AI630" s="47"/>
    </row>
    <row r="631" spans="1:35" ht="15.75" customHeight="1" x14ac:dyDescent="0.35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  <c r="AA631" s="47"/>
      <c r="AB631" s="47"/>
      <c r="AC631" s="47"/>
      <c r="AD631" s="47"/>
      <c r="AE631" s="47"/>
      <c r="AF631" s="47"/>
      <c r="AG631" s="47"/>
      <c r="AH631" s="47"/>
      <c r="AI631" s="47"/>
    </row>
    <row r="632" spans="1:35" ht="15.75" customHeight="1" x14ac:dyDescent="0.35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  <c r="AA632" s="47"/>
      <c r="AB632" s="47"/>
      <c r="AC632" s="47"/>
      <c r="AD632" s="47"/>
      <c r="AE632" s="47"/>
      <c r="AF632" s="47"/>
      <c r="AG632" s="47"/>
      <c r="AH632" s="47"/>
      <c r="AI632" s="47"/>
    </row>
    <row r="633" spans="1:35" ht="15.75" customHeight="1" x14ac:dyDescent="0.35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  <c r="AA633" s="47"/>
      <c r="AB633" s="47"/>
      <c r="AC633" s="47"/>
      <c r="AD633" s="47"/>
      <c r="AE633" s="47"/>
      <c r="AF633" s="47"/>
      <c r="AG633" s="47"/>
      <c r="AH633" s="47"/>
      <c r="AI633" s="47"/>
    </row>
    <row r="634" spans="1:35" ht="15.75" customHeight="1" x14ac:dyDescent="0.35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  <c r="AA634" s="47"/>
      <c r="AB634" s="47"/>
      <c r="AC634" s="47"/>
      <c r="AD634" s="47"/>
      <c r="AE634" s="47"/>
      <c r="AF634" s="47"/>
      <c r="AG634" s="47"/>
      <c r="AH634" s="47"/>
      <c r="AI634" s="47"/>
    </row>
    <row r="635" spans="1:35" ht="15.75" customHeight="1" x14ac:dyDescent="0.35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  <c r="AA635" s="47"/>
      <c r="AB635" s="47"/>
      <c r="AC635" s="47"/>
      <c r="AD635" s="47"/>
      <c r="AE635" s="47"/>
      <c r="AF635" s="47"/>
      <c r="AG635" s="47"/>
      <c r="AH635" s="47"/>
      <c r="AI635" s="47"/>
    </row>
    <row r="636" spans="1:35" ht="15.75" customHeight="1" x14ac:dyDescent="0.35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  <c r="AA636" s="47"/>
      <c r="AB636" s="47"/>
      <c r="AC636" s="47"/>
      <c r="AD636" s="47"/>
      <c r="AE636" s="47"/>
      <c r="AF636" s="47"/>
      <c r="AG636" s="47"/>
      <c r="AH636" s="47"/>
      <c r="AI636" s="47"/>
    </row>
    <row r="637" spans="1:35" ht="15.75" customHeight="1" x14ac:dyDescent="0.35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  <c r="AA637" s="47"/>
      <c r="AB637" s="47"/>
      <c r="AC637" s="47"/>
      <c r="AD637" s="47"/>
      <c r="AE637" s="47"/>
      <c r="AF637" s="47"/>
      <c r="AG637" s="47"/>
      <c r="AH637" s="47"/>
      <c r="AI637" s="47"/>
    </row>
    <row r="638" spans="1:35" ht="15.75" customHeight="1" x14ac:dyDescent="0.35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  <c r="AA638" s="47"/>
      <c r="AB638" s="47"/>
      <c r="AC638" s="47"/>
      <c r="AD638" s="47"/>
      <c r="AE638" s="47"/>
      <c r="AF638" s="47"/>
      <c r="AG638" s="47"/>
      <c r="AH638" s="47"/>
      <c r="AI638" s="47"/>
    </row>
    <row r="639" spans="1:35" ht="15.75" customHeight="1" x14ac:dyDescent="0.35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  <c r="AA639" s="47"/>
      <c r="AB639" s="47"/>
      <c r="AC639" s="47"/>
      <c r="AD639" s="47"/>
      <c r="AE639" s="47"/>
      <c r="AF639" s="47"/>
      <c r="AG639" s="47"/>
      <c r="AH639" s="47"/>
      <c r="AI639" s="47"/>
    </row>
    <row r="640" spans="1:35" ht="15.75" customHeight="1" x14ac:dyDescent="0.35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  <c r="AA640" s="47"/>
      <c r="AB640" s="47"/>
      <c r="AC640" s="47"/>
      <c r="AD640" s="47"/>
      <c r="AE640" s="47"/>
      <c r="AF640" s="47"/>
      <c r="AG640" s="47"/>
      <c r="AH640" s="47"/>
      <c r="AI640" s="47"/>
    </row>
    <row r="641" spans="1:35" ht="15.75" customHeight="1" x14ac:dyDescent="0.35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  <c r="AA641" s="47"/>
      <c r="AB641" s="47"/>
      <c r="AC641" s="47"/>
      <c r="AD641" s="47"/>
      <c r="AE641" s="47"/>
      <c r="AF641" s="47"/>
      <c r="AG641" s="47"/>
      <c r="AH641" s="47"/>
      <c r="AI641" s="47"/>
    </row>
    <row r="642" spans="1:35" ht="15.75" customHeight="1" x14ac:dyDescent="0.35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  <c r="AA642" s="47"/>
      <c r="AB642" s="47"/>
      <c r="AC642" s="47"/>
      <c r="AD642" s="47"/>
      <c r="AE642" s="47"/>
      <c r="AF642" s="47"/>
      <c r="AG642" s="47"/>
      <c r="AH642" s="47"/>
      <c r="AI642" s="47"/>
    </row>
    <row r="643" spans="1:35" ht="15.75" customHeight="1" x14ac:dyDescent="0.35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  <c r="AA643" s="47"/>
      <c r="AB643" s="47"/>
      <c r="AC643" s="47"/>
      <c r="AD643" s="47"/>
      <c r="AE643" s="47"/>
      <c r="AF643" s="47"/>
      <c r="AG643" s="47"/>
      <c r="AH643" s="47"/>
      <c r="AI643" s="47"/>
    </row>
    <row r="644" spans="1:35" ht="15.75" customHeight="1" x14ac:dyDescent="0.35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  <c r="AA644" s="47"/>
      <c r="AB644" s="47"/>
      <c r="AC644" s="47"/>
      <c r="AD644" s="47"/>
      <c r="AE644" s="47"/>
      <c r="AF644" s="47"/>
      <c r="AG644" s="47"/>
      <c r="AH644" s="47"/>
      <c r="AI644" s="47"/>
    </row>
    <row r="645" spans="1:35" ht="15.75" customHeight="1" x14ac:dyDescent="0.35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  <c r="AA645" s="47"/>
      <c r="AB645" s="47"/>
      <c r="AC645" s="47"/>
      <c r="AD645" s="47"/>
      <c r="AE645" s="47"/>
      <c r="AF645" s="47"/>
      <c r="AG645" s="47"/>
      <c r="AH645" s="47"/>
      <c r="AI645" s="47"/>
    </row>
    <row r="646" spans="1:35" ht="15.75" customHeight="1" x14ac:dyDescent="0.35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  <c r="AA646" s="47"/>
      <c r="AB646" s="47"/>
      <c r="AC646" s="47"/>
      <c r="AD646" s="47"/>
      <c r="AE646" s="47"/>
      <c r="AF646" s="47"/>
      <c r="AG646" s="47"/>
      <c r="AH646" s="47"/>
      <c r="AI646" s="47"/>
    </row>
    <row r="647" spans="1:35" ht="15.75" customHeight="1" x14ac:dyDescent="0.35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  <c r="AA647" s="47"/>
      <c r="AB647" s="47"/>
      <c r="AC647" s="47"/>
      <c r="AD647" s="47"/>
      <c r="AE647" s="47"/>
      <c r="AF647" s="47"/>
      <c r="AG647" s="47"/>
      <c r="AH647" s="47"/>
      <c r="AI647" s="47"/>
    </row>
    <row r="648" spans="1:35" ht="15.75" customHeight="1" x14ac:dyDescent="0.35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7"/>
      <c r="AC648" s="47"/>
      <c r="AD648" s="47"/>
      <c r="AE648" s="47"/>
      <c r="AF648" s="47"/>
      <c r="AG648" s="47"/>
      <c r="AH648" s="47"/>
      <c r="AI648" s="47"/>
    </row>
    <row r="649" spans="1:35" ht="15.75" customHeight="1" x14ac:dyDescent="0.35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7"/>
      <c r="AC649" s="47"/>
      <c r="AD649" s="47"/>
      <c r="AE649" s="47"/>
      <c r="AF649" s="47"/>
      <c r="AG649" s="47"/>
      <c r="AH649" s="47"/>
      <c r="AI649" s="47"/>
    </row>
    <row r="650" spans="1:35" ht="15.75" customHeight="1" x14ac:dyDescent="0.35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  <c r="AE650" s="47"/>
      <c r="AF650" s="47"/>
      <c r="AG650" s="47"/>
      <c r="AH650" s="47"/>
      <c r="AI650" s="47"/>
    </row>
    <row r="651" spans="1:35" ht="15.75" customHeight="1" x14ac:dyDescent="0.35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  <c r="AC651" s="47"/>
      <c r="AD651" s="47"/>
      <c r="AE651" s="47"/>
      <c r="AF651" s="47"/>
      <c r="AG651" s="47"/>
      <c r="AH651" s="47"/>
      <c r="AI651" s="47"/>
    </row>
    <row r="652" spans="1:35" ht="15.75" customHeight="1" x14ac:dyDescent="0.35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  <c r="AA652" s="47"/>
      <c r="AB652" s="47"/>
      <c r="AC652" s="47"/>
      <c r="AD652" s="47"/>
      <c r="AE652" s="47"/>
      <c r="AF652" s="47"/>
      <c r="AG652" s="47"/>
      <c r="AH652" s="47"/>
      <c r="AI652" s="47"/>
    </row>
    <row r="653" spans="1:35" ht="15.75" customHeight="1" x14ac:dyDescent="0.35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7"/>
      <c r="AC653" s="47"/>
      <c r="AD653" s="47"/>
      <c r="AE653" s="47"/>
      <c r="AF653" s="47"/>
      <c r="AG653" s="47"/>
      <c r="AH653" s="47"/>
      <c r="AI653" s="47"/>
    </row>
    <row r="654" spans="1:35" ht="15.75" customHeight="1" x14ac:dyDescent="0.35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  <c r="AA654" s="47"/>
      <c r="AB654" s="47"/>
      <c r="AC654" s="47"/>
      <c r="AD654" s="47"/>
      <c r="AE654" s="47"/>
      <c r="AF654" s="47"/>
      <c r="AG654" s="47"/>
      <c r="AH654" s="47"/>
      <c r="AI654" s="47"/>
    </row>
    <row r="655" spans="1:35" ht="15.75" customHeight="1" x14ac:dyDescent="0.35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  <c r="AA655" s="47"/>
      <c r="AB655" s="47"/>
      <c r="AC655" s="47"/>
      <c r="AD655" s="47"/>
      <c r="AE655" s="47"/>
      <c r="AF655" s="47"/>
      <c r="AG655" s="47"/>
      <c r="AH655" s="47"/>
      <c r="AI655" s="47"/>
    </row>
    <row r="656" spans="1:35" ht="15.75" customHeight="1" x14ac:dyDescent="0.35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  <c r="AA656" s="47"/>
      <c r="AB656" s="47"/>
      <c r="AC656" s="47"/>
      <c r="AD656" s="47"/>
      <c r="AE656" s="47"/>
      <c r="AF656" s="47"/>
      <c r="AG656" s="47"/>
      <c r="AH656" s="47"/>
      <c r="AI656" s="47"/>
    </row>
    <row r="657" spans="1:35" ht="15.75" customHeight="1" x14ac:dyDescent="0.35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  <c r="AA657" s="47"/>
      <c r="AB657" s="47"/>
      <c r="AC657" s="47"/>
      <c r="AD657" s="47"/>
      <c r="AE657" s="47"/>
      <c r="AF657" s="47"/>
      <c r="AG657" s="47"/>
      <c r="AH657" s="47"/>
      <c r="AI657" s="47"/>
    </row>
    <row r="658" spans="1:35" ht="15.75" customHeight="1" x14ac:dyDescent="0.35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  <c r="AA658" s="47"/>
      <c r="AB658" s="47"/>
      <c r="AC658" s="47"/>
      <c r="AD658" s="47"/>
      <c r="AE658" s="47"/>
      <c r="AF658" s="47"/>
      <c r="AG658" s="47"/>
      <c r="AH658" s="47"/>
      <c r="AI658" s="47"/>
    </row>
    <row r="659" spans="1:35" ht="15.75" customHeight="1" x14ac:dyDescent="0.35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  <c r="AA659" s="47"/>
      <c r="AB659" s="47"/>
      <c r="AC659" s="47"/>
      <c r="AD659" s="47"/>
      <c r="AE659" s="47"/>
      <c r="AF659" s="47"/>
      <c r="AG659" s="47"/>
      <c r="AH659" s="47"/>
      <c r="AI659" s="47"/>
    </row>
    <row r="660" spans="1:35" ht="15.75" customHeight="1" x14ac:dyDescent="0.35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7"/>
      <c r="AC660" s="47"/>
      <c r="AD660" s="47"/>
      <c r="AE660" s="47"/>
      <c r="AF660" s="47"/>
      <c r="AG660" s="47"/>
      <c r="AH660" s="47"/>
      <c r="AI660" s="47"/>
    </row>
    <row r="661" spans="1:35" ht="15.75" customHeight="1" x14ac:dyDescent="0.35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7"/>
      <c r="AC661" s="47"/>
      <c r="AD661" s="47"/>
      <c r="AE661" s="47"/>
      <c r="AF661" s="47"/>
      <c r="AG661" s="47"/>
      <c r="AH661" s="47"/>
      <c r="AI661" s="47"/>
    </row>
    <row r="662" spans="1:35" ht="15.75" customHeight="1" x14ac:dyDescent="0.35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  <c r="AC662" s="47"/>
      <c r="AD662" s="47"/>
      <c r="AE662" s="47"/>
      <c r="AF662" s="47"/>
      <c r="AG662" s="47"/>
      <c r="AH662" s="47"/>
      <c r="AI662" s="47"/>
    </row>
    <row r="663" spans="1:35" ht="15.75" customHeight="1" x14ac:dyDescent="0.35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  <c r="AC663" s="47"/>
      <c r="AD663" s="47"/>
      <c r="AE663" s="47"/>
      <c r="AF663" s="47"/>
      <c r="AG663" s="47"/>
      <c r="AH663" s="47"/>
      <c r="AI663" s="47"/>
    </row>
    <row r="664" spans="1:35" ht="15.75" customHeight="1" x14ac:dyDescent="0.35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  <c r="AE664" s="47"/>
      <c r="AF664" s="47"/>
      <c r="AG664" s="47"/>
      <c r="AH664" s="47"/>
      <c r="AI664" s="47"/>
    </row>
    <row r="665" spans="1:35" ht="15.75" customHeight="1" x14ac:dyDescent="0.35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  <c r="AC665" s="47"/>
      <c r="AD665" s="47"/>
      <c r="AE665" s="47"/>
      <c r="AF665" s="47"/>
      <c r="AG665" s="47"/>
      <c r="AH665" s="47"/>
      <c r="AI665" s="47"/>
    </row>
    <row r="666" spans="1:35" ht="15.75" customHeight="1" x14ac:dyDescent="0.35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  <c r="AC666" s="47"/>
      <c r="AD666" s="47"/>
      <c r="AE666" s="47"/>
      <c r="AF666" s="47"/>
      <c r="AG666" s="47"/>
      <c r="AH666" s="47"/>
      <c r="AI666" s="47"/>
    </row>
    <row r="667" spans="1:35" ht="15.75" customHeight="1" x14ac:dyDescent="0.35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  <c r="AC667" s="47"/>
      <c r="AD667" s="47"/>
      <c r="AE667" s="47"/>
      <c r="AF667" s="47"/>
      <c r="AG667" s="47"/>
      <c r="AH667" s="47"/>
      <c r="AI667" s="47"/>
    </row>
    <row r="668" spans="1:35" ht="15.75" customHeight="1" x14ac:dyDescent="0.35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  <c r="AC668" s="47"/>
      <c r="AD668" s="47"/>
      <c r="AE668" s="47"/>
      <c r="AF668" s="47"/>
      <c r="AG668" s="47"/>
      <c r="AH668" s="47"/>
      <c r="AI668" s="47"/>
    </row>
    <row r="669" spans="1:35" ht="15.75" customHeight="1" x14ac:dyDescent="0.35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  <c r="AC669" s="47"/>
      <c r="AD669" s="47"/>
      <c r="AE669" s="47"/>
      <c r="AF669" s="47"/>
      <c r="AG669" s="47"/>
      <c r="AH669" s="47"/>
      <c r="AI669" s="47"/>
    </row>
    <row r="670" spans="1:35" ht="15.75" customHeight="1" x14ac:dyDescent="0.35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  <c r="AC670" s="47"/>
      <c r="AD670" s="47"/>
      <c r="AE670" s="47"/>
      <c r="AF670" s="47"/>
      <c r="AG670" s="47"/>
      <c r="AH670" s="47"/>
      <c r="AI670" s="47"/>
    </row>
    <row r="671" spans="1:35" ht="15.75" customHeight="1" x14ac:dyDescent="0.35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  <c r="AC671" s="47"/>
      <c r="AD671" s="47"/>
      <c r="AE671" s="47"/>
      <c r="AF671" s="47"/>
      <c r="AG671" s="47"/>
      <c r="AH671" s="47"/>
      <c r="AI671" s="47"/>
    </row>
    <row r="672" spans="1:35" ht="15.75" customHeight="1" x14ac:dyDescent="0.35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7"/>
      <c r="AC672" s="47"/>
      <c r="AD672" s="47"/>
      <c r="AE672" s="47"/>
      <c r="AF672" s="47"/>
      <c r="AG672" s="47"/>
      <c r="AH672" s="47"/>
      <c r="AI672" s="47"/>
    </row>
    <row r="673" spans="1:35" ht="15.75" customHeight="1" x14ac:dyDescent="0.35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  <c r="AE673" s="47"/>
      <c r="AF673" s="47"/>
      <c r="AG673" s="47"/>
      <c r="AH673" s="47"/>
      <c r="AI673" s="47"/>
    </row>
    <row r="674" spans="1:35" ht="15.75" customHeight="1" x14ac:dyDescent="0.35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7"/>
      <c r="AC674" s="47"/>
      <c r="AD674" s="47"/>
      <c r="AE674" s="47"/>
      <c r="AF674" s="47"/>
      <c r="AG674" s="47"/>
      <c r="AH674" s="47"/>
      <c r="AI674" s="47"/>
    </row>
    <row r="675" spans="1:35" ht="15.75" customHeight="1" x14ac:dyDescent="0.35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  <c r="AC675" s="47"/>
      <c r="AD675" s="47"/>
      <c r="AE675" s="47"/>
      <c r="AF675" s="47"/>
      <c r="AG675" s="47"/>
      <c r="AH675" s="47"/>
      <c r="AI675" s="47"/>
    </row>
    <row r="676" spans="1:35" ht="15.75" customHeight="1" x14ac:dyDescent="0.35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  <c r="AC676" s="47"/>
      <c r="AD676" s="47"/>
      <c r="AE676" s="47"/>
      <c r="AF676" s="47"/>
      <c r="AG676" s="47"/>
      <c r="AH676" s="47"/>
      <c r="AI676" s="47"/>
    </row>
    <row r="677" spans="1:35" ht="15.75" customHeight="1" x14ac:dyDescent="0.35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  <c r="AC677" s="47"/>
      <c r="AD677" s="47"/>
      <c r="AE677" s="47"/>
      <c r="AF677" s="47"/>
      <c r="AG677" s="47"/>
      <c r="AH677" s="47"/>
      <c r="AI677" s="47"/>
    </row>
    <row r="678" spans="1:35" ht="15.75" customHeight="1" x14ac:dyDescent="0.35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  <c r="AC678" s="47"/>
      <c r="AD678" s="47"/>
      <c r="AE678" s="47"/>
      <c r="AF678" s="47"/>
      <c r="AG678" s="47"/>
      <c r="AH678" s="47"/>
      <c r="AI678" s="47"/>
    </row>
    <row r="679" spans="1:35" ht="15.75" customHeight="1" x14ac:dyDescent="0.35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7"/>
      <c r="AC679" s="47"/>
      <c r="AD679" s="47"/>
      <c r="AE679" s="47"/>
      <c r="AF679" s="47"/>
      <c r="AG679" s="47"/>
      <c r="AH679" s="47"/>
      <c r="AI679" s="47"/>
    </row>
    <row r="680" spans="1:35" ht="15.75" customHeight="1" x14ac:dyDescent="0.35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7"/>
      <c r="AC680" s="47"/>
      <c r="AD680" s="47"/>
      <c r="AE680" s="47"/>
      <c r="AF680" s="47"/>
      <c r="AG680" s="47"/>
      <c r="AH680" s="47"/>
      <c r="AI680" s="47"/>
    </row>
    <row r="681" spans="1:35" ht="15.75" customHeight="1" x14ac:dyDescent="0.35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  <c r="AA681" s="47"/>
      <c r="AB681" s="47"/>
      <c r="AC681" s="47"/>
      <c r="AD681" s="47"/>
      <c r="AE681" s="47"/>
      <c r="AF681" s="47"/>
      <c r="AG681" s="47"/>
      <c r="AH681" s="47"/>
      <c r="AI681" s="47"/>
    </row>
    <row r="682" spans="1:35" ht="15.75" customHeight="1" x14ac:dyDescent="0.35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  <c r="AA682" s="47"/>
      <c r="AB682" s="47"/>
      <c r="AC682" s="47"/>
      <c r="AD682" s="47"/>
      <c r="AE682" s="47"/>
      <c r="AF682" s="47"/>
      <c r="AG682" s="47"/>
      <c r="AH682" s="47"/>
      <c r="AI682" s="47"/>
    </row>
    <row r="683" spans="1:35" ht="15.75" customHeight="1" x14ac:dyDescent="0.35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  <c r="AA683" s="47"/>
      <c r="AB683" s="47"/>
      <c r="AC683" s="47"/>
      <c r="AD683" s="47"/>
      <c r="AE683" s="47"/>
      <c r="AF683" s="47"/>
      <c r="AG683" s="47"/>
      <c r="AH683" s="47"/>
      <c r="AI683" s="47"/>
    </row>
    <row r="684" spans="1:35" ht="15.75" customHeight="1" x14ac:dyDescent="0.35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  <c r="AA684" s="47"/>
      <c r="AB684" s="47"/>
      <c r="AC684" s="47"/>
      <c r="AD684" s="47"/>
      <c r="AE684" s="47"/>
      <c r="AF684" s="47"/>
      <c r="AG684" s="47"/>
      <c r="AH684" s="47"/>
      <c r="AI684" s="47"/>
    </row>
    <row r="685" spans="1:35" ht="15.75" customHeight="1" x14ac:dyDescent="0.35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  <c r="AA685" s="47"/>
      <c r="AB685" s="47"/>
      <c r="AC685" s="47"/>
      <c r="AD685" s="47"/>
      <c r="AE685" s="47"/>
      <c r="AF685" s="47"/>
      <c r="AG685" s="47"/>
      <c r="AH685" s="47"/>
      <c r="AI685" s="47"/>
    </row>
    <row r="686" spans="1:35" ht="15.75" customHeight="1" x14ac:dyDescent="0.35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  <c r="AA686" s="47"/>
      <c r="AB686" s="47"/>
      <c r="AC686" s="47"/>
      <c r="AD686" s="47"/>
      <c r="AE686" s="47"/>
      <c r="AF686" s="47"/>
      <c r="AG686" s="47"/>
      <c r="AH686" s="47"/>
      <c r="AI686" s="47"/>
    </row>
    <row r="687" spans="1:35" ht="15.75" customHeight="1" x14ac:dyDescent="0.35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7"/>
      <c r="AC687" s="47"/>
      <c r="AD687" s="47"/>
      <c r="AE687" s="47"/>
      <c r="AF687" s="47"/>
      <c r="AG687" s="47"/>
      <c r="AH687" s="47"/>
      <c r="AI687" s="47"/>
    </row>
    <row r="688" spans="1:35" ht="15.75" customHeight="1" x14ac:dyDescent="0.35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7"/>
      <c r="AC688" s="47"/>
      <c r="AD688" s="47"/>
      <c r="AE688" s="47"/>
      <c r="AF688" s="47"/>
      <c r="AG688" s="47"/>
      <c r="AH688" s="47"/>
      <c r="AI688" s="47"/>
    </row>
    <row r="689" spans="1:35" ht="15.75" customHeight="1" x14ac:dyDescent="0.35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7"/>
      <c r="AC689" s="47"/>
      <c r="AD689" s="47"/>
      <c r="AE689" s="47"/>
      <c r="AF689" s="47"/>
      <c r="AG689" s="47"/>
      <c r="AH689" s="47"/>
      <c r="AI689" s="47"/>
    </row>
    <row r="690" spans="1:35" ht="15.75" customHeight="1" x14ac:dyDescent="0.35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7"/>
      <c r="AC690" s="47"/>
      <c r="AD690" s="47"/>
      <c r="AE690" s="47"/>
      <c r="AF690" s="47"/>
      <c r="AG690" s="47"/>
      <c r="AH690" s="47"/>
      <c r="AI690" s="47"/>
    </row>
    <row r="691" spans="1:35" ht="15.75" customHeight="1" x14ac:dyDescent="0.35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  <c r="AC691" s="47"/>
      <c r="AD691" s="47"/>
      <c r="AE691" s="47"/>
      <c r="AF691" s="47"/>
      <c r="AG691" s="47"/>
      <c r="AH691" s="47"/>
      <c r="AI691" s="47"/>
    </row>
    <row r="692" spans="1:35" ht="15.75" customHeight="1" x14ac:dyDescent="0.35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  <c r="AC692" s="47"/>
      <c r="AD692" s="47"/>
      <c r="AE692" s="47"/>
      <c r="AF692" s="47"/>
      <c r="AG692" s="47"/>
      <c r="AH692" s="47"/>
      <c r="AI692" s="47"/>
    </row>
    <row r="693" spans="1:35" ht="15.75" customHeight="1" x14ac:dyDescent="0.35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7"/>
      <c r="AC693" s="47"/>
      <c r="AD693" s="47"/>
      <c r="AE693" s="47"/>
      <c r="AF693" s="47"/>
      <c r="AG693" s="47"/>
      <c r="AH693" s="47"/>
      <c r="AI693" s="47"/>
    </row>
    <row r="694" spans="1:35" ht="15.75" customHeight="1" x14ac:dyDescent="0.35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7"/>
      <c r="AC694" s="47"/>
      <c r="AD694" s="47"/>
      <c r="AE694" s="47"/>
      <c r="AF694" s="47"/>
      <c r="AG694" s="47"/>
      <c r="AH694" s="47"/>
      <c r="AI694" s="47"/>
    </row>
    <row r="695" spans="1:35" ht="15.75" customHeight="1" x14ac:dyDescent="0.35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7"/>
      <c r="AC695" s="47"/>
      <c r="AD695" s="47"/>
      <c r="AE695" s="47"/>
      <c r="AF695" s="47"/>
      <c r="AG695" s="47"/>
      <c r="AH695" s="47"/>
      <c r="AI695" s="47"/>
    </row>
    <row r="696" spans="1:35" ht="15.75" customHeight="1" x14ac:dyDescent="0.35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7"/>
      <c r="AC696" s="47"/>
      <c r="AD696" s="47"/>
      <c r="AE696" s="47"/>
      <c r="AF696" s="47"/>
      <c r="AG696" s="47"/>
      <c r="AH696" s="47"/>
      <c r="AI696" s="47"/>
    </row>
    <row r="697" spans="1:35" ht="15.75" customHeight="1" x14ac:dyDescent="0.35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7"/>
      <c r="AC697" s="47"/>
      <c r="AD697" s="47"/>
      <c r="AE697" s="47"/>
      <c r="AF697" s="47"/>
      <c r="AG697" s="47"/>
      <c r="AH697" s="47"/>
      <c r="AI697" s="47"/>
    </row>
    <row r="698" spans="1:35" ht="15.75" customHeight="1" x14ac:dyDescent="0.35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7"/>
      <c r="AC698" s="47"/>
      <c r="AD698" s="47"/>
      <c r="AE698" s="47"/>
      <c r="AF698" s="47"/>
      <c r="AG698" s="47"/>
      <c r="AH698" s="47"/>
      <c r="AI698" s="47"/>
    </row>
    <row r="699" spans="1:35" ht="15.75" customHeight="1" x14ac:dyDescent="0.35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7"/>
      <c r="AC699" s="47"/>
      <c r="AD699" s="47"/>
      <c r="AE699" s="47"/>
      <c r="AF699" s="47"/>
      <c r="AG699" s="47"/>
      <c r="AH699" s="47"/>
      <c r="AI699" s="47"/>
    </row>
    <row r="700" spans="1:35" ht="15.75" customHeight="1" x14ac:dyDescent="0.35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  <c r="AC700" s="47"/>
      <c r="AD700" s="47"/>
      <c r="AE700" s="47"/>
      <c r="AF700" s="47"/>
      <c r="AG700" s="47"/>
      <c r="AH700" s="47"/>
      <c r="AI700" s="47"/>
    </row>
    <row r="701" spans="1:35" ht="15.75" customHeight="1" x14ac:dyDescent="0.35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7"/>
      <c r="AC701" s="47"/>
      <c r="AD701" s="47"/>
      <c r="AE701" s="47"/>
      <c r="AF701" s="47"/>
      <c r="AG701" s="47"/>
      <c r="AH701" s="47"/>
      <c r="AI701" s="47"/>
    </row>
    <row r="702" spans="1:35" ht="15.75" customHeight="1" x14ac:dyDescent="0.35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  <c r="AC702" s="47"/>
      <c r="AD702" s="47"/>
      <c r="AE702" s="47"/>
      <c r="AF702" s="47"/>
      <c r="AG702" s="47"/>
      <c r="AH702" s="47"/>
      <c r="AI702" s="47"/>
    </row>
    <row r="703" spans="1:35" ht="15.75" customHeight="1" x14ac:dyDescent="0.35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  <c r="AC703" s="47"/>
      <c r="AD703" s="47"/>
      <c r="AE703" s="47"/>
      <c r="AF703" s="47"/>
      <c r="AG703" s="47"/>
      <c r="AH703" s="47"/>
      <c r="AI703" s="47"/>
    </row>
    <row r="704" spans="1:35" ht="15.75" customHeight="1" x14ac:dyDescent="0.35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7"/>
      <c r="AC704" s="47"/>
      <c r="AD704" s="47"/>
      <c r="AE704" s="47"/>
      <c r="AF704" s="47"/>
      <c r="AG704" s="47"/>
      <c r="AH704" s="47"/>
      <c r="AI704" s="47"/>
    </row>
    <row r="705" spans="1:35" ht="15.75" customHeight="1" x14ac:dyDescent="0.35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7"/>
      <c r="AC705" s="47"/>
      <c r="AD705" s="47"/>
      <c r="AE705" s="47"/>
      <c r="AF705" s="47"/>
      <c r="AG705" s="47"/>
      <c r="AH705" s="47"/>
      <c r="AI705" s="47"/>
    </row>
    <row r="706" spans="1:35" ht="15.75" customHeight="1" x14ac:dyDescent="0.35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  <c r="AF706" s="47"/>
      <c r="AG706" s="47"/>
      <c r="AH706" s="47"/>
      <c r="AI706" s="47"/>
    </row>
    <row r="707" spans="1:35" ht="15.75" customHeight="1" x14ac:dyDescent="0.35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  <c r="AE707" s="47"/>
      <c r="AF707" s="47"/>
      <c r="AG707" s="47"/>
      <c r="AH707" s="47"/>
      <c r="AI707" s="47"/>
    </row>
    <row r="708" spans="1:35" ht="15.75" customHeight="1" x14ac:dyDescent="0.35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  <c r="AE708" s="47"/>
      <c r="AF708" s="47"/>
      <c r="AG708" s="47"/>
      <c r="AH708" s="47"/>
      <c r="AI708" s="47"/>
    </row>
    <row r="709" spans="1:35" ht="15.75" customHeight="1" x14ac:dyDescent="0.35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7"/>
      <c r="AC709" s="47"/>
      <c r="AD709" s="47"/>
      <c r="AE709" s="47"/>
      <c r="AF709" s="47"/>
      <c r="AG709" s="47"/>
      <c r="AH709" s="47"/>
      <c r="AI709" s="47"/>
    </row>
    <row r="710" spans="1:35" ht="15.75" customHeight="1" x14ac:dyDescent="0.35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  <c r="AA710" s="47"/>
      <c r="AB710" s="47"/>
      <c r="AC710" s="47"/>
      <c r="AD710" s="47"/>
      <c r="AE710" s="47"/>
      <c r="AF710" s="47"/>
      <c r="AG710" s="47"/>
      <c r="AH710" s="47"/>
      <c r="AI710" s="47"/>
    </row>
    <row r="711" spans="1:35" ht="15.75" customHeight="1" x14ac:dyDescent="0.35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  <c r="AA711" s="47"/>
      <c r="AB711" s="47"/>
      <c r="AC711" s="47"/>
      <c r="AD711" s="47"/>
      <c r="AE711" s="47"/>
      <c r="AF711" s="47"/>
      <c r="AG711" s="47"/>
      <c r="AH711" s="47"/>
      <c r="AI711" s="47"/>
    </row>
    <row r="712" spans="1:35" ht="15.75" customHeight="1" x14ac:dyDescent="0.35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  <c r="AA712" s="47"/>
      <c r="AB712" s="47"/>
      <c r="AC712" s="47"/>
      <c r="AD712" s="47"/>
      <c r="AE712" s="47"/>
      <c r="AF712" s="47"/>
      <c r="AG712" s="47"/>
      <c r="AH712" s="47"/>
      <c r="AI712" s="47"/>
    </row>
    <row r="713" spans="1:35" ht="15.75" customHeight="1" x14ac:dyDescent="0.35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  <c r="AA713" s="47"/>
      <c r="AB713" s="47"/>
      <c r="AC713" s="47"/>
      <c r="AD713" s="47"/>
      <c r="AE713" s="47"/>
      <c r="AF713" s="47"/>
      <c r="AG713" s="47"/>
      <c r="AH713" s="47"/>
      <c r="AI713" s="47"/>
    </row>
    <row r="714" spans="1:35" ht="15.75" customHeight="1" x14ac:dyDescent="0.35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  <c r="AA714" s="47"/>
      <c r="AB714" s="47"/>
      <c r="AC714" s="47"/>
      <c r="AD714" s="47"/>
      <c r="AE714" s="47"/>
      <c r="AF714" s="47"/>
      <c r="AG714" s="47"/>
      <c r="AH714" s="47"/>
      <c r="AI714" s="47"/>
    </row>
    <row r="715" spans="1:35" ht="15.75" customHeight="1" x14ac:dyDescent="0.35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  <c r="AA715" s="47"/>
      <c r="AB715" s="47"/>
      <c r="AC715" s="47"/>
      <c r="AD715" s="47"/>
      <c r="AE715" s="47"/>
      <c r="AF715" s="47"/>
      <c r="AG715" s="47"/>
      <c r="AH715" s="47"/>
      <c r="AI715" s="47"/>
    </row>
    <row r="716" spans="1:35" ht="15.75" customHeight="1" x14ac:dyDescent="0.35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  <c r="AA716" s="47"/>
      <c r="AB716" s="47"/>
      <c r="AC716" s="47"/>
      <c r="AD716" s="47"/>
      <c r="AE716" s="47"/>
      <c r="AF716" s="47"/>
      <c r="AG716" s="47"/>
      <c r="AH716" s="47"/>
      <c r="AI716" s="47"/>
    </row>
    <row r="717" spans="1:35" ht="15.75" customHeight="1" x14ac:dyDescent="0.35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  <c r="AA717" s="47"/>
      <c r="AB717" s="47"/>
      <c r="AC717" s="47"/>
      <c r="AD717" s="47"/>
      <c r="AE717" s="47"/>
      <c r="AF717" s="47"/>
      <c r="AG717" s="47"/>
      <c r="AH717" s="47"/>
      <c r="AI717" s="47"/>
    </row>
    <row r="718" spans="1:35" ht="15.75" customHeight="1" x14ac:dyDescent="0.35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  <c r="AA718" s="47"/>
      <c r="AB718" s="47"/>
      <c r="AC718" s="47"/>
      <c r="AD718" s="47"/>
      <c r="AE718" s="47"/>
      <c r="AF718" s="47"/>
      <c r="AG718" s="47"/>
      <c r="AH718" s="47"/>
      <c r="AI718" s="47"/>
    </row>
    <row r="719" spans="1:35" ht="15.75" customHeight="1" x14ac:dyDescent="0.35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  <c r="AA719" s="47"/>
      <c r="AB719" s="47"/>
      <c r="AC719" s="47"/>
      <c r="AD719" s="47"/>
      <c r="AE719" s="47"/>
      <c r="AF719" s="47"/>
      <c r="AG719" s="47"/>
      <c r="AH719" s="47"/>
      <c r="AI719" s="47"/>
    </row>
    <row r="720" spans="1:35" ht="15.75" customHeight="1" x14ac:dyDescent="0.35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  <c r="AA720" s="47"/>
      <c r="AB720" s="47"/>
      <c r="AC720" s="47"/>
      <c r="AD720" s="47"/>
      <c r="AE720" s="47"/>
      <c r="AF720" s="47"/>
      <c r="AG720" s="47"/>
      <c r="AH720" s="47"/>
      <c r="AI720" s="47"/>
    </row>
    <row r="721" spans="1:35" ht="15.75" customHeight="1" x14ac:dyDescent="0.35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  <c r="AA721" s="47"/>
      <c r="AB721" s="47"/>
      <c r="AC721" s="47"/>
      <c r="AD721" s="47"/>
      <c r="AE721" s="47"/>
      <c r="AF721" s="47"/>
      <c r="AG721" s="47"/>
      <c r="AH721" s="47"/>
      <c r="AI721" s="47"/>
    </row>
    <row r="722" spans="1:35" ht="15.75" customHeight="1" x14ac:dyDescent="0.35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7"/>
      <c r="AC722" s="47"/>
      <c r="AD722" s="47"/>
      <c r="AE722" s="47"/>
      <c r="AF722" s="47"/>
      <c r="AG722" s="47"/>
      <c r="AH722" s="47"/>
      <c r="AI722" s="47"/>
    </row>
    <row r="723" spans="1:35" ht="15.75" customHeight="1" x14ac:dyDescent="0.35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7"/>
      <c r="AC723" s="47"/>
      <c r="AD723" s="47"/>
      <c r="AE723" s="47"/>
      <c r="AF723" s="47"/>
      <c r="AG723" s="47"/>
      <c r="AH723" s="47"/>
      <c r="AI723" s="47"/>
    </row>
    <row r="724" spans="1:35" ht="15.75" customHeight="1" x14ac:dyDescent="0.35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7"/>
      <c r="AC724" s="47"/>
      <c r="AD724" s="47"/>
      <c r="AE724" s="47"/>
      <c r="AF724" s="47"/>
      <c r="AG724" s="47"/>
      <c r="AH724" s="47"/>
      <c r="AI724" s="47"/>
    </row>
    <row r="725" spans="1:35" ht="15.75" customHeight="1" x14ac:dyDescent="0.35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7"/>
      <c r="AC725" s="47"/>
      <c r="AD725" s="47"/>
      <c r="AE725" s="47"/>
      <c r="AF725" s="47"/>
      <c r="AG725" s="47"/>
      <c r="AH725" s="47"/>
      <c r="AI725" s="47"/>
    </row>
    <row r="726" spans="1:35" ht="15.75" customHeight="1" x14ac:dyDescent="0.35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7"/>
      <c r="AC726" s="47"/>
      <c r="AD726" s="47"/>
      <c r="AE726" s="47"/>
      <c r="AF726" s="47"/>
      <c r="AG726" s="47"/>
      <c r="AH726" s="47"/>
      <c r="AI726" s="47"/>
    </row>
    <row r="727" spans="1:35" ht="15.75" customHeight="1" x14ac:dyDescent="0.35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7"/>
      <c r="AC727" s="47"/>
      <c r="AD727" s="47"/>
      <c r="AE727" s="47"/>
      <c r="AF727" s="47"/>
      <c r="AG727" s="47"/>
      <c r="AH727" s="47"/>
      <c r="AI727" s="47"/>
    </row>
    <row r="728" spans="1:35" ht="15.75" customHeight="1" x14ac:dyDescent="0.35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7"/>
      <c r="AC728" s="47"/>
      <c r="AD728" s="47"/>
      <c r="AE728" s="47"/>
      <c r="AF728" s="47"/>
      <c r="AG728" s="47"/>
      <c r="AH728" s="47"/>
      <c r="AI728" s="47"/>
    </row>
    <row r="729" spans="1:35" ht="15.75" customHeight="1" x14ac:dyDescent="0.35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7"/>
      <c r="AC729" s="47"/>
      <c r="AD729" s="47"/>
      <c r="AE729" s="47"/>
      <c r="AF729" s="47"/>
      <c r="AG729" s="47"/>
      <c r="AH729" s="47"/>
      <c r="AI729" s="47"/>
    </row>
    <row r="730" spans="1:35" ht="15.75" customHeight="1" x14ac:dyDescent="0.35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  <c r="AA730" s="47"/>
      <c r="AB730" s="47"/>
      <c r="AC730" s="47"/>
      <c r="AD730" s="47"/>
      <c r="AE730" s="47"/>
      <c r="AF730" s="47"/>
      <c r="AG730" s="47"/>
      <c r="AH730" s="47"/>
      <c r="AI730" s="47"/>
    </row>
    <row r="731" spans="1:35" ht="15.75" customHeight="1" x14ac:dyDescent="0.35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7"/>
      <c r="AC731" s="47"/>
      <c r="AD731" s="47"/>
      <c r="AE731" s="47"/>
      <c r="AF731" s="47"/>
      <c r="AG731" s="47"/>
      <c r="AH731" s="47"/>
      <c r="AI731" s="47"/>
    </row>
    <row r="732" spans="1:35" ht="15.75" customHeight="1" x14ac:dyDescent="0.35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7"/>
      <c r="AC732" s="47"/>
      <c r="AD732" s="47"/>
      <c r="AE732" s="47"/>
      <c r="AF732" s="47"/>
      <c r="AG732" s="47"/>
      <c r="AH732" s="47"/>
      <c r="AI732" s="47"/>
    </row>
    <row r="733" spans="1:35" ht="15.75" customHeight="1" x14ac:dyDescent="0.35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7"/>
      <c r="AC733" s="47"/>
      <c r="AD733" s="47"/>
      <c r="AE733" s="47"/>
      <c r="AF733" s="47"/>
      <c r="AG733" s="47"/>
      <c r="AH733" s="47"/>
      <c r="AI733" s="47"/>
    </row>
    <row r="734" spans="1:35" ht="15.75" customHeight="1" x14ac:dyDescent="0.35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7"/>
      <c r="AC734" s="47"/>
      <c r="AD734" s="47"/>
      <c r="AE734" s="47"/>
      <c r="AF734" s="47"/>
      <c r="AG734" s="47"/>
      <c r="AH734" s="47"/>
      <c r="AI734" s="47"/>
    </row>
    <row r="735" spans="1:35" ht="15.75" customHeight="1" x14ac:dyDescent="0.35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  <c r="AA735" s="47"/>
      <c r="AB735" s="47"/>
      <c r="AC735" s="47"/>
      <c r="AD735" s="47"/>
      <c r="AE735" s="47"/>
      <c r="AF735" s="47"/>
      <c r="AG735" s="47"/>
      <c r="AH735" s="47"/>
      <c r="AI735" s="47"/>
    </row>
    <row r="736" spans="1:35" ht="15.75" customHeight="1" x14ac:dyDescent="0.35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  <c r="AA736" s="47"/>
      <c r="AB736" s="47"/>
      <c r="AC736" s="47"/>
      <c r="AD736" s="47"/>
      <c r="AE736" s="47"/>
      <c r="AF736" s="47"/>
      <c r="AG736" s="47"/>
      <c r="AH736" s="47"/>
      <c r="AI736" s="47"/>
    </row>
    <row r="737" spans="1:35" ht="15.75" customHeight="1" x14ac:dyDescent="0.35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  <c r="AA737" s="47"/>
      <c r="AB737" s="47"/>
      <c r="AC737" s="47"/>
      <c r="AD737" s="47"/>
      <c r="AE737" s="47"/>
      <c r="AF737" s="47"/>
      <c r="AG737" s="47"/>
      <c r="AH737" s="47"/>
      <c r="AI737" s="47"/>
    </row>
    <row r="738" spans="1:35" ht="15.75" customHeight="1" x14ac:dyDescent="0.35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  <c r="AA738" s="47"/>
      <c r="AB738" s="47"/>
      <c r="AC738" s="47"/>
      <c r="AD738" s="47"/>
      <c r="AE738" s="47"/>
      <c r="AF738" s="47"/>
      <c r="AG738" s="47"/>
      <c r="AH738" s="47"/>
      <c r="AI738" s="47"/>
    </row>
    <row r="739" spans="1:35" ht="15.75" customHeight="1" x14ac:dyDescent="0.35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  <c r="AA739" s="47"/>
      <c r="AB739" s="47"/>
      <c r="AC739" s="47"/>
      <c r="AD739" s="47"/>
      <c r="AE739" s="47"/>
      <c r="AF739" s="47"/>
      <c r="AG739" s="47"/>
      <c r="AH739" s="47"/>
      <c r="AI739" s="47"/>
    </row>
    <row r="740" spans="1:35" ht="15.75" customHeight="1" x14ac:dyDescent="0.35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  <c r="AA740" s="47"/>
      <c r="AB740" s="47"/>
      <c r="AC740" s="47"/>
      <c r="AD740" s="47"/>
      <c r="AE740" s="47"/>
      <c r="AF740" s="47"/>
      <c r="AG740" s="47"/>
      <c r="AH740" s="47"/>
      <c r="AI740" s="47"/>
    </row>
    <row r="741" spans="1:35" ht="15.75" customHeight="1" x14ac:dyDescent="0.35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  <c r="AA741" s="47"/>
      <c r="AB741" s="47"/>
      <c r="AC741" s="47"/>
      <c r="AD741" s="47"/>
      <c r="AE741" s="47"/>
      <c r="AF741" s="47"/>
      <c r="AG741" s="47"/>
      <c r="AH741" s="47"/>
      <c r="AI741" s="47"/>
    </row>
    <row r="742" spans="1:35" ht="15.75" customHeight="1" x14ac:dyDescent="0.35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  <c r="AA742" s="47"/>
      <c r="AB742" s="47"/>
      <c r="AC742" s="47"/>
      <c r="AD742" s="47"/>
      <c r="AE742" s="47"/>
      <c r="AF742" s="47"/>
      <c r="AG742" s="47"/>
      <c r="AH742" s="47"/>
      <c r="AI742" s="47"/>
    </row>
    <row r="743" spans="1:35" ht="15.75" customHeight="1" x14ac:dyDescent="0.35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  <c r="AA743" s="47"/>
      <c r="AB743" s="47"/>
      <c r="AC743" s="47"/>
      <c r="AD743" s="47"/>
      <c r="AE743" s="47"/>
      <c r="AF743" s="47"/>
      <c r="AG743" s="47"/>
      <c r="AH743" s="47"/>
      <c r="AI743" s="47"/>
    </row>
    <row r="744" spans="1:35" ht="15.75" customHeight="1" x14ac:dyDescent="0.35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  <c r="AA744" s="47"/>
      <c r="AB744" s="47"/>
      <c r="AC744" s="47"/>
      <c r="AD744" s="47"/>
      <c r="AE744" s="47"/>
      <c r="AF744" s="47"/>
      <c r="AG744" s="47"/>
      <c r="AH744" s="47"/>
      <c r="AI744" s="47"/>
    </row>
    <row r="745" spans="1:35" ht="15.75" customHeight="1" x14ac:dyDescent="0.35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7"/>
      <c r="AC745" s="47"/>
      <c r="AD745" s="47"/>
      <c r="AE745" s="47"/>
      <c r="AF745" s="47"/>
      <c r="AG745" s="47"/>
      <c r="AH745" s="47"/>
      <c r="AI745" s="47"/>
    </row>
    <row r="746" spans="1:35" ht="15.75" customHeight="1" x14ac:dyDescent="0.35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7"/>
      <c r="AC746" s="47"/>
      <c r="AD746" s="47"/>
      <c r="AE746" s="47"/>
      <c r="AF746" s="47"/>
      <c r="AG746" s="47"/>
      <c r="AH746" s="47"/>
      <c r="AI746" s="47"/>
    </row>
    <row r="747" spans="1:35" ht="15.75" customHeight="1" x14ac:dyDescent="0.35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7"/>
      <c r="AC747" s="47"/>
      <c r="AD747" s="47"/>
      <c r="AE747" s="47"/>
      <c r="AF747" s="47"/>
      <c r="AG747" s="47"/>
      <c r="AH747" s="47"/>
      <c r="AI747" s="47"/>
    </row>
    <row r="748" spans="1:35" ht="15.75" customHeight="1" x14ac:dyDescent="0.35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  <c r="AC748" s="47"/>
      <c r="AD748" s="47"/>
      <c r="AE748" s="47"/>
      <c r="AF748" s="47"/>
      <c r="AG748" s="47"/>
      <c r="AH748" s="47"/>
      <c r="AI748" s="47"/>
    </row>
    <row r="749" spans="1:35" ht="15.75" customHeight="1" x14ac:dyDescent="0.35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  <c r="AC749" s="47"/>
      <c r="AD749" s="47"/>
      <c r="AE749" s="47"/>
      <c r="AF749" s="47"/>
      <c r="AG749" s="47"/>
      <c r="AH749" s="47"/>
      <c r="AI749" s="47"/>
    </row>
    <row r="750" spans="1:35" ht="15.75" customHeight="1" x14ac:dyDescent="0.35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  <c r="AC750" s="47"/>
      <c r="AD750" s="47"/>
      <c r="AE750" s="47"/>
      <c r="AF750" s="47"/>
      <c r="AG750" s="47"/>
      <c r="AH750" s="47"/>
      <c r="AI750" s="47"/>
    </row>
    <row r="751" spans="1:35" ht="15.75" customHeight="1" x14ac:dyDescent="0.35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  <c r="AC751" s="47"/>
      <c r="AD751" s="47"/>
      <c r="AE751" s="47"/>
      <c r="AF751" s="47"/>
      <c r="AG751" s="47"/>
      <c r="AH751" s="47"/>
      <c r="AI751" s="47"/>
    </row>
    <row r="752" spans="1:35" ht="15.75" customHeight="1" x14ac:dyDescent="0.35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  <c r="AC752" s="47"/>
      <c r="AD752" s="47"/>
      <c r="AE752" s="47"/>
      <c r="AF752" s="47"/>
      <c r="AG752" s="47"/>
      <c r="AH752" s="47"/>
      <c r="AI752" s="47"/>
    </row>
    <row r="753" spans="1:35" ht="15.75" customHeight="1" x14ac:dyDescent="0.35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  <c r="AC753" s="47"/>
      <c r="AD753" s="47"/>
      <c r="AE753" s="47"/>
      <c r="AF753" s="47"/>
      <c r="AG753" s="47"/>
      <c r="AH753" s="47"/>
      <c r="AI753" s="47"/>
    </row>
    <row r="754" spans="1:35" ht="15.75" customHeight="1" x14ac:dyDescent="0.35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  <c r="AC754" s="47"/>
      <c r="AD754" s="47"/>
      <c r="AE754" s="47"/>
      <c r="AF754" s="47"/>
      <c r="AG754" s="47"/>
      <c r="AH754" s="47"/>
      <c r="AI754" s="47"/>
    </row>
    <row r="755" spans="1:35" ht="15.75" customHeight="1" x14ac:dyDescent="0.35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  <c r="AC755" s="47"/>
      <c r="AD755" s="47"/>
      <c r="AE755" s="47"/>
      <c r="AF755" s="47"/>
      <c r="AG755" s="47"/>
      <c r="AH755" s="47"/>
      <c r="AI755" s="47"/>
    </row>
    <row r="756" spans="1:35" ht="15.75" customHeight="1" x14ac:dyDescent="0.35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  <c r="AC756" s="47"/>
      <c r="AD756" s="47"/>
      <c r="AE756" s="47"/>
      <c r="AF756" s="47"/>
      <c r="AG756" s="47"/>
      <c r="AH756" s="47"/>
      <c r="AI756" s="47"/>
    </row>
    <row r="757" spans="1:35" ht="15.75" customHeight="1" x14ac:dyDescent="0.35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  <c r="AC757" s="47"/>
      <c r="AD757" s="47"/>
      <c r="AE757" s="47"/>
      <c r="AF757" s="47"/>
      <c r="AG757" s="47"/>
      <c r="AH757" s="47"/>
      <c r="AI757" s="47"/>
    </row>
    <row r="758" spans="1:35" ht="15.75" customHeight="1" x14ac:dyDescent="0.35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  <c r="AC758" s="47"/>
      <c r="AD758" s="47"/>
      <c r="AE758" s="47"/>
      <c r="AF758" s="47"/>
      <c r="AG758" s="47"/>
      <c r="AH758" s="47"/>
      <c r="AI758" s="47"/>
    </row>
    <row r="759" spans="1:35" ht="15.75" customHeight="1" x14ac:dyDescent="0.35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  <c r="AC759" s="47"/>
      <c r="AD759" s="47"/>
      <c r="AE759" s="47"/>
      <c r="AF759" s="47"/>
      <c r="AG759" s="47"/>
      <c r="AH759" s="47"/>
      <c r="AI759" s="47"/>
    </row>
    <row r="760" spans="1:35" ht="15.75" customHeight="1" x14ac:dyDescent="0.35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  <c r="AC760" s="47"/>
      <c r="AD760" s="47"/>
      <c r="AE760" s="47"/>
      <c r="AF760" s="47"/>
      <c r="AG760" s="47"/>
      <c r="AH760" s="47"/>
      <c r="AI760" s="47"/>
    </row>
    <row r="761" spans="1:35" ht="15.75" customHeight="1" x14ac:dyDescent="0.35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  <c r="AC761" s="47"/>
      <c r="AD761" s="47"/>
      <c r="AE761" s="47"/>
      <c r="AF761" s="47"/>
      <c r="AG761" s="47"/>
      <c r="AH761" s="47"/>
      <c r="AI761" s="47"/>
    </row>
    <row r="762" spans="1:35" ht="15.75" customHeight="1" x14ac:dyDescent="0.35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  <c r="AC762" s="47"/>
      <c r="AD762" s="47"/>
      <c r="AE762" s="47"/>
      <c r="AF762" s="47"/>
      <c r="AG762" s="47"/>
      <c r="AH762" s="47"/>
      <c r="AI762" s="47"/>
    </row>
    <row r="763" spans="1:35" ht="15.75" customHeight="1" x14ac:dyDescent="0.35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  <c r="AC763" s="47"/>
      <c r="AD763" s="47"/>
      <c r="AE763" s="47"/>
      <c r="AF763" s="47"/>
      <c r="AG763" s="47"/>
      <c r="AH763" s="47"/>
      <c r="AI763" s="47"/>
    </row>
    <row r="764" spans="1:35" ht="15.75" customHeight="1" x14ac:dyDescent="0.35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  <c r="AC764" s="47"/>
      <c r="AD764" s="47"/>
      <c r="AE764" s="47"/>
      <c r="AF764" s="47"/>
      <c r="AG764" s="47"/>
      <c r="AH764" s="47"/>
      <c r="AI764" s="47"/>
    </row>
    <row r="765" spans="1:35" ht="15.75" customHeight="1" x14ac:dyDescent="0.35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  <c r="AC765" s="47"/>
      <c r="AD765" s="47"/>
      <c r="AE765" s="47"/>
      <c r="AF765" s="47"/>
      <c r="AG765" s="47"/>
      <c r="AH765" s="47"/>
      <c r="AI765" s="47"/>
    </row>
    <row r="766" spans="1:35" ht="15.75" customHeight="1" x14ac:dyDescent="0.35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  <c r="AC766" s="47"/>
      <c r="AD766" s="47"/>
      <c r="AE766" s="47"/>
      <c r="AF766" s="47"/>
      <c r="AG766" s="47"/>
      <c r="AH766" s="47"/>
      <c r="AI766" s="47"/>
    </row>
    <row r="767" spans="1:35" ht="15.75" customHeight="1" x14ac:dyDescent="0.35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  <c r="AC767" s="47"/>
      <c r="AD767" s="47"/>
      <c r="AE767" s="47"/>
      <c r="AF767" s="47"/>
      <c r="AG767" s="47"/>
      <c r="AH767" s="47"/>
      <c r="AI767" s="47"/>
    </row>
    <row r="768" spans="1:35" ht="15.75" customHeight="1" x14ac:dyDescent="0.35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7"/>
      <c r="AC768" s="47"/>
      <c r="AD768" s="47"/>
      <c r="AE768" s="47"/>
      <c r="AF768" s="47"/>
      <c r="AG768" s="47"/>
      <c r="AH768" s="47"/>
      <c r="AI768" s="47"/>
    </row>
    <row r="769" spans="1:35" ht="15.75" customHeight="1" x14ac:dyDescent="0.35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7"/>
      <c r="AC769" s="47"/>
      <c r="AD769" s="47"/>
      <c r="AE769" s="47"/>
      <c r="AF769" s="47"/>
      <c r="AG769" s="47"/>
      <c r="AH769" s="47"/>
      <c r="AI769" s="47"/>
    </row>
    <row r="770" spans="1:35" ht="15.75" customHeight="1" x14ac:dyDescent="0.35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7"/>
      <c r="AC770" s="47"/>
      <c r="AD770" s="47"/>
      <c r="AE770" s="47"/>
      <c r="AF770" s="47"/>
      <c r="AG770" s="47"/>
      <c r="AH770" s="47"/>
      <c r="AI770" s="47"/>
    </row>
    <row r="771" spans="1:35" ht="15.75" customHeight="1" x14ac:dyDescent="0.35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  <c r="AA771" s="47"/>
      <c r="AB771" s="47"/>
      <c r="AC771" s="47"/>
      <c r="AD771" s="47"/>
      <c r="AE771" s="47"/>
      <c r="AF771" s="47"/>
      <c r="AG771" s="47"/>
      <c r="AH771" s="47"/>
      <c r="AI771" s="47"/>
    </row>
    <row r="772" spans="1:35" ht="15.75" customHeight="1" x14ac:dyDescent="0.35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7"/>
      <c r="AC772" s="47"/>
      <c r="AD772" s="47"/>
      <c r="AE772" s="47"/>
      <c r="AF772" s="47"/>
      <c r="AG772" s="47"/>
      <c r="AH772" s="47"/>
      <c r="AI772" s="47"/>
    </row>
    <row r="773" spans="1:35" ht="15.75" customHeight="1" x14ac:dyDescent="0.35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7"/>
      <c r="AC773" s="47"/>
      <c r="AD773" s="47"/>
      <c r="AE773" s="47"/>
      <c r="AF773" s="47"/>
      <c r="AG773" s="47"/>
      <c r="AH773" s="47"/>
      <c r="AI773" s="47"/>
    </row>
    <row r="774" spans="1:35" ht="15.75" customHeight="1" x14ac:dyDescent="0.35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7"/>
      <c r="AC774" s="47"/>
      <c r="AD774" s="47"/>
      <c r="AE774" s="47"/>
      <c r="AF774" s="47"/>
      <c r="AG774" s="47"/>
      <c r="AH774" s="47"/>
      <c r="AI774" s="47"/>
    </row>
    <row r="775" spans="1:35" ht="15.75" customHeight="1" x14ac:dyDescent="0.35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7"/>
      <c r="AC775" s="47"/>
      <c r="AD775" s="47"/>
      <c r="AE775" s="47"/>
      <c r="AF775" s="47"/>
      <c r="AG775" s="47"/>
      <c r="AH775" s="47"/>
      <c r="AI775" s="47"/>
    </row>
    <row r="776" spans="1:35" ht="15.75" customHeight="1" x14ac:dyDescent="0.35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7"/>
      <c r="AC776" s="47"/>
      <c r="AD776" s="47"/>
      <c r="AE776" s="47"/>
      <c r="AF776" s="47"/>
      <c r="AG776" s="47"/>
      <c r="AH776" s="47"/>
      <c r="AI776" s="47"/>
    </row>
    <row r="777" spans="1:35" ht="15.75" customHeight="1" x14ac:dyDescent="0.35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7"/>
      <c r="AC777" s="47"/>
      <c r="AD777" s="47"/>
      <c r="AE777" s="47"/>
      <c r="AF777" s="47"/>
      <c r="AG777" s="47"/>
      <c r="AH777" s="47"/>
      <c r="AI777" s="47"/>
    </row>
    <row r="778" spans="1:35" ht="15.75" customHeight="1" x14ac:dyDescent="0.35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  <c r="AA778" s="47"/>
      <c r="AB778" s="47"/>
      <c r="AC778" s="47"/>
      <c r="AD778" s="47"/>
      <c r="AE778" s="47"/>
      <c r="AF778" s="47"/>
      <c r="AG778" s="47"/>
      <c r="AH778" s="47"/>
      <c r="AI778" s="47"/>
    </row>
    <row r="779" spans="1:35" ht="15.75" customHeight="1" x14ac:dyDescent="0.35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  <c r="AA779" s="47"/>
      <c r="AB779" s="47"/>
      <c r="AC779" s="47"/>
      <c r="AD779" s="47"/>
      <c r="AE779" s="47"/>
      <c r="AF779" s="47"/>
      <c r="AG779" s="47"/>
      <c r="AH779" s="47"/>
      <c r="AI779" s="47"/>
    </row>
    <row r="780" spans="1:35" ht="15.75" customHeight="1" x14ac:dyDescent="0.35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  <c r="AA780" s="47"/>
      <c r="AB780" s="47"/>
      <c r="AC780" s="47"/>
      <c r="AD780" s="47"/>
      <c r="AE780" s="47"/>
      <c r="AF780" s="47"/>
      <c r="AG780" s="47"/>
      <c r="AH780" s="47"/>
      <c r="AI780" s="47"/>
    </row>
    <row r="781" spans="1:35" ht="15.75" customHeight="1" x14ac:dyDescent="0.35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  <c r="AA781" s="47"/>
      <c r="AB781" s="47"/>
      <c r="AC781" s="47"/>
      <c r="AD781" s="47"/>
      <c r="AE781" s="47"/>
      <c r="AF781" s="47"/>
      <c r="AG781" s="47"/>
      <c r="AH781" s="47"/>
      <c r="AI781" s="47"/>
    </row>
    <row r="782" spans="1:35" ht="15.75" customHeight="1" x14ac:dyDescent="0.35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  <c r="AA782" s="47"/>
      <c r="AB782" s="47"/>
      <c r="AC782" s="47"/>
      <c r="AD782" s="47"/>
      <c r="AE782" s="47"/>
      <c r="AF782" s="47"/>
      <c r="AG782" s="47"/>
      <c r="AH782" s="47"/>
      <c r="AI782" s="47"/>
    </row>
    <row r="783" spans="1:35" ht="15.75" customHeight="1" x14ac:dyDescent="0.35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  <c r="AA783" s="47"/>
      <c r="AB783" s="47"/>
      <c r="AC783" s="47"/>
      <c r="AD783" s="47"/>
      <c r="AE783" s="47"/>
      <c r="AF783" s="47"/>
      <c r="AG783" s="47"/>
      <c r="AH783" s="47"/>
      <c r="AI783" s="47"/>
    </row>
    <row r="784" spans="1:35" ht="15.75" customHeight="1" x14ac:dyDescent="0.35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  <c r="AA784" s="47"/>
      <c r="AB784" s="47"/>
      <c r="AC784" s="47"/>
      <c r="AD784" s="47"/>
      <c r="AE784" s="47"/>
      <c r="AF784" s="47"/>
      <c r="AG784" s="47"/>
      <c r="AH784" s="47"/>
      <c r="AI784" s="47"/>
    </row>
    <row r="785" spans="1:35" ht="15.75" customHeight="1" x14ac:dyDescent="0.35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  <c r="AA785" s="47"/>
      <c r="AB785" s="47"/>
      <c r="AC785" s="47"/>
      <c r="AD785" s="47"/>
      <c r="AE785" s="47"/>
      <c r="AF785" s="47"/>
      <c r="AG785" s="47"/>
      <c r="AH785" s="47"/>
      <c r="AI785" s="47"/>
    </row>
    <row r="786" spans="1:35" ht="15.75" customHeight="1" x14ac:dyDescent="0.35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  <c r="AA786" s="47"/>
      <c r="AB786" s="47"/>
      <c r="AC786" s="47"/>
      <c r="AD786" s="47"/>
      <c r="AE786" s="47"/>
      <c r="AF786" s="47"/>
      <c r="AG786" s="47"/>
      <c r="AH786" s="47"/>
      <c r="AI786" s="47"/>
    </row>
    <row r="787" spans="1:35" ht="15.75" customHeight="1" x14ac:dyDescent="0.35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  <c r="AA787" s="47"/>
      <c r="AB787" s="47"/>
      <c r="AC787" s="47"/>
      <c r="AD787" s="47"/>
      <c r="AE787" s="47"/>
      <c r="AF787" s="47"/>
      <c r="AG787" s="47"/>
      <c r="AH787" s="47"/>
      <c r="AI787" s="47"/>
    </row>
    <row r="788" spans="1:35" ht="15.75" customHeight="1" x14ac:dyDescent="0.35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  <c r="AA788" s="47"/>
      <c r="AB788" s="47"/>
      <c r="AC788" s="47"/>
      <c r="AD788" s="47"/>
      <c r="AE788" s="47"/>
      <c r="AF788" s="47"/>
      <c r="AG788" s="47"/>
      <c r="AH788" s="47"/>
      <c r="AI788" s="47"/>
    </row>
    <row r="789" spans="1:35" ht="15.75" customHeight="1" x14ac:dyDescent="0.35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  <c r="AA789" s="47"/>
      <c r="AB789" s="47"/>
      <c r="AC789" s="47"/>
      <c r="AD789" s="47"/>
      <c r="AE789" s="47"/>
      <c r="AF789" s="47"/>
      <c r="AG789" s="47"/>
      <c r="AH789" s="47"/>
      <c r="AI789" s="47"/>
    </row>
    <row r="790" spans="1:35" ht="15.75" customHeight="1" x14ac:dyDescent="0.35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  <c r="AA790" s="47"/>
      <c r="AB790" s="47"/>
      <c r="AC790" s="47"/>
      <c r="AD790" s="47"/>
      <c r="AE790" s="47"/>
      <c r="AF790" s="47"/>
      <c r="AG790" s="47"/>
      <c r="AH790" s="47"/>
      <c r="AI790" s="47"/>
    </row>
    <row r="791" spans="1:35" ht="15.75" customHeight="1" x14ac:dyDescent="0.35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  <c r="AA791" s="47"/>
      <c r="AB791" s="47"/>
      <c r="AC791" s="47"/>
      <c r="AD791" s="47"/>
      <c r="AE791" s="47"/>
      <c r="AF791" s="47"/>
      <c r="AG791" s="47"/>
      <c r="AH791" s="47"/>
      <c r="AI791" s="47"/>
    </row>
    <row r="792" spans="1:35" ht="15.75" customHeight="1" x14ac:dyDescent="0.35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  <c r="AA792" s="47"/>
      <c r="AB792" s="47"/>
      <c r="AC792" s="47"/>
      <c r="AD792" s="47"/>
      <c r="AE792" s="47"/>
      <c r="AF792" s="47"/>
      <c r="AG792" s="47"/>
      <c r="AH792" s="47"/>
      <c r="AI792" s="47"/>
    </row>
    <row r="793" spans="1:35" ht="15.75" customHeight="1" x14ac:dyDescent="0.35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  <c r="AA793" s="47"/>
      <c r="AB793" s="47"/>
      <c r="AC793" s="47"/>
      <c r="AD793" s="47"/>
      <c r="AE793" s="47"/>
      <c r="AF793" s="47"/>
      <c r="AG793" s="47"/>
      <c r="AH793" s="47"/>
      <c r="AI793" s="47"/>
    </row>
    <row r="794" spans="1:35" ht="15.75" customHeight="1" x14ac:dyDescent="0.35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  <c r="AA794" s="47"/>
      <c r="AB794" s="47"/>
      <c r="AC794" s="47"/>
      <c r="AD794" s="47"/>
      <c r="AE794" s="47"/>
      <c r="AF794" s="47"/>
      <c r="AG794" s="47"/>
      <c r="AH794" s="47"/>
      <c r="AI794" s="47"/>
    </row>
    <row r="795" spans="1:35" ht="15.75" customHeight="1" x14ac:dyDescent="0.35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  <c r="AA795" s="47"/>
      <c r="AB795" s="47"/>
      <c r="AC795" s="47"/>
      <c r="AD795" s="47"/>
      <c r="AE795" s="47"/>
      <c r="AF795" s="47"/>
      <c r="AG795" s="47"/>
      <c r="AH795" s="47"/>
      <c r="AI795" s="47"/>
    </row>
    <row r="796" spans="1:35" ht="15.75" customHeight="1" x14ac:dyDescent="0.35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  <c r="AA796" s="47"/>
      <c r="AB796" s="47"/>
      <c r="AC796" s="47"/>
      <c r="AD796" s="47"/>
      <c r="AE796" s="47"/>
      <c r="AF796" s="47"/>
      <c r="AG796" s="47"/>
      <c r="AH796" s="47"/>
      <c r="AI796" s="47"/>
    </row>
    <row r="797" spans="1:35" ht="15.75" customHeight="1" x14ac:dyDescent="0.35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  <c r="AA797" s="47"/>
      <c r="AB797" s="47"/>
      <c r="AC797" s="47"/>
      <c r="AD797" s="47"/>
      <c r="AE797" s="47"/>
      <c r="AF797" s="47"/>
      <c r="AG797" s="47"/>
      <c r="AH797" s="47"/>
      <c r="AI797" s="47"/>
    </row>
    <row r="798" spans="1:35" ht="15.75" customHeight="1" x14ac:dyDescent="0.35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  <c r="AA798" s="47"/>
      <c r="AB798" s="47"/>
      <c r="AC798" s="47"/>
      <c r="AD798" s="47"/>
      <c r="AE798" s="47"/>
      <c r="AF798" s="47"/>
      <c r="AG798" s="47"/>
      <c r="AH798" s="47"/>
      <c r="AI798" s="47"/>
    </row>
    <row r="799" spans="1:35" ht="15.75" customHeight="1" x14ac:dyDescent="0.35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  <c r="AA799" s="47"/>
      <c r="AB799" s="47"/>
      <c r="AC799" s="47"/>
      <c r="AD799" s="47"/>
      <c r="AE799" s="47"/>
      <c r="AF799" s="47"/>
      <c r="AG799" s="47"/>
      <c r="AH799" s="47"/>
      <c r="AI799" s="47"/>
    </row>
    <row r="800" spans="1:35" ht="15.75" customHeight="1" x14ac:dyDescent="0.35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  <c r="AA800" s="47"/>
      <c r="AB800" s="47"/>
      <c r="AC800" s="47"/>
      <c r="AD800" s="47"/>
      <c r="AE800" s="47"/>
      <c r="AF800" s="47"/>
      <c r="AG800" s="47"/>
      <c r="AH800" s="47"/>
      <c r="AI800" s="47"/>
    </row>
    <row r="801" spans="1:35" ht="15.75" customHeight="1" x14ac:dyDescent="0.35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  <c r="AA801" s="47"/>
      <c r="AB801" s="47"/>
      <c r="AC801" s="47"/>
      <c r="AD801" s="47"/>
      <c r="AE801" s="47"/>
      <c r="AF801" s="47"/>
      <c r="AG801" s="47"/>
      <c r="AH801" s="47"/>
      <c r="AI801" s="47"/>
    </row>
    <row r="802" spans="1:35" ht="15.75" customHeight="1" x14ac:dyDescent="0.35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  <c r="AA802" s="47"/>
      <c r="AB802" s="47"/>
      <c r="AC802" s="47"/>
      <c r="AD802" s="47"/>
      <c r="AE802" s="47"/>
      <c r="AF802" s="47"/>
      <c r="AG802" s="47"/>
      <c r="AH802" s="47"/>
      <c r="AI802" s="47"/>
    </row>
    <row r="803" spans="1:35" ht="15.75" customHeight="1" x14ac:dyDescent="0.35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  <c r="AA803" s="47"/>
      <c r="AB803" s="47"/>
      <c r="AC803" s="47"/>
      <c r="AD803" s="47"/>
      <c r="AE803" s="47"/>
      <c r="AF803" s="47"/>
      <c r="AG803" s="47"/>
      <c r="AH803" s="47"/>
      <c r="AI803" s="47"/>
    </row>
    <row r="804" spans="1:35" ht="15.75" customHeight="1" x14ac:dyDescent="0.35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  <c r="AA804" s="47"/>
      <c r="AB804" s="47"/>
      <c r="AC804" s="47"/>
      <c r="AD804" s="47"/>
      <c r="AE804" s="47"/>
      <c r="AF804" s="47"/>
      <c r="AG804" s="47"/>
      <c r="AH804" s="47"/>
      <c r="AI804" s="47"/>
    </row>
    <row r="805" spans="1:35" ht="15.75" customHeight="1" x14ac:dyDescent="0.35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  <c r="AA805" s="47"/>
      <c r="AB805" s="47"/>
      <c r="AC805" s="47"/>
      <c r="AD805" s="47"/>
      <c r="AE805" s="47"/>
      <c r="AF805" s="47"/>
      <c r="AG805" s="47"/>
      <c r="AH805" s="47"/>
      <c r="AI805" s="47"/>
    </row>
    <row r="806" spans="1:35" ht="15.75" customHeight="1" x14ac:dyDescent="0.35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  <c r="AA806" s="47"/>
      <c r="AB806" s="47"/>
      <c r="AC806" s="47"/>
      <c r="AD806" s="47"/>
      <c r="AE806" s="47"/>
      <c r="AF806" s="47"/>
      <c r="AG806" s="47"/>
      <c r="AH806" s="47"/>
      <c r="AI806" s="47"/>
    </row>
    <row r="807" spans="1:35" ht="15.75" customHeight="1" x14ac:dyDescent="0.35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  <c r="AA807" s="47"/>
      <c r="AB807" s="47"/>
      <c r="AC807" s="47"/>
      <c r="AD807" s="47"/>
      <c r="AE807" s="47"/>
      <c r="AF807" s="47"/>
      <c r="AG807" s="47"/>
      <c r="AH807" s="47"/>
      <c r="AI807" s="47"/>
    </row>
    <row r="808" spans="1:35" ht="15.75" customHeight="1" x14ac:dyDescent="0.35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  <c r="AA808" s="47"/>
      <c r="AB808" s="47"/>
      <c r="AC808" s="47"/>
      <c r="AD808" s="47"/>
      <c r="AE808" s="47"/>
      <c r="AF808" s="47"/>
      <c r="AG808" s="47"/>
      <c r="AH808" s="47"/>
      <c r="AI808" s="47"/>
    </row>
    <row r="809" spans="1:35" ht="15.75" customHeight="1" x14ac:dyDescent="0.35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  <c r="AA809" s="47"/>
      <c r="AB809" s="47"/>
      <c r="AC809" s="47"/>
      <c r="AD809" s="47"/>
      <c r="AE809" s="47"/>
      <c r="AF809" s="47"/>
      <c r="AG809" s="47"/>
      <c r="AH809" s="47"/>
      <c r="AI809" s="47"/>
    </row>
    <row r="810" spans="1:35" ht="15.75" customHeight="1" x14ac:dyDescent="0.35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  <c r="AA810" s="47"/>
      <c r="AB810" s="47"/>
      <c r="AC810" s="47"/>
      <c r="AD810" s="47"/>
      <c r="AE810" s="47"/>
      <c r="AF810" s="47"/>
      <c r="AG810" s="47"/>
      <c r="AH810" s="47"/>
      <c r="AI810" s="47"/>
    </row>
    <row r="811" spans="1:35" ht="15.75" customHeight="1" x14ac:dyDescent="0.35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  <c r="AA811" s="47"/>
      <c r="AB811" s="47"/>
      <c r="AC811" s="47"/>
      <c r="AD811" s="47"/>
      <c r="AE811" s="47"/>
      <c r="AF811" s="47"/>
      <c r="AG811" s="47"/>
      <c r="AH811" s="47"/>
      <c r="AI811" s="47"/>
    </row>
    <row r="812" spans="1:35" ht="15.75" customHeight="1" x14ac:dyDescent="0.35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  <c r="AA812" s="47"/>
      <c r="AB812" s="47"/>
      <c r="AC812" s="47"/>
      <c r="AD812" s="47"/>
      <c r="AE812" s="47"/>
      <c r="AF812" s="47"/>
      <c r="AG812" s="47"/>
      <c r="AH812" s="47"/>
      <c r="AI812" s="47"/>
    </row>
    <row r="813" spans="1:35" ht="15.75" customHeight="1" x14ac:dyDescent="0.35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  <c r="AA813" s="47"/>
      <c r="AB813" s="47"/>
      <c r="AC813" s="47"/>
      <c r="AD813" s="47"/>
      <c r="AE813" s="47"/>
      <c r="AF813" s="47"/>
      <c r="AG813" s="47"/>
      <c r="AH813" s="47"/>
      <c r="AI813" s="47"/>
    </row>
    <row r="814" spans="1:35" ht="15.75" customHeight="1" x14ac:dyDescent="0.35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  <c r="AA814" s="47"/>
      <c r="AB814" s="47"/>
      <c r="AC814" s="47"/>
      <c r="AD814" s="47"/>
      <c r="AE814" s="47"/>
      <c r="AF814" s="47"/>
      <c r="AG814" s="47"/>
      <c r="AH814" s="47"/>
      <c r="AI814" s="47"/>
    </row>
    <row r="815" spans="1:35" ht="15.75" customHeight="1" x14ac:dyDescent="0.35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  <c r="AA815" s="47"/>
      <c r="AB815" s="47"/>
      <c r="AC815" s="47"/>
      <c r="AD815" s="47"/>
      <c r="AE815" s="47"/>
      <c r="AF815" s="47"/>
      <c r="AG815" s="47"/>
      <c r="AH815" s="47"/>
      <c r="AI815" s="47"/>
    </row>
    <row r="816" spans="1:35" ht="15.75" customHeight="1" x14ac:dyDescent="0.35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  <c r="AA816" s="47"/>
      <c r="AB816" s="47"/>
      <c r="AC816" s="47"/>
      <c r="AD816" s="47"/>
      <c r="AE816" s="47"/>
      <c r="AF816" s="47"/>
      <c r="AG816" s="47"/>
      <c r="AH816" s="47"/>
      <c r="AI816" s="47"/>
    </row>
    <row r="817" spans="1:35" ht="15.75" customHeight="1" x14ac:dyDescent="0.35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  <c r="AA817" s="47"/>
      <c r="AB817" s="47"/>
      <c r="AC817" s="47"/>
      <c r="AD817" s="47"/>
      <c r="AE817" s="47"/>
      <c r="AF817" s="47"/>
      <c r="AG817" s="47"/>
      <c r="AH817" s="47"/>
      <c r="AI817" s="47"/>
    </row>
    <row r="818" spans="1:35" ht="15.75" customHeight="1" x14ac:dyDescent="0.35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  <c r="AA818" s="47"/>
      <c r="AB818" s="47"/>
      <c r="AC818" s="47"/>
      <c r="AD818" s="47"/>
      <c r="AE818" s="47"/>
      <c r="AF818" s="47"/>
      <c r="AG818" s="47"/>
      <c r="AH818" s="47"/>
      <c r="AI818" s="47"/>
    </row>
    <row r="819" spans="1:35" ht="15.75" customHeight="1" x14ac:dyDescent="0.35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  <c r="AA819" s="47"/>
      <c r="AB819" s="47"/>
      <c r="AC819" s="47"/>
      <c r="AD819" s="47"/>
      <c r="AE819" s="47"/>
      <c r="AF819" s="47"/>
      <c r="AG819" s="47"/>
      <c r="AH819" s="47"/>
      <c r="AI819" s="47"/>
    </row>
    <row r="820" spans="1:35" ht="15.75" customHeight="1" x14ac:dyDescent="0.35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  <c r="AA820" s="47"/>
      <c r="AB820" s="47"/>
      <c r="AC820" s="47"/>
      <c r="AD820" s="47"/>
      <c r="AE820" s="47"/>
      <c r="AF820" s="47"/>
      <c r="AG820" s="47"/>
      <c r="AH820" s="47"/>
      <c r="AI820" s="47"/>
    </row>
    <row r="821" spans="1:35" ht="15.75" customHeight="1" x14ac:dyDescent="0.35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  <c r="AA821" s="47"/>
      <c r="AB821" s="47"/>
      <c r="AC821" s="47"/>
      <c r="AD821" s="47"/>
      <c r="AE821" s="47"/>
      <c r="AF821" s="47"/>
      <c r="AG821" s="47"/>
      <c r="AH821" s="47"/>
      <c r="AI821" s="47"/>
    </row>
    <row r="822" spans="1:35" ht="15.75" customHeight="1" x14ac:dyDescent="0.35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  <c r="AA822" s="47"/>
      <c r="AB822" s="47"/>
      <c r="AC822" s="47"/>
      <c r="AD822" s="47"/>
      <c r="AE822" s="47"/>
      <c r="AF822" s="47"/>
      <c r="AG822" s="47"/>
      <c r="AH822" s="47"/>
      <c r="AI822" s="47"/>
    </row>
    <row r="823" spans="1:35" ht="15.75" customHeight="1" x14ac:dyDescent="0.35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  <c r="AA823" s="47"/>
      <c r="AB823" s="47"/>
      <c r="AC823" s="47"/>
      <c r="AD823" s="47"/>
      <c r="AE823" s="47"/>
      <c r="AF823" s="47"/>
      <c r="AG823" s="47"/>
      <c r="AH823" s="47"/>
      <c r="AI823" s="47"/>
    </row>
    <row r="824" spans="1:35" ht="15.75" customHeight="1" x14ac:dyDescent="0.35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  <c r="AA824" s="47"/>
      <c r="AB824" s="47"/>
      <c r="AC824" s="47"/>
      <c r="AD824" s="47"/>
      <c r="AE824" s="47"/>
      <c r="AF824" s="47"/>
      <c r="AG824" s="47"/>
      <c r="AH824" s="47"/>
      <c r="AI824" s="47"/>
    </row>
    <row r="825" spans="1:35" ht="15.75" customHeight="1" x14ac:dyDescent="0.35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  <c r="AA825" s="47"/>
      <c r="AB825" s="47"/>
      <c r="AC825" s="47"/>
      <c r="AD825" s="47"/>
      <c r="AE825" s="47"/>
      <c r="AF825" s="47"/>
      <c r="AG825" s="47"/>
      <c r="AH825" s="47"/>
      <c r="AI825" s="47"/>
    </row>
    <row r="826" spans="1:35" ht="15.75" customHeight="1" x14ac:dyDescent="0.35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  <c r="AA826" s="47"/>
      <c r="AB826" s="47"/>
      <c r="AC826" s="47"/>
      <c r="AD826" s="47"/>
      <c r="AE826" s="47"/>
      <c r="AF826" s="47"/>
      <c r="AG826" s="47"/>
      <c r="AH826" s="47"/>
      <c r="AI826" s="47"/>
    </row>
    <row r="827" spans="1:35" ht="15.75" customHeight="1" x14ac:dyDescent="0.35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  <c r="AA827" s="47"/>
      <c r="AB827" s="47"/>
      <c r="AC827" s="47"/>
      <c r="AD827" s="47"/>
      <c r="AE827" s="47"/>
      <c r="AF827" s="47"/>
      <c r="AG827" s="47"/>
      <c r="AH827" s="47"/>
      <c r="AI827" s="47"/>
    </row>
    <row r="828" spans="1:35" ht="15.75" customHeight="1" x14ac:dyDescent="0.35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  <c r="AA828" s="47"/>
      <c r="AB828" s="47"/>
      <c r="AC828" s="47"/>
      <c r="AD828" s="47"/>
      <c r="AE828" s="47"/>
      <c r="AF828" s="47"/>
      <c r="AG828" s="47"/>
      <c r="AH828" s="47"/>
      <c r="AI828" s="47"/>
    </row>
    <row r="829" spans="1:35" ht="15.75" customHeight="1" x14ac:dyDescent="0.35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  <c r="AA829" s="47"/>
      <c r="AB829" s="47"/>
      <c r="AC829" s="47"/>
      <c r="AD829" s="47"/>
      <c r="AE829" s="47"/>
      <c r="AF829" s="47"/>
      <c r="AG829" s="47"/>
      <c r="AH829" s="47"/>
      <c r="AI829" s="47"/>
    </row>
    <row r="830" spans="1:35" ht="15.75" customHeight="1" x14ac:dyDescent="0.35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  <c r="AA830" s="47"/>
      <c r="AB830" s="47"/>
      <c r="AC830" s="47"/>
      <c r="AD830" s="47"/>
      <c r="AE830" s="47"/>
      <c r="AF830" s="47"/>
      <c r="AG830" s="47"/>
      <c r="AH830" s="47"/>
      <c r="AI830" s="47"/>
    </row>
    <row r="831" spans="1:35" ht="15.75" customHeight="1" x14ac:dyDescent="0.35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  <c r="AA831" s="47"/>
      <c r="AB831" s="47"/>
      <c r="AC831" s="47"/>
      <c r="AD831" s="47"/>
      <c r="AE831" s="47"/>
      <c r="AF831" s="47"/>
      <c r="AG831" s="47"/>
      <c r="AH831" s="47"/>
      <c r="AI831" s="47"/>
    </row>
    <row r="832" spans="1:35" ht="15.75" customHeight="1" x14ac:dyDescent="0.35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  <c r="AA832" s="47"/>
      <c r="AB832" s="47"/>
      <c r="AC832" s="47"/>
      <c r="AD832" s="47"/>
      <c r="AE832" s="47"/>
      <c r="AF832" s="47"/>
      <c r="AG832" s="47"/>
      <c r="AH832" s="47"/>
      <c r="AI832" s="47"/>
    </row>
    <row r="833" spans="1:35" ht="15.75" customHeight="1" x14ac:dyDescent="0.35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  <c r="AA833" s="47"/>
      <c r="AB833" s="47"/>
      <c r="AC833" s="47"/>
      <c r="AD833" s="47"/>
      <c r="AE833" s="47"/>
      <c r="AF833" s="47"/>
      <c r="AG833" s="47"/>
      <c r="AH833" s="47"/>
      <c r="AI833" s="47"/>
    </row>
    <row r="834" spans="1:35" ht="15.75" customHeight="1" x14ac:dyDescent="0.35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  <c r="AA834" s="47"/>
      <c r="AB834" s="47"/>
      <c r="AC834" s="47"/>
      <c r="AD834" s="47"/>
      <c r="AE834" s="47"/>
      <c r="AF834" s="47"/>
      <c r="AG834" s="47"/>
      <c r="AH834" s="47"/>
      <c r="AI834" s="47"/>
    </row>
    <row r="835" spans="1:35" ht="15.75" customHeight="1" x14ac:dyDescent="0.35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  <c r="AA835" s="47"/>
      <c r="AB835" s="47"/>
      <c r="AC835" s="47"/>
      <c r="AD835" s="47"/>
      <c r="AE835" s="47"/>
      <c r="AF835" s="47"/>
      <c r="AG835" s="47"/>
      <c r="AH835" s="47"/>
      <c r="AI835" s="47"/>
    </row>
    <row r="836" spans="1:35" ht="15.75" customHeight="1" x14ac:dyDescent="0.35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  <c r="AA836" s="47"/>
      <c r="AB836" s="47"/>
      <c r="AC836" s="47"/>
      <c r="AD836" s="47"/>
      <c r="AE836" s="47"/>
      <c r="AF836" s="47"/>
      <c r="AG836" s="47"/>
      <c r="AH836" s="47"/>
      <c r="AI836" s="47"/>
    </row>
    <row r="837" spans="1:35" ht="15.75" customHeight="1" x14ac:dyDescent="0.35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  <c r="AA837" s="47"/>
      <c r="AB837" s="47"/>
      <c r="AC837" s="47"/>
      <c r="AD837" s="47"/>
      <c r="AE837" s="47"/>
      <c r="AF837" s="47"/>
      <c r="AG837" s="47"/>
      <c r="AH837" s="47"/>
      <c r="AI837" s="47"/>
    </row>
    <row r="838" spans="1:35" ht="15.75" customHeight="1" x14ac:dyDescent="0.35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  <c r="AA838" s="47"/>
      <c r="AB838" s="47"/>
      <c r="AC838" s="47"/>
      <c r="AD838" s="47"/>
      <c r="AE838" s="47"/>
      <c r="AF838" s="47"/>
      <c r="AG838" s="47"/>
      <c r="AH838" s="47"/>
      <c r="AI838" s="47"/>
    </row>
    <row r="839" spans="1:35" ht="15.75" customHeight="1" x14ac:dyDescent="0.35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  <c r="AA839" s="47"/>
      <c r="AB839" s="47"/>
      <c r="AC839" s="47"/>
      <c r="AD839" s="47"/>
      <c r="AE839" s="47"/>
      <c r="AF839" s="47"/>
      <c r="AG839" s="47"/>
      <c r="AH839" s="47"/>
      <c r="AI839" s="47"/>
    </row>
    <row r="840" spans="1:35" ht="15.75" customHeight="1" x14ac:dyDescent="0.35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  <c r="AA840" s="47"/>
      <c r="AB840" s="47"/>
      <c r="AC840" s="47"/>
      <c r="AD840" s="47"/>
      <c r="AE840" s="47"/>
      <c r="AF840" s="47"/>
      <c r="AG840" s="47"/>
      <c r="AH840" s="47"/>
      <c r="AI840" s="47"/>
    </row>
    <row r="841" spans="1:35" ht="15.75" customHeight="1" x14ac:dyDescent="0.35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  <c r="AA841" s="47"/>
      <c r="AB841" s="47"/>
      <c r="AC841" s="47"/>
      <c r="AD841" s="47"/>
      <c r="AE841" s="47"/>
      <c r="AF841" s="47"/>
      <c r="AG841" s="47"/>
      <c r="AH841" s="47"/>
      <c r="AI841" s="47"/>
    </row>
    <row r="842" spans="1:35" ht="15.75" customHeight="1" x14ac:dyDescent="0.35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  <c r="AA842" s="47"/>
      <c r="AB842" s="47"/>
      <c r="AC842" s="47"/>
      <c r="AD842" s="47"/>
      <c r="AE842" s="47"/>
      <c r="AF842" s="47"/>
      <c r="AG842" s="47"/>
      <c r="AH842" s="47"/>
      <c r="AI842" s="47"/>
    </row>
    <row r="843" spans="1:35" ht="15.75" customHeight="1" x14ac:dyDescent="0.35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  <c r="AA843" s="47"/>
      <c r="AB843" s="47"/>
      <c r="AC843" s="47"/>
      <c r="AD843" s="47"/>
      <c r="AE843" s="47"/>
      <c r="AF843" s="47"/>
      <c r="AG843" s="47"/>
      <c r="AH843" s="47"/>
      <c r="AI843" s="47"/>
    </row>
    <row r="844" spans="1:35" ht="15.75" customHeight="1" x14ac:dyDescent="0.35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  <c r="AA844" s="47"/>
      <c r="AB844" s="47"/>
      <c r="AC844" s="47"/>
      <c r="AD844" s="47"/>
      <c r="AE844" s="47"/>
      <c r="AF844" s="47"/>
      <c r="AG844" s="47"/>
      <c r="AH844" s="47"/>
      <c r="AI844" s="47"/>
    </row>
    <row r="845" spans="1:35" ht="15.75" customHeight="1" x14ac:dyDescent="0.35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  <c r="AA845" s="47"/>
      <c r="AB845" s="47"/>
      <c r="AC845" s="47"/>
      <c r="AD845" s="47"/>
      <c r="AE845" s="47"/>
      <c r="AF845" s="47"/>
      <c r="AG845" s="47"/>
      <c r="AH845" s="47"/>
      <c r="AI845" s="47"/>
    </row>
    <row r="846" spans="1:35" ht="15.75" customHeight="1" x14ac:dyDescent="0.35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  <c r="AA846" s="47"/>
      <c r="AB846" s="47"/>
      <c r="AC846" s="47"/>
      <c r="AD846" s="47"/>
      <c r="AE846" s="47"/>
      <c r="AF846" s="47"/>
      <c r="AG846" s="47"/>
      <c r="AH846" s="47"/>
      <c r="AI846" s="47"/>
    </row>
    <row r="847" spans="1:35" ht="15.75" customHeight="1" x14ac:dyDescent="0.35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  <c r="AA847" s="47"/>
      <c r="AB847" s="47"/>
      <c r="AC847" s="47"/>
      <c r="AD847" s="47"/>
      <c r="AE847" s="47"/>
      <c r="AF847" s="47"/>
      <c r="AG847" s="47"/>
      <c r="AH847" s="47"/>
      <c r="AI847" s="47"/>
    </row>
    <row r="848" spans="1:35" ht="15.75" customHeight="1" x14ac:dyDescent="0.35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  <c r="AA848" s="47"/>
      <c r="AB848" s="47"/>
      <c r="AC848" s="47"/>
      <c r="AD848" s="47"/>
      <c r="AE848" s="47"/>
      <c r="AF848" s="47"/>
      <c r="AG848" s="47"/>
      <c r="AH848" s="47"/>
      <c r="AI848" s="47"/>
    </row>
    <row r="849" spans="1:35" ht="15.75" customHeight="1" x14ac:dyDescent="0.35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  <c r="AA849" s="47"/>
      <c r="AB849" s="47"/>
      <c r="AC849" s="47"/>
      <c r="AD849" s="47"/>
      <c r="AE849" s="47"/>
      <c r="AF849" s="47"/>
      <c r="AG849" s="47"/>
      <c r="AH849" s="47"/>
      <c r="AI849" s="47"/>
    </row>
    <row r="850" spans="1:35" ht="15.75" customHeight="1" x14ac:dyDescent="0.35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  <c r="AA850" s="47"/>
      <c r="AB850" s="47"/>
      <c r="AC850" s="47"/>
      <c r="AD850" s="47"/>
      <c r="AE850" s="47"/>
      <c r="AF850" s="47"/>
      <c r="AG850" s="47"/>
      <c r="AH850" s="47"/>
      <c r="AI850" s="47"/>
    </row>
    <row r="851" spans="1:35" ht="15.75" customHeight="1" x14ac:dyDescent="0.35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  <c r="AA851" s="47"/>
      <c r="AB851" s="47"/>
      <c r="AC851" s="47"/>
      <c r="AD851" s="47"/>
      <c r="AE851" s="47"/>
      <c r="AF851" s="47"/>
      <c r="AG851" s="47"/>
      <c r="AH851" s="47"/>
      <c r="AI851" s="47"/>
    </row>
    <row r="852" spans="1:35" ht="15.75" customHeight="1" x14ac:dyDescent="0.35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  <c r="AA852" s="47"/>
      <c r="AB852" s="47"/>
      <c r="AC852" s="47"/>
      <c r="AD852" s="47"/>
      <c r="AE852" s="47"/>
      <c r="AF852" s="47"/>
      <c r="AG852" s="47"/>
      <c r="AH852" s="47"/>
      <c r="AI852" s="47"/>
    </row>
    <row r="853" spans="1:35" ht="15.75" customHeight="1" x14ac:dyDescent="0.35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  <c r="AA853" s="47"/>
      <c r="AB853" s="47"/>
      <c r="AC853" s="47"/>
      <c r="AD853" s="47"/>
      <c r="AE853" s="47"/>
      <c r="AF853" s="47"/>
      <c r="AG853" s="47"/>
      <c r="AH853" s="47"/>
      <c r="AI853" s="47"/>
    </row>
    <row r="854" spans="1:35" ht="15.75" customHeight="1" x14ac:dyDescent="0.35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  <c r="AA854" s="47"/>
      <c r="AB854" s="47"/>
      <c r="AC854" s="47"/>
      <c r="AD854" s="47"/>
      <c r="AE854" s="47"/>
      <c r="AF854" s="47"/>
      <c r="AG854" s="47"/>
      <c r="AH854" s="47"/>
      <c r="AI854" s="47"/>
    </row>
    <row r="855" spans="1:35" ht="15.75" customHeight="1" x14ac:dyDescent="0.35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  <c r="AA855" s="47"/>
      <c r="AB855" s="47"/>
      <c r="AC855" s="47"/>
      <c r="AD855" s="47"/>
      <c r="AE855" s="47"/>
      <c r="AF855" s="47"/>
      <c r="AG855" s="47"/>
      <c r="AH855" s="47"/>
      <c r="AI855" s="47"/>
    </row>
    <row r="856" spans="1:35" ht="15.75" customHeight="1" x14ac:dyDescent="0.35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  <c r="AA856" s="47"/>
      <c r="AB856" s="47"/>
      <c r="AC856" s="47"/>
      <c r="AD856" s="47"/>
      <c r="AE856" s="47"/>
      <c r="AF856" s="47"/>
      <c r="AG856" s="47"/>
      <c r="AH856" s="47"/>
      <c r="AI856" s="47"/>
    </row>
    <row r="857" spans="1:35" ht="15.75" customHeight="1" x14ac:dyDescent="0.35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  <c r="AA857" s="47"/>
      <c r="AB857" s="47"/>
      <c r="AC857" s="47"/>
      <c r="AD857" s="47"/>
      <c r="AE857" s="47"/>
      <c r="AF857" s="47"/>
      <c r="AG857" s="47"/>
      <c r="AH857" s="47"/>
      <c r="AI857" s="47"/>
    </row>
    <row r="858" spans="1:35" ht="15.75" customHeight="1" x14ac:dyDescent="0.35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  <c r="AA858" s="47"/>
      <c r="AB858" s="47"/>
      <c r="AC858" s="47"/>
      <c r="AD858" s="47"/>
      <c r="AE858" s="47"/>
      <c r="AF858" s="47"/>
      <c r="AG858" s="47"/>
      <c r="AH858" s="47"/>
      <c r="AI858" s="47"/>
    </row>
    <row r="859" spans="1:35" ht="15.75" customHeight="1" x14ac:dyDescent="0.35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  <c r="AA859" s="47"/>
      <c r="AB859" s="47"/>
      <c r="AC859" s="47"/>
      <c r="AD859" s="47"/>
      <c r="AE859" s="47"/>
      <c r="AF859" s="47"/>
      <c r="AG859" s="47"/>
      <c r="AH859" s="47"/>
      <c r="AI859" s="47"/>
    </row>
    <row r="860" spans="1:35" ht="15.75" customHeight="1" x14ac:dyDescent="0.35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  <c r="AA860" s="47"/>
      <c r="AB860" s="47"/>
      <c r="AC860" s="47"/>
      <c r="AD860" s="47"/>
      <c r="AE860" s="47"/>
      <c r="AF860" s="47"/>
      <c r="AG860" s="47"/>
      <c r="AH860" s="47"/>
      <c r="AI860" s="47"/>
    </row>
    <row r="861" spans="1:35" ht="15.75" customHeight="1" x14ac:dyDescent="0.35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  <c r="AA861" s="47"/>
      <c r="AB861" s="47"/>
      <c r="AC861" s="47"/>
      <c r="AD861" s="47"/>
      <c r="AE861" s="47"/>
      <c r="AF861" s="47"/>
      <c r="AG861" s="47"/>
      <c r="AH861" s="47"/>
      <c r="AI861" s="47"/>
    </row>
    <row r="862" spans="1:35" ht="15.75" customHeight="1" x14ac:dyDescent="0.35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  <c r="AA862" s="47"/>
      <c r="AB862" s="47"/>
      <c r="AC862" s="47"/>
      <c r="AD862" s="47"/>
      <c r="AE862" s="47"/>
      <c r="AF862" s="47"/>
      <c r="AG862" s="47"/>
      <c r="AH862" s="47"/>
      <c r="AI862" s="47"/>
    </row>
    <row r="863" spans="1:35" ht="15.75" customHeight="1" x14ac:dyDescent="0.35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  <c r="AA863" s="47"/>
      <c r="AB863" s="47"/>
      <c r="AC863" s="47"/>
      <c r="AD863" s="47"/>
      <c r="AE863" s="47"/>
      <c r="AF863" s="47"/>
      <c r="AG863" s="47"/>
      <c r="AH863" s="47"/>
      <c r="AI863" s="47"/>
    </row>
    <row r="864" spans="1:35" ht="15.75" customHeight="1" x14ac:dyDescent="0.35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  <c r="AA864" s="47"/>
      <c r="AB864" s="47"/>
      <c r="AC864" s="47"/>
      <c r="AD864" s="47"/>
      <c r="AE864" s="47"/>
      <c r="AF864" s="47"/>
      <c r="AG864" s="47"/>
      <c r="AH864" s="47"/>
      <c r="AI864" s="47"/>
    </row>
    <row r="865" spans="1:35" ht="15.75" customHeight="1" x14ac:dyDescent="0.35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  <c r="AA865" s="47"/>
      <c r="AB865" s="47"/>
      <c r="AC865" s="47"/>
      <c r="AD865" s="47"/>
      <c r="AE865" s="47"/>
      <c r="AF865" s="47"/>
      <c r="AG865" s="47"/>
      <c r="AH865" s="47"/>
      <c r="AI865" s="47"/>
    </row>
    <row r="866" spans="1:35" ht="15.75" customHeight="1" x14ac:dyDescent="0.35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  <c r="AA866" s="47"/>
      <c r="AB866" s="47"/>
      <c r="AC866" s="47"/>
      <c r="AD866" s="47"/>
      <c r="AE866" s="47"/>
      <c r="AF866" s="47"/>
      <c r="AG866" s="47"/>
      <c r="AH866" s="47"/>
      <c r="AI866" s="47"/>
    </row>
    <row r="867" spans="1:35" ht="15.75" customHeight="1" x14ac:dyDescent="0.35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  <c r="AA867" s="47"/>
      <c r="AB867" s="47"/>
      <c r="AC867" s="47"/>
      <c r="AD867" s="47"/>
      <c r="AE867" s="47"/>
      <c r="AF867" s="47"/>
      <c r="AG867" s="47"/>
      <c r="AH867" s="47"/>
      <c r="AI867" s="47"/>
    </row>
    <row r="868" spans="1:35" ht="15.75" customHeight="1" x14ac:dyDescent="0.35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  <c r="AA868" s="47"/>
      <c r="AB868" s="47"/>
      <c r="AC868" s="47"/>
      <c r="AD868" s="47"/>
      <c r="AE868" s="47"/>
      <c r="AF868" s="47"/>
      <c r="AG868" s="47"/>
      <c r="AH868" s="47"/>
      <c r="AI868" s="47"/>
    </row>
    <row r="869" spans="1:35" ht="15.75" customHeight="1" x14ac:dyDescent="0.35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  <c r="AA869" s="47"/>
      <c r="AB869" s="47"/>
      <c r="AC869" s="47"/>
      <c r="AD869" s="47"/>
      <c r="AE869" s="47"/>
      <c r="AF869" s="47"/>
      <c r="AG869" s="47"/>
      <c r="AH869" s="47"/>
      <c r="AI869" s="47"/>
    </row>
    <row r="870" spans="1:35" ht="15.75" customHeight="1" x14ac:dyDescent="0.35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  <c r="AA870" s="47"/>
      <c r="AB870" s="47"/>
      <c r="AC870" s="47"/>
      <c r="AD870" s="47"/>
      <c r="AE870" s="47"/>
      <c r="AF870" s="47"/>
      <c r="AG870" s="47"/>
      <c r="AH870" s="47"/>
      <c r="AI870" s="47"/>
    </row>
    <row r="871" spans="1:35" ht="15.75" customHeight="1" x14ac:dyDescent="0.35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  <c r="AA871" s="47"/>
      <c r="AB871" s="47"/>
      <c r="AC871" s="47"/>
      <c r="AD871" s="47"/>
      <c r="AE871" s="47"/>
      <c r="AF871" s="47"/>
      <c r="AG871" s="47"/>
      <c r="AH871" s="47"/>
      <c r="AI871" s="47"/>
    </row>
    <row r="872" spans="1:35" ht="15.75" customHeight="1" x14ac:dyDescent="0.35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  <c r="AA872" s="47"/>
      <c r="AB872" s="47"/>
      <c r="AC872" s="47"/>
      <c r="AD872" s="47"/>
      <c r="AE872" s="47"/>
      <c r="AF872" s="47"/>
      <c r="AG872" s="47"/>
      <c r="AH872" s="47"/>
      <c r="AI872" s="47"/>
    </row>
    <row r="873" spans="1:35" ht="15.75" customHeight="1" x14ac:dyDescent="0.35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  <c r="AA873" s="47"/>
      <c r="AB873" s="47"/>
      <c r="AC873" s="47"/>
      <c r="AD873" s="47"/>
      <c r="AE873" s="47"/>
      <c r="AF873" s="47"/>
      <c r="AG873" s="47"/>
      <c r="AH873" s="47"/>
      <c r="AI873" s="47"/>
    </row>
    <row r="874" spans="1:35" ht="15.75" customHeight="1" x14ac:dyDescent="0.35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  <c r="AA874" s="47"/>
      <c r="AB874" s="47"/>
      <c r="AC874" s="47"/>
      <c r="AD874" s="47"/>
      <c r="AE874" s="47"/>
      <c r="AF874" s="47"/>
      <c r="AG874" s="47"/>
      <c r="AH874" s="47"/>
      <c r="AI874" s="47"/>
    </row>
    <row r="875" spans="1:35" ht="15.75" customHeight="1" x14ac:dyDescent="0.35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  <c r="AA875" s="47"/>
      <c r="AB875" s="47"/>
      <c r="AC875" s="47"/>
      <c r="AD875" s="47"/>
      <c r="AE875" s="47"/>
      <c r="AF875" s="47"/>
      <c r="AG875" s="47"/>
      <c r="AH875" s="47"/>
      <c r="AI875" s="47"/>
    </row>
    <row r="876" spans="1:35" ht="15.75" customHeight="1" x14ac:dyDescent="0.35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  <c r="AA876" s="47"/>
      <c r="AB876" s="47"/>
      <c r="AC876" s="47"/>
      <c r="AD876" s="47"/>
      <c r="AE876" s="47"/>
      <c r="AF876" s="47"/>
      <c r="AG876" s="47"/>
      <c r="AH876" s="47"/>
      <c r="AI876" s="47"/>
    </row>
    <row r="877" spans="1:35" ht="15.75" customHeight="1" x14ac:dyDescent="0.35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  <c r="AA877" s="47"/>
      <c r="AB877" s="47"/>
      <c r="AC877" s="47"/>
      <c r="AD877" s="47"/>
      <c r="AE877" s="47"/>
      <c r="AF877" s="47"/>
      <c r="AG877" s="47"/>
      <c r="AH877" s="47"/>
      <c r="AI877" s="47"/>
    </row>
    <row r="878" spans="1:35" ht="15.75" customHeight="1" x14ac:dyDescent="0.35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  <c r="AA878" s="47"/>
      <c r="AB878" s="47"/>
      <c r="AC878" s="47"/>
      <c r="AD878" s="47"/>
      <c r="AE878" s="47"/>
      <c r="AF878" s="47"/>
      <c r="AG878" s="47"/>
      <c r="AH878" s="47"/>
      <c r="AI878" s="47"/>
    </row>
    <row r="879" spans="1:35" ht="15.75" customHeight="1" x14ac:dyDescent="0.35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  <c r="AA879" s="47"/>
      <c r="AB879" s="47"/>
      <c r="AC879" s="47"/>
      <c r="AD879" s="47"/>
      <c r="AE879" s="47"/>
      <c r="AF879" s="47"/>
      <c r="AG879" s="47"/>
      <c r="AH879" s="47"/>
      <c r="AI879" s="47"/>
    </row>
    <row r="880" spans="1:35" ht="15.75" customHeight="1" x14ac:dyDescent="0.35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  <c r="AA880" s="47"/>
      <c r="AB880" s="47"/>
      <c r="AC880" s="47"/>
      <c r="AD880" s="47"/>
      <c r="AE880" s="47"/>
      <c r="AF880" s="47"/>
      <c r="AG880" s="47"/>
      <c r="AH880" s="47"/>
      <c r="AI880" s="47"/>
    </row>
    <row r="881" spans="1:35" ht="15.75" customHeight="1" x14ac:dyDescent="0.35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  <c r="AA881" s="47"/>
      <c r="AB881" s="47"/>
      <c r="AC881" s="47"/>
      <c r="AD881" s="47"/>
      <c r="AE881" s="47"/>
      <c r="AF881" s="47"/>
      <c r="AG881" s="47"/>
      <c r="AH881" s="47"/>
      <c r="AI881" s="47"/>
    </row>
    <row r="882" spans="1:35" ht="15.75" customHeight="1" x14ac:dyDescent="0.35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  <c r="AA882" s="47"/>
      <c r="AB882" s="47"/>
      <c r="AC882" s="47"/>
      <c r="AD882" s="47"/>
      <c r="AE882" s="47"/>
      <c r="AF882" s="47"/>
      <c r="AG882" s="47"/>
      <c r="AH882" s="47"/>
      <c r="AI882" s="47"/>
    </row>
    <row r="883" spans="1:35" ht="15.75" customHeight="1" x14ac:dyDescent="0.35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  <c r="AA883" s="47"/>
      <c r="AB883" s="47"/>
      <c r="AC883" s="47"/>
      <c r="AD883" s="47"/>
      <c r="AE883" s="47"/>
      <c r="AF883" s="47"/>
      <c r="AG883" s="47"/>
      <c r="AH883" s="47"/>
      <c r="AI883" s="47"/>
    </row>
    <row r="884" spans="1:35" ht="15.75" customHeight="1" x14ac:dyDescent="0.35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  <c r="AA884" s="47"/>
      <c r="AB884" s="47"/>
      <c r="AC884" s="47"/>
      <c r="AD884" s="47"/>
      <c r="AE884" s="47"/>
      <c r="AF884" s="47"/>
      <c r="AG884" s="47"/>
      <c r="AH884" s="47"/>
      <c r="AI884" s="47"/>
    </row>
    <row r="885" spans="1:35" ht="15.75" customHeight="1" x14ac:dyDescent="0.35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  <c r="AA885" s="47"/>
      <c r="AB885" s="47"/>
      <c r="AC885" s="47"/>
      <c r="AD885" s="47"/>
      <c r="AE885" s="47"/>
      <c r="AF885" s="47"/>
      <c r="AG885" s="47"/>
      <c r="AH885" s="47"/>
      <c r="AI885" s="47"/>
    </row>
    <row r="886" spans="1:35" ht="15.75" customHeight="1" x14ac:dyDescent="0.35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  <c r="AA886" s="47"/>
      <c r="AB886" s="47"/>
      <c r="AC886" s="47"/>
      <c r="AD886" s="47"/>
      <c r="AE886" s="47"/>
      <c r="AF886" s="47"/>
      <c r="AG886" s="47"/>
      <c r="AH886" s="47"/>
      <c r="AI886" s="47"/>
    </row>
    <row r="887" spans="1:35" ht="15.75" customHeight="1" x14ac:dyDescent="0.35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  <c r="AA887" s="47"/>
      <c r="AB887" s="47"/>
      <c r="AC887" s="47"/>
      <c r="AD887" s="47"/>
      <c r="AE887" s="47"/>
      <c r="AF887" s="47"/>
      <c r="AG887" s="47"/>
      <c r="AH887" s="47"/>
      <c r="AI887" s="47"/>
    </row>
    <row r="888" spans="1:35" ht="15.75" customHeight="1" x14ac:dyDescent="0.35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  <c r="AA888" s="47"/>
      <c r="AB888" s="47"/>
      <c r="AC888" s="47"/>
      <c r="AD888" s="47"/>
      <c r="AE888" s="47"/>
      <c r="AF888" s="47"/>
      <c r="AG888" s="47"/>
      <c r="AH888" s="47"/>
      <c r="AI888" s="47"/>
    </row>
    <row r="889" spans="1:35" ht="15.75" customHeight="1" x14ac:dyDescent="0.35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  <c r="AA889" s="47"/>
      <c r="AB889" s="47"/>
      <c r="AC889" s="47"/>
      <c r="AD889" s="47"/>
      <c r="AE889" s="47"/>
      <c r="AF889" s="47"/>
      <c r="AG889" s="47"/>
      <c r="AH889" s="47"/>
      <c r="AI889" s="47"/>
    </row>
    <row r="890" spans="1:35" ht="15.75" customHeight="1" x14ac:dyDescent="0.35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  <c r="AA890" s="47"/>
      <c r="AB890" s="47"/>
      <c r="AC890" s="47"/>
      <c r="AD890" s="47"/>
      <c r="AE890" s="47"/>
      <c r="AF890" s="47"/>
      <c r="AG890" s="47"/>
      <c r="AH890" s="47"/>
      <c r="AI890" s="47"/>
    </row>
    <row r="891" spans="1:35" ht="15.75" customHeight="1" x14ac:dyDescent="0.35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  <c r="AA891" s="47"/>
      <c r="AB891" s="47"/>
      <c r="AC891" s="47"/>
      <c r="AD891" s="47"/>
      <c r="AE891" s="47"/>
      <c r="AF891" s="47"/>
      <c r="AG891" s="47"/>
      <c r="AH891" s="47"/>
      <c r="AI891" s="47"/>
    </row>
    <row r="892" spans="1:35" ht="15.75" customHeight="1" x14ac:dyDescent="0.35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  <c r="AA892" s="47"/>
      <c r="AB892" s="47"/>
      <c r="AC892" s="47"/>
      <c r="AD892" s="47"/>
      <c r="AE892" s="47"/>
      <c r="AF892" s="47"/>
      <c r="AG892" s="47"/>
      <c r="AH892" s="47"/>
      <c r="AI892" s="47"/>
    </row>
    <row r="893" spans="1:35" ht="15.75" customHeight="1" x14ac:dyDescent="0.35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  <c r="AA893" s="47"/>
      <c r="AB893" s="47"/>
      <c r="AC893" s="47"/>
      <c r="AD893" s="47"/>
      <c r="AE893" s="47"/>
      <c r="AF893" s="47"/>
      <c r="AG893" s="47"/>
      <c r="AH893" s="47"/>
      <c r="AI893" s="47"/>
    </row>
    <row r="894" spans="1:35" ht="15.75" customHeight="1" x14ac:dyDescent="0.35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  <c r="AA894" s="47"/>
      <c r="AB894" s="47"/>
      <c r="AC894" s="47"/>
      <c r="AD894" s="47"/>
      <c r="AE894" s="47"/>
      <c r="AF894" s="47"/>
      <c r="AG894" s="47"/>
      <c r="AH894" s="47"/>
      <c r="AI894" s="47"/>
    </row>
    <row r="895" spans="1:35" ht="15.75" customHeight="1" x14ac:dyDescent="0.35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  <c r="AA895" s="47"/>
      <c r="AB895" s="47"/>
      <c r="AC895" s="47"/>
      <c r="AD895" s="47"/>
      <c r="AE895" s="47"/>
      <c r="AF895" s="47"/>
      <c r="AG895" s="47"/>
      <c r="AH895" s="47"/>
      <c r="AI895" s="47"/>
    </row>
    <row r="896" spans="1:35" ht="15.75" customHeight="1" x14ac:dyDescent="0.35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  <c r="AA896" s="47"/>
      <c r="AB896" s="47"/>
      <c r="AC896" s="47"/>
      <c r="AD896" s="47"/>
      <c r="AE896" s="47"/>
      <c r="AF896" s="47"/>
      <c r="AG896" s="47"/>
      <c r="AH896" s="47"/>
      <c r="AI896" s="47"/>
    </row>
    <row r="897" spans="1:35" ht="15.75" customHeight="1" x14ac:dyDescent="0.35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  <c r="AA897" s="47"/>
      <c r="AB897" s="47"/>
      <c r="AC897" s="47"/>
      <c r="AD897" s="47"/>
      <c r="AE897" s="47"/>
      <c r="AF897" s="47"/>
      <c r="AG897" s="47"/>
      <c r="AH897" s="47"/>
      <c r="AI897" s="47"/>
    </row>
    <row r="898" spans="1:35" ht="15.75" customHeight="1" x14ac:dyDescent="0.35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  <c r="AA898" s="47"/>
      <c r="AB898" s="47"/>
      <c r="AC898" s="47"/>
      <c r="AD898" s="47"/>
      <c r="AE898" s="47"/>
      <c r="AF898" s="47"/>
      <c r="AG898" s="47"/>
      <c r="AH898" s="47"/>
      <c r="AI898" s="47"/>
    </row>
    <row r="899" spans="1:35" ht="15.75" customHeight="1" x14ac:dyDescent="0.35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  <c r="AA899" s="47"/>
      <c r="AB899" s="47"/>
      <c r="AC899" s="47"/>
      <c r="AD899" s="47"/>
      <c r="AE899" s="47"/>
      <c r="AF899" s="47"/>
      <c r="AG899" s="47"/>
      <c r="AH899" s="47"/>
      <c r="AI899" s="47"/>
    </row>
    <row r="900" spans="1:35" ht="15.75" customHeight="1" x14ac:dyDescent="0.35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  <c r="AA900" s="47"/>
      <c r="AB900" s="47"/>
      <c r="AC900" s="47"/>
      <c r="AD900" s="47"/>
      <c r="AE900" s="47"/>
      <c r="AF900" s="47"/>
      <c r="AG900" s="47"/>
      <c r="AH900" s="47"/>
      <c r="AI900" s="47"/>
    </row>
    <row r="901" spans="1:35" ht="15.75" customHeight="1" x14ac:dyDescent="0.35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  <c r="AA901" s="47"/>
      <c r="AB901" s="47"/>
      <c r="AC901" s="47"/>
      <c r="AD901" s="47"/>
      <c r="AE901" s="47"/>
      <c r="AF901" s="47"/>
      <c r="AG901" s="47"/>
      <c r="AH901" s="47"/>
      <c r="AI901" s="47"/>
    </row>
    <row r="902" spans="1:35" ht="15.75" customHeight="1" x14ac:dyDescent="0.35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  <c r="AA902" s="47"/>
      <c r="AB902" s="47"/>
      <c r="AC902" s="47"/>
      <c r="AD902" s="47"/>
      <c r="AE902" s="47"/>
      <c r="AF902" s="47"/>
      <c r="AG902" s="47"/>
      <c r="AH902" s="47"/>
      <c r="AI902" s="47"/>
    </row>
    <row r="903" spans="1:35" ht="15.75" customHeight="1" x14ac:dyDescent="0.35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  <c r="AA903" s="47"/>
      <c r="AB903" s="47"/>
      <c r="AC903" s="47"/>
      <c r="AD903" s="47"/>
      <c r="AE903" s="47"/>
      <c r="AF903" s="47"/>
      <c r="AG903" s="47"/>
      <c r="AH903" s="47"/>
      <c r="AI903" s="47"/>
    </row>
    <row r="904" spans="1:35" ht="15.75" customHeight="1" x14ac:dyDescent="0.35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  <c r="AA904" s="47"/>
      <c r="AB904" s="47"/>
      <c r="AC904" s="47"/>
      <c r="AD904" s="47"/>
      <c r="AE904" s="47"/>
      <c r="AF904" s="47"/>
      <c r="AG904" s="47"/>
      <c r="AH904" s="47"/>
      <c r="AI904" s="47"/>
    </row>
    <row r="905" spans="1:35" ht="15.75" customHeight="1" x14ac:dyDescent="0.35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  <c r="AA905" s="47"/>
      <c r="AB905" s="47"/>
      <c r="AC905" s="47"/>
      <c r="AD905" s="47"/>
      <c r="AE905" s="47"/>
      <c r="AF905" s="47"/>
      <c r="AG905" s="47"/>
      <c r="AH905" s="47"/>
      <c r="AI905" s="47"/>
    </row>
    <row r="906" spans="1:35" ht="15.75" customHeight="1" x14ac:dyDescent="0.35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  <c r="AA906" s="47"/>
      <c r="AB906" s="47"/>
      <c r="AC906" s="47"/>
      <c r="AD906" s="47"/>
      <c r="AE906" s="47"/>
      <c r="AF906" s="47"/>
      <c r="AG906" s="47"/>
      <c r="AH906" s="47"/>
      <c r="AI906" s="47"/>
    </row>
    <row r="907" spans="1:35" ht="15.75" customHeight="1" x14ac:dyDescent="0.35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  <c r="AA907" s="47"/>
      <c r="AB907" s="47"/>
      <c r="AC907" s="47"/>
      <c r="AD907" s="47"/>
      <c r="AE907" s="47"/>
      <c r="AF907" s="47"/>
      <c r="AG907" s="47"/>
      <c r="AH907" s="47"/>
      <c r="AI907" s="47"/>
    </row>
    <row r="908" spans="1:35" ht="15.75" customHeight="1" x14ac:dyDescent="0.35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  <c r="AA908" s="47"/>
      <c r="AB908" s="47"/>
      <c r="AC908" s="47"/>
      <c r="AD908" s="47"/>
      <c r="AE908" s="47"/>
      <c r="AF908" s="47"/>
      <c r="AG908" s="47"/>
      <c r="AH908" s="47"/>
      <c r="AI908" s="47"/>
    </row>
    <row r="909" spans="1:35" ht="15.75" customHeight="1" x14ac:dyDescent="0.35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  <c r="AA909" s="47"/>
      <c r="AB909" s="47"/>
      <c r="AC909" s="47"/>
      <c r="AD909" s="47"/>
      <c r="AE909" s="47"/>
      <c r="AF909" s="47"/>
      <c r="AG909" s="47"/>
      <c r="AH909" s="47"/>
      <c r="AI909" s="47"/>
    </row>
    <row r="910" spans="1:35" ht="15.75" customHeight="1" x14ac:dyDescent="0.35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  <c r="AA910" s="47"/>
      <c r="AB910" s="47"/>
      <c r="AC910" s="47"/>
      <c r="AD910" s="47"/>
      <c r="AE910" s="47"/>
      <c r="AF910" s="47"/>
      <c r="AG910" s="47"/>
      <c r="AH910" s="47"/>
      <c r="AI910" s="47"/>
    </row>
    <row r="911" spans="1:35" ht="15.75" customHeight="1" x14ac:dyDescent="0.35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  <c r="AA911" s="47"/>
      <c r="AB911" s="47"/>
      <c r="AC911" s="47"/>
      <c r="AD911" s="47"/>
      <c r="AE911" s="47"/>
      <c r="AF911" s="47"/>
      <c r="AG911" s="47"/>
      <c r="AH911" s="47"/>
      <c r="AI911" s="47"/>
    </row>
    <row r="912" spans="1:35" ht="15.75" customHeight="1" x14ac:dyDescent="0.35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  <c r="AA912" s="47"/>
      <c r="AB912" s="47"/>
      <c r="AC912" s="47"/>
      <c r="AD912" s="47"/>
      <c r="AE912" s="47"/>
      <c r="AF912" s="47"/>
      <c r="AG912" s="47"/>
      <c r="AH912" s="47"/>
      <c r="AI912" s="47"/>
    </row>
    <row r="913" spans="1:35" ht="15.75" customHeight="1" x14ac:dyDescent="0.35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  <c r="AA913" s="47"/>
      <c r="AB913" s="47"/>
      <c r="AC913" s="47"/>
      <c r="AD913" s="47"/>
      <c r="AE913" s="47"/>
      <c r="AF913" s="47"/>
      <c r="AG913" s="47"/>
      <c r="AH913" s="47"/>
      <c r="AI913" s="47"/>
    </row>
    <row r="914" spans="1:35" ht="15.75" customHeight="1" x14ac:dyDescent="0.35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  <c r="AA914" s="47"/>
      <c r="AB914" s="47"/>
      <c r="AC914" s="47"/>
      <c r="AD914" s="47"/>
      <c r="AE914" s="47"/>
      <c r="AF914" s="47"/>
      <c r="AG914" s="47"/>
      <c r="AH914" s="47"/>
      <c r="AI914" s="47"/>
    </row>
    <row r="915" spans="1:35" ht="15.75" customHeight="1" x14ac:dyDescent="0.35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  <c r="AA915" s="47"/>
      <c r="AB915" s="47"/>
      <c r="AC915" s="47"/>
      <c r="AD915" s="47"/>
      <c r="AE915" s="47"/>
      <c r="AF915" s="47"/>
      <c r="AG915" s="47"/>
      <c r="AH915" s="47"/>
      <c r="AI915" s="47"/>
    </row>
    <row r="916" spans="1:35" ht="15.75" customHeight="1" x14ac:dyDescent="0.35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  <c r="AA916" s="47"/>
      <c r="AB916" s="47"/>
      <c r="AC916" s="47"/>
      <c r="AD916" s="47"/>
      <c r="AE916" s="47"/>
      <c r="AF916" s="47"/>
      <c r="AG916" s="47"/>
      <c r="AH916" s="47"/>
      <c r="AI916" s="47"/>
    </row>
    <row r="917" spans="1:35" ht="15.75" customHeight="1" x14ac:dyDescent="0.35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  <c r="AA917" s="47"/>
      <c r="AB917" s="47"/>
      <c r="AC917" s="47"/>
      <c r="AD917" s="47"/>
      <c r="AE917" s="47"/>
      <c r="AF917" s="47"/>
      <c r="AG917" s="47"/>
      <c r="AH917" s="47"/>
      <c r="AI917" s="47"/>
    </row>
    <row r="918" spans="1:35" ht="15.75" customHeight="1" x14ac:dyDescent="0.35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  <c r="AA918" s="47"/>
      <c r="AB918" s="47"/>
      <c r="AC918" s="47"/>
      <c r="AD918" s="47"/>
      <c r="AE918" s="47"/>
      <c r="AF918" s="47"/>
      <c r="AG918" s="47"/>
      <c r="AH918" s="47"/>
      <c r="AI918" s="47"/>
    </row>
    <row r="919" spans="1:35" ht="15.75" customHeight="1" x14ac:dyDescent="0.35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  <c r="AA919" s="47"/>
      <c r="AB919" s="47"/>
      <c r="AC919" s="47"/>
      <c r="AD919" s="47"/>
      <c r="AE919" s="47"/>
      <c r="AF919" s="47"/>
      <c r="AG919" s="47"/>
      <c r="AH919" s="47"/>
      <c r="AI919" s="47"/>
    </row>
    <row r="920" spans="1:35" ht="15.75" customHeight="1" x14ac:dyDescent="0.35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  <c r="AA920" s="47"/>
      <c r="AB920" s="47"/>
      <c r="AC920" s="47"/>
      <c r="AD920" s="47"/>
      <c r="AE920" s="47"/>
      <c r="AF920" s="47"/>
      <c r="AG920" s="47"/>
      <c r="AH920" s="47"/>
      <c r="AI920" s="47"/>
    </row>
    <row r="921" spans="1:35" ht="15.75" customHeight="1" x14ac:dyDescent="0.35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  <c r="AA921" s="47"/>
      <c r="AB921" s="47"/>
      <c r="AC921" s="47"/>
      <c r="AD921" s="47"/>
      <c r="AE921" s="47"/>
      <c r="AF921" s="47"/>
      <c r="AG921" s="47"/>
      <c r="AH921" s="47"/>
      <c r="AI921" s="47"/>
    </row>
    <row r="922" spans="1:35" ht="15.75" customHeight="1" x14ac:dyDescent="0.35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  <c r="AA922" s="47"/>
      <c r="AB922" s="47"/>
      <c r="AC922" s="47"/>
      <c r="AD922" s="47"/>
      <c r="AE922" s="47"/>
      <c r="AF922" s="47"/>
      <c r="AG922" s="47"/>
      <c r="AH922" s="47"/>
      <c r="AI922" s="47"/>
    </row>
    <row r="923" spans="1:35" ht="15.75" customHeight="1" x14ac:dyDescent="0.35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  <c r="AA923" s="47"/>
      <c r="AB923" s="47"/>
      <c r="AC923" s="47"/>
      <c r="AD923" s="47"/>
      <c r="AE923" s="47"/>
      <c r="AF923" s="47"/>
      <c r="AG923" s="47"/>
      <c r="AH923" s="47"/>
      <c r="AI923" s="47"/>
    </row>
    <row r="924" spans="1:35" ht="15.75" customHeight="1" x14ac:dyDescent="0.35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  <c r="AA924" s="47"/>
      <c r="AB924" s="47"/>
      <c r="AC924" s="47"/>
      <c r="AD924" s="47"/>
      <c r="AE924" s="47"/>
      <c r="AF924" s="47"/>
      <c r="AG924" s="47"/>
      <c r="AH924" s="47"/>
      <c r="AI924" s="47"/>
    </row>
    <row r="925" spans="1:35" ht="15.75" customHeight="1" x14ac:dyDescent="0.35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  <c r="AA925" s="47"/>
      <c r="AB925" s="47"/>
      <c r="AC925" s="47"/>
      <c r="AD925" s="47"/>
      <c r="AE925" s="47"/>
      <c r="AF925" s="47"/>
      <c r="AG925" s="47"/>
      <c r="AH925" s="47"/>
      <c r="AI925" s="47"/>
    </row>
    <row r="926" spans="1:35" ht="15.75" customHeight="1" x14ac:dyDescent="0.35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  <c r="AA926" s="47"/>
      <c r="AB926" s="47"/>
      <c r="AC926" s="47"/>
      <c r="AD926" s="47"/>
      <c r="AE926" s="47"/>
      <c r="AF926" s="47"/>
      <c r="AG926" s="47"/>
      <c r="AH926" s="47"/>
      <c r="AI926" s="47"/>
    </row>
    <row r="927" spans="1:35" ht="15.75" customHeight="1" x14ac:dyDescent="0.35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  <c r="AA927" s="47"/>
      <c r="AB927" s="47"/>
      <c r="AC927" s="47"/>
      <c r="AD927" s="47"/>
      <c r="AE927" s="47"/>
      <c r="AF927" s="47"/>
      <c r="AG927" s="47"/>
      <c r="AH927" s="47"/>
      <c r="AI927" s="47"/>
    </row>
    <row r="928" spans="1:35" ht="15.75" customHeight="1" x14ac:dyDescent="0.35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  <c r="AA928" s="47"/>
      <c r="AB928" s="47"/>
      <c r="AC928" s="47"/>
      <c r="AD928" s="47"/>
      <c r="AE928" s="47"/>
      <c r="AF928" s="47"/>
      <c r="AG928" s="47"/>
      <c r="AH928" s="47"/>
      <c r="AI928" s="47"/>
    </row>
    <row r="929" spans="1:35" ht="15.75" customHeight="1" x14ac:dyDescent="0.35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  <c r="AA929" s="47"/>
      <c r="AB929" s="47"/>
      <c r="AC929" s="47"/>
      <c r="AD929" s="47"/>
      <c r="AE929" s="47"/>
      <c r="AF929" s="47"/>
      <c r="AG929" s="47"/>
      <c r="AH929" s="47"/>
      <c r="AI929" s="47"/>
    </row>
    <row r="930" spans="1:35" ht="15.75" customHeight="1" x14ac:dyDescent="0.35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  <c r="AA930" s="47"/>
      <c r="AB930" s="47"/>
      <c r="AC930" s="47"/>
      <c r="AD930" s="47"/>
      <c r="AE930" s="47"/>
      <c r="AF930" s="47"/>
      <c r="AG930" s="47"/>
      <c r="AH930" s="47"/>
      <c r="AI930" s="47"/>
    </row>
    <row r="931" spans="1:35" ht="15.75" customHeight="1" x14ac:dyDescent="0.35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  <c r="AA931" s="47"/>
      <c r="AB931" s="47"/>
      <c r="AC931" s="47"/>
      <c r="AD931" s="47"/>
      <c r="AE931" s="47"/>
      <c r="AF931" s="47"/>
      <c r="AG931" s="47"/>
      <c r="AH931" s="47"/>
      <c r="AI931" s="47"/>
    </row>
    <row r="932" spans="1:35" ht="15.75" customHeight="1" x14ac:dyDescent="0.35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  <c r="AA932" s="47"/>
      <c r="AB932" s="47"/>
      <c r="AC932" s="47"/>
      <c r="AD932" s="47"/>
      <c r="AE932" s="47"/>
      <c r="AF932" s="47"/>
      <c r="AG932" s="47"/>
      <c r="AH932" s="47"/>
      <c r="AI932" s="47"/>
    </row>
    <row r="933" spans="1:35" ht="15.75" customHeight="1" x14ac:dyDescent="0.35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  <c r="AA933" s="47"/>
      <c r="AB933" s="47"/>
      <c r="AC933" s="47"/>
      <c r="AD933" s="47"/>
      <c r="AE933" s="47"/>
      <c r="AF933" s="47"/>
      <c r="AG933" s="47"/>
      <c r="AH933" s="47"/>
      <c r="AI933" s="47"/>
    </row>
    <row r="934" spans="1:35" ht="15.75" customHeight="1" x14ac:dyDescent="0.35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  <c r="AA934" s="47"/>
      <c r="AB934" s="47"/>
      <c r="AC934" s="47"/>
      <c r="AD934" s="47"/>
      <c r="AE934" s="47"/>
      <c r="AF934" s="47"/>
      <c r="AG934" s="47"/>
      <c r="AH934" s="47"/>
      <c r="AI934" s="47"/>
    </row>
    <row r="935" spans="1:35" ht="15.75" customHeight="1" x14ac:dyDescent="0.35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  <c r="AA935" s="47"/>
      <c r="AB935" s="47"/>
      <c r="AC935" s="47"/>
      <c r="AD935" s="47"/>
      <c r="AE935" s="47"/>
      <c r="AF935" s="47"/>
      <c r="AG935" s="47"/>
      <c r="AH935" s="47"/>
      <c r="AI935" s="47"/>
    </row>
    <row r="936" spans="1:35" ht="15.75" customHeight="1" x14ac:dyDescent="0.35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  <c r="AA936" s="47"/>
      <c r="AB936" s="47"/>
      <c r="AC936" s="47"/>
      <c r="AD936" s="47"/>
      <c r="AE936" s="47"/>
      <c r="AF936" s="47"/>
      <c r="AG936" s="47"/>
      <c r="AH936" s="47"/>
      <c r="AI936" s="47"/>
    </row>
    <row r="937" spans="1:35" ht="15.75" customHeight="1" x14ac:dyDescent="0.35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  <c r="AA937" s="47"/>
      <c r="AB937" s="47"/>
      <c r="AC937" s="47"/>
      <c r="AD937" s="47"/>
      <c r="AE937" s="47"/>
      <c r="AF937" s="47"/>
      <c r="AG937" s="47"/>
      <c r="AH937" s="47"/>
      <c r="AI937" s="47"/>
    </row>
    <row r="938" spans="1:35" ht="15.75" customHeight="1" x14ac:dyDescent="0.35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  <c r="AA938" s="47"/>
      <c r="AB938" s="47"/>
      <c r="AC938" s="47"/>
      <c r="AD938" s="47"/>
      <c r="AE938" s="47"/>
      <c r="AF938" s="47"/>
      <c r="AG938" s="47"/>
      <c r="AH938" s="47"/>
      <c r="AI938" s="47"/>
    </row>
    <row r="939" spans="1:35" ht="15.75" customHeight="1" x14ac:dyDescent="0.35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  <c r="AA939" s="47"/>
      <c r="AB939" s="47"/>
      <c r="AC939" s="47"/>
      <c r="AD939" s="47"/>
      <c r="AE939" s="47"/>
      <c r="AF939" s="47"/>
      <c r="AG939" s="47"/>
      <c r="AH939" s="47"/>
      <c r="AI939" s="47"/>
    </row>
    <row r="940" spans="1:35" ht="15.75" customHeight="1" x14ac:dyDescent="0.35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  <c r="AA940" s="47"/>
      <c r="AB940" s="47"/>
      <c r="AC940" s="47"/>
      <c r="AD940" s="47"/>
      <c r="AE940" s="47"/>
      <c r="AF940" s="47"/>
      <c r="AG940" s="47"/>
      <c r="AH940" s="47"/>
      <c r="AI940" s="47"/>
    </row>
    <row r="941" spans="1:35" ht="15.75" customHeight="1" x14ac:dyDescent="0.35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  <c r="AA941" s="47"/>
      <c r="AB941" s="47"/>
      <c r="AC941" s="47"/>
      <c r="AD941" s="47"/>
      <c r="AE941" s="47"/>
      <c r="AF941" s="47"/>
      <c r="AG941" s="47"/>
      <c r="AH941" s="47"/>
      <c r="AI941" s="47"/>
    </row>
    <row r="942" spans="1:35" ht="15.75" customHeight="1" x14ac:dyDescent="0.35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  <c r="AA942" s="47"/>
      <c r="AB942" s="47"/>
      <c r="AC942" s="47"/>
      <c r="AD942" s="47"/>
      <c r="AE942" s="47"/>
      <c r="AF942" s="47"/>
      <c r="AG942" s="47"/>
      <c r="AH942" s="47"/>
      <c r="AI942" s="47"/>
    </row>
    <row r="943" spans="1:35" ht="15.75" customHeight="1" x14ac:dyDescent="0.35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  <c r="AA943" s="47"/>
      <c r="AB943" s="47"/>
      <c r="AC943" s="47"/>
      <c r="AD943" s="47"/>
      <c r="AE943" s="47"/>
      <c r="AF943" s="47"/>
      <c r="AG943" s="47"/>
      <c r="AH943" s="47"/>
      <c r="AI943" s="47"/>
    </row>
    <row r="944" spans="1:35" ht="15.75" customHeight="1" x14ac:dyDescent="0.35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  <c r="AA944" s="47"/>
      <c r="AB944" s="47"/>
      <c r="AC944" s="47"/>
      <c r="AD944" s="47"/>
      <c r="AE944" s="47"/>
      <c r="AF944" s="47"/>
      <c r="AG944" s="47"/>
      <c r="AH944" s="47"/>
      <c r="AI944" s="47"/>
    </row>
    <row r="945" spans="1:35" ht="15.75" customHeight="1" x14ac:dyDescent="0.35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  <c r="AA945" s="47"/>
      <c r="AB945" s="47"/>
      <c r="AC945" s="47"/>
      <c r="AD945" s="47"/>
      <c r="AE945" s="47"/>
      <c r="AF945" s="47"/>
      <c r="AG945" s="47"/>
      <c r="AH945" s="47"/>
      <c r="AI945" s="47"/>
    </row>
    <row r="946" spans="1:35" ht="15.75" customHeight="1" x14ac:dyDescent="0.35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  <c r="AA946" s="47"/>
      <c r="AB946" s="47"/>
      <c r="AC946" s="47"/>
      <c r="AD946" s="47"/>
      <c r="AE946" s="47"/>
      <c r="AF946" s="47"/>
      <c r="AG946" s="47"/>
      <c r="AH946" s="47"/>
      <c r="AI946" s="47"/>
    </row>
    <row r="947" spans="1:35" ht="15.75" customHeight="1" x14ac:dyDescent="0.35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  <c r="AA947" s="47"/>
      <c r="AB947" s="47"/>
      <c r="AC947" s="47"/>
      <c r="AD947" s="47"/>
      <c r="AE947" s="47"/>
      <c r="AF947" s="47"/>
      <c r="AG947" s="47"/>
      <c r="AH947" s="47"/>
      <c r="AI947" s="47"/>
    </row>
    <row r="948" spans="1:35" ht="15.75" customHeight="1" x14ac:dyDescent="0.35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  <c r="AA948" s="47"/>
      <c r="AB948" s="47"/>
      <c r="AC948" s="47"/>
      <c r="AD948" s="47"/>
      <c r="AE948" s="47"/>
      <c r="AF948" s="47"/>
      <c r="AG948" s="47"/>
      <c r="AH948" s="47"/>
      <c r="AI948" s="47"/>
    </row>
    <row r="949" spans="1:35" ht="15.75" customHeight="1" x14ac:dyDescent="0.35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  <c r="AA949" s="47"/>
      <c r="AB949" s="47"/>
      <c r="AC949" s="47"/>
      <c r="AD949" s="47"/>
      <c r="AE949" s="47"/>
      <c r="AF949" s="47"/>
      <c r="AG949" s="47"/>
      <c r="AH949" s="47"/>
      <c r="AI949" s="47"/>
    </row>
    <row r="950" spans="1:35" ht="15.75" customHeight="1" x14ac:dyDescent="0.35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  <c r="AA950" s="47"/>
      <c r="AB950" s="47"/>
      <c r="AC950" s="47"/>
      <c r="AD950" s="47"/>
      <c r="AE950" s="47"/>
      <c r="AF950" s="47"/>
      <c r="AG950" s="47"/>
      <c r="AH950" s="47"/>
      <c r="AI950" s="47"/>
    </row>
    <row r="951" spans="1:35" ht="15.75" customHeight="1" x14ac:dyDescent="0.35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  <c r="AA951" s="47"/>
      <c r="AB951" s="47"/>
      <c r="AC951" s="47"/>
      <c r="AD951" s="47"/>
      <c r="AE951" s="47"/>
      <c r="AF951" s="47"/>
      <c r="AG951" s="47"/>
      <c r="AH951" s="47"/>
      <c r="AI951" s="47"/>
    </row>
    <row r="952" spans="1:35" ht="15.75" customHeight="1" x14ac:dyDescent="0.35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  <c r="AA952" s="47"/>
      <c r="AB952" s="47"/>
      <c r="AC952" s="47"/>
      <c r="AD952" s="47"/>
      <c r="AE952" s="47"/>
      <c r="AF952" s="47"/>
      <c r="AG952" s="47"/>
      <c r="AH952" s="47"/>
      <c r="AI952" s="47"/>
    </row>
    <row r="953" spans="1:35" ht="15.75" customHeight="1" x14ac:dyDescent="0.35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  <c r="AA953" s="47"/>
      <c r="AB953" s="47"/>
      <c r="AC953" s="47"/>
      <c r="AD953" s="47"/>
      <c r="AE953" s="47"/>
      <c r="AF953" s="47"/>
      <c r="AG953" s="47"/>
      <c r="AH953" s="47"/>
      <c r="AI953" s="47"/>
    </row>
    <row r="954" spans="1:35" ht="15.75" customHeight="1" x14ac:dyDescent="0.35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  <c r="AA954" s="47"/>
      <c r="AB954" s="47"/>
      <c r="AC954" s="47"/>
      <c r="AD954" s="47"/>
      <c r="AE954" s="47"/>
      <c r="AF954" s="47"/>
      <c r="AG954" s="47"/>
      <c r="AH954" s="47"/>
      <c r="AI954" s="47"/>
    </row>
    <row r="955" spans="1:35" ht="15.75" customHeight="1" x14ac:dyDescent="0.35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  <c r="AA955" s="47"/>
      <c r="AB955" s="47"/>
      <c r="AC955" s="47"/>
      <c r="AD955" s="47"/>
      <c r="AE955" s="47"/>
      <c r="AF955" s="47"/>
      <c r="AG955" s="47"/>
      <c r="AH955" s="47"/>
      <c r="AI955" s="47"/>
    </row>
    <row r="956" spans="1:35" ht="15.75" customHeight="1" x14ac:dyDescent="0.35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  <c r="AA956" s="47"/>
      <c r="AB956" s="47"/>
      <c r="AC956" s="47"/>
      <c r="AD956" s="47"/>
      <c r="AE956" s="47"/>
      <c r="AF956" s="47"/>
      <c r="AG956" s="47"/>
      <c r="AH956" s="47"/>
      <c r="AI956" s="47"/>
    </row>
    <row r="957" spans="1:35" ht="15.75" customHeight="1" x14ac:dyDescent="0.35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  <c r="AA957" s="47"/>
      <c r="AB957" s="47"/>
      <c r="AC957" s="47"/>
      <c r="AD957" s="47"/>
      <c r="AE957" s="47"/>
      <c r="AF957" s="47"/>
      <c r="AG957" s="47"/>
      <c r="AH957" s="47"/>
      <c r="AI957" s="47"/>
    </row>
    <row r="958" spans="1:35" ht="15.75" customHeight="1" x14ac:dyDescent="0.35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  <c r="AA958" s="47"/>
      <c r="AB958" s="47"/>
      <c r="AC958" s="47"/>
      <c r="AD958" s="47"/>
      <c r="AE958" s="47"/>
      <c r="AF958" s="47"/>
      <c r="AG958" s="47"/>
      <c r="AH958" s="47"/>
      <c r="AI958" s="47"/>
    </row>
    <row r="959" spans="1:35" ht="15.75" customHeight="1" x14ac:dyDescent="0.35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  <c r="AA959" s="47"/>
      <c r="AB959" s="47"/>
      <c r="AC959" s="47"/>
      <c r="AD959" s="47"/>
      <c r="AE959" s="47"/>
      <c r="AF959" s="47"/>
      <c r="AG959" s="47"/>
      <c r="AH959" s="47"/>
      <c r="AI959" s="47"/>
    </row>
    <row r="960" spans="1:35" ht="15.75" customHeight="1" x14ac:dyDescent="0.35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  <c r="AA960" s="47"/>
      <c r="AB960" s="47"/>
      <c r="AC960" s="47"/>
      <c r="AD960" s="47"/>
      <c r="AE960" s="47"/>
      <c r="AF960" s="47"/>
      <c r="AG960" s="47"/>
      <c r="AH960" s="47"/>
      <c r="AI960" s="47"/>
    </row>
    <row r="961" spans="1:35" ht="15.75" customHeight="1" x14ac:dyDescent="0.35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  <c r="AA961" s="47"/>
      <c r="AB961" s="47"/>
      <c r="AC961" s="47"/>
      <c r="AD961" s="47"/>
      <c r="AE961" s="47"/>
      <c r="AF961" s="47"/>
      <c r="AG961" s="47"/>
      <c r="AH961" s="47"/>
      <c r="AI961" s="47"/>
    </row>
    <row r="962" spans="1:35" ht="15.75" customHeight="1" x14ac:dyDescent="0.35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  <c r="AA962" s="47"/>
      <c r="AB962" s="47"/>
      <c r="AC962" s="47"/>
      <c r="AD962" s="47"/>
      <c r="AE962" s="47"/>
      <c r="AF962" s="47"/>
      <c r="AG962" s="47"/>
      <c r="AH962" s="47"/>
      <c r="AI962" s="47"/>
    </row>
    <row r="963" spans="1:35" ht="15.75" customHeight="1" x14ac:dyDescent="0.35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  <c r="AA963" s="47"/>
      <c r="AB963" s="47"/>
      <c r="AC963" s="47"/>
      <c r="AD963" s="47"/>
      <c r="AE963" s="47"/>
      <c r="AF963" s="47"/>
      <c r="AG963" s="47"/>
      <c r="AH963" s="47"/>
      <c r="AI963" s="47"/>
    </row>
    <row r="964" spans="1:35" ht="15.75" customHeight="1" x14ac:dyDescent="0.35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  <c r="AA964" s="47"/>
      <c r="AB964" s="47"/>
      <c r="AC964" s="47"/>
      <c r="AD964" s="47"/>
      <c r="AE964" s="47"/>
      <c r="AF964" s="47"/>
      <c r="AG964" s="47"/>
      <c r="AH964" s="47"/>
      <c r="AI964" s="47"/>
    </row>
    <row r="965" spans="1:35" ht="15.75" customHeight="1" x14ac:dyDescent="0.35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  <c r="AA965" s="47"/>
      <c r="AB965" s="47"/>
      <c r="AC965" s="47"/>
      <c r="AD965" s="47"/>
      <c r="AE965" s="47"/>
      <c r="AF965" s="47"/>
      <c r="AG965" s="47"/>
      <c r="AH965" s="47"/>
      <c r="AI965" s="47"/>
    </row>
    <row r="966" spans="1:35" ht="15.75" customHeight="1" x14ac:dyDescent="0.35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  <c r="AA966" s="47"/>
      <c r="AB966" s="47"/>
      <c r="AC966" s="47"/>
      <c r="AD966" s="47"/>
      <c r="AE966" s="47"/>
      <c r="AF966" s="47"/>
      <c r="AG966" s="47"/>
      <c r="AH966" s="47"/>
      <c r="AI966" s="47"/>
    </row>
    <row r="967" spans="1:35" ht="15.75" customHeight="1" x14ac:dyDescent="0.35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  <c r="AA967" s="47"/>
      <c r="AB967" s="47"/>
      <c r="AC967" s="47"/>
      <c r="AD967" s="47"/>
      <c r="AE967" s="47"/>
      <c r="AF967" s="47"/>
      <c r="AG967" s="47"/>
      <c r="AH967" s="47"/>
      <c r="AI967" s="47"/>
    </row>
    <row r="968" spans="1:35" ht="15.75" customHeight="1" x14ac:dyDescent="0.35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  <c r="AA968" s="47"/>
      <c r="AB968" s="47"/>
      <c r="AC968" s="47"/>
      <c r="AD968" s="47"/>
      <c r="AE968" s="47"/>
      <c r="AF968" s="47"/>
      <c r="AG968" s="47"/>
      <c r="AH968" s="47"/>
      <c r="AI968" s="47"/>
    </row>
    <row r="969" spans="1:35" ht="15.75" customHeight="1" x14ac:dyDescent="0.35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  <c r="AA969" s="47"/>
      <c r="AB969" s="47"/>
      <c r="AC969" s="47"/>
      <c r="AD969" s="47"/>
      <c r="AE969" s="47"/>
      <c r="AF969" s="47"/>
      <c r="AG969" s="47"/>
      <c r="AH969" s="47"/>
      <c r="AI969" s="47"/>
    </row>
    <row r="970" spans="1:35" ht="15.75" customHeight="1" x14ac:dyDescent="0.35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  <c r="AA970" s="47"/>
      <c r="AB970" s="47"/>
      <c r="AC970" s="47"/>
      <c r="AD970" s="47"/>
      <c r="AE970" s="47"/>
      <c r="AF970" s="47"/>
      <c r="AG970" s="47"/>
      <c r="AH970" s="47"/>
      <c r="AI970" s="47"/>
    </row>
    <row r="971" spans="1:35" ht="15.75" customHeight="1" x14ac:dyDescent="0.35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  <c r="AA971" s="47"/>
      <c r="AB971" s="47"/>
      <c r="AC971" s="47"/>
      <c r="AD971" s="47"/>
      <c r="AE971" s="47"/>
      <c r="AF971" s="47"/>
      <c r="AG971" s="47"/>
      <c r="AH971" s="47"/>
      <c r="AI971" s="47"/>
    </row>
    <row r="972" spans="1:35" ht="15.75" customHeight="1" x14ac:dyDescent="0.35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  <c r="AA972" s="47"/>
      <c r="AB972" s="47"/>
      <c r="AC972" s="47"/>
      <c r="AD972" s="47"/>
      <c r="AE972" s="47"/>
      <c r="AF972" s="47"/>
      <c r="AG972" s="47"/>
      <c r="AH972" s="47"/>
      <c r="AI972" s="47"/>
    </row>
    <row r="973" spans="1:35" ht="15.75" customHeight="1" x14ac:dyDescent="0.35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  <c r="AA973" s="47"/>
      <c r="AB973" s="47"/>
      <c r="AC973" s="47"/>
      <c r="AD973" s="47"/>
      <c r="AE973" s="47"/>
      <c r="AF973" s="47"/>
      <c r="AG973" s="47"/>
      <c r="AH973" s="47"/>
      <c r="AI973" s="47"/>
    </row>
    <row r="974" spans="1:35" ht="15.75" customHeight="1" x14ac:dyDescent="0.35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  <c r="AA974" s="47"/>
      <c r="AB974" s="47"/>
      <c r="AC974" s="47"/>
      <c r="AD974" s="47"/>
      <c r="AE974" s="47"/>
      <c r="AF974" s="47"/>
      <c r="AG974" s="47"/>
      <c r="AH974" s="47"/>
      <c r="AI974" s="47"/>
    </row>
    <row r="975" spans="1:35" ht="15.75" customHeight="1" x14ac:dyDescent="0.35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  <c r="AA975" s="47"/>
      <c r="AB975" s="47"/>
      <c r="AC975" s="47"/>
      <c r="AD975" s="47"/>
      <c r="AE975" s="47"/>
      <c r="AF975" s="47"/>
      <c r="AG975" s="47"/>
      <c r="AH975" s="47"/>
      <c r="AI975" s="47"/>
    </row>
    <row r="976" spans="1:35" ht="15.75" customHeight="1" x14ac:dyDescent="0.35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  <c r="AA976" s="47"/>
      <c r="AB976" s="47"/>
      <c r="AC976" s="47"/>
      <c r="AD976" s="47"/>
      <c r="AE976" s="47"/>
      <c r="AF976" s="47"/>
      <c r="AG976" s="47"/>
      <c r="AH976" s="47"/>
      <c r="AI976" s="47"/>
    </row>
    <row r="977" spans="1:35" ht="15.75" customHeight="1" x14ac:dyDescent="0.35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  <c r="AA977" s="47"/>
      <c r="AB977" s="47"/>
      <c r="AC977" s="47"/>
      <c r="AD977" s="47"/>
      <c r="AE977" s="47"/>
      <c r="AF977" s="47"/>
      <c r="AG977" s="47"/>
      <c r="AH977" s="47"/>
      <c r="AI977" s="47"/>
    </row>
    <row r="978" spans="1:35" ht="15.75" customHeight="1" x14ac:dyDescent="0.35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  <c r="AA978" s="47"/>
      <c r="AB978" s="47"/>
      <c r="AC978" s="47"/>
      <c r="AD978" s="47"/>
      <c r="AE978" s="47"/>
      <c r="AF978" s="47"/>
      <c r="AG978" s="47"/>
      <c r="AH978" s="47"/>
      <c r="AI978" s="47"/>
    </row>
    <row r="979" spans="1:35" ht="15.75" customHeight="1" x14ac:dyDescent="0.35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  <c r="AA979" s="47"/>
      <c r="AB979" s="47"/>
      <c r="AC979" s="47"/>
      <c r="AD979" s="47"/>
      <c r="AE979" s="47"/>
      <c r="AF979" s="47"/>
      <c r="AG979" s="47"/>
      <c r="AH979" s="47"/>
      <c r="AI979" s="47"/>
    </row>
    <row r="980" spans="1:35" ht="15.75" customHeight="1" x14ac:dyDescent="0.35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  <c r="AA980" s="47"/>
      <c r="AB980" s="47"/>
      <c r="AC980" s="47"/>
      <c r="AD980" s="47"/>
      <c r="AE980" s="47"/>
      <c r="AF980" s="47"/>
      <c r="AG980" s="47"/>
      <c r="AH980" s="47"/>
      <c r="AI980" s="47"/>
    </row>
    <row r="981" spans="1:35" ht="15.75" customHeight="1" x14ac:dyDescent="0.35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  <c r="AA981" s="47"/>
      <c r="AB981" s="47"/>
      <c r="AC981" s="47"/>
      <c r="AD981" s="47"/>
      <c r="AE981" s="47"/>
      <c r="AF981" s="47"/>
      <c r="AG981" s="47"/>
      <c r="AH981" s="47"/>
      <c r="AI981" s="47"/>
    </row>
    <row r="982" spans="1:35" ht="15.75" customHeight="1" x14ac:dyDescent="0.35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  <c r="AA982" s="47"/>
      <c r="AB982" s="47"/>
      <c r="AC982" s="47"/>
      <c r="AD982" s="47"/>
      <c r="AE982" s="47"/>
      <c r="AF982" s="47"/>
      <c r="AG982" s="47"/>
      <c r="AH982" s="47"/>
      <c r="AI982" s="47"/>
    </row>
    <row r="983" spans="1:35" ht="15.75" customHeight="1" x14ac:dyDescent="0.35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  <c r="AA983" s="47"/>
      <c r="AB983" s="47"/>
      <c r="AC983" s="47"/>
      <c r="AD983" s="47"/>
      <c r="AE983" s="47"/>
      <c r="AF983" s="47"/>
      <c r="AG983" s="47"/>
      <c r="AH983" s="47"/>
      <c r="AI983" s="47"/>
    </row>
    <row r="984" spans="1:35" ht="15.75" customHeight="1" x14ac:dyDescent="0.35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  <c r="AA984" s="47"/>
      <c r="AB984" s="47"/>
      <c r="AC984" s="47"/>
      <c r="AD984" s="47"/>
      <c r="AE984" s="47"/>
      <c r="AF984" s="47"/>
      <c r="AG984" s="47"/>
      <c r="AH984" s="47"/>
      <c r="AI984" s="47"/>
    </row>
    <row r="985" spans="1:35" ht="15.75" customHeight="1" x14ac:dyDescent="0.35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  <c r="AA985" s="47"/>
      <c r="AB985" s="47"/>
      <c r="AC985" s="47"/>
      <c r="AD985" s="47"/>
      <c r="AE985" s="47"/>
      <c r="AF985" s="47"/>
      <c r="AG985" s="47"/>
      <c r="AH985" s="47"/>
      <c r="AI985" s="47"/>
    </row>
    <row r="986" spans="1:35" ht="15.75" customHeight="1" x14ac:dyDescent="0.35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  <c r="AA986" s="47"/>
      <c r="AB986" s="47"/>
      <c r="AC986" s="47"/>
      <c r="AD986" s="47"/>
      <c r="AE986" s="47"/>
      <c r="AF986" s="47"/>
      <c r="AG986" s="47"/>
      <c r="AH986" s="47"/>
      <c r="AI986" s="47"/>
    </row>
    <row r="987" spans="1:35" ht="15.75" customHeight="1" x14ac:dyDescent="0.35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  <c r="AA987" s="47"/>
      <c r="AB987" s="47"/>
      <c r="AC987" s="47"/>
      <c r="AD987" s="47"/>
      <c r="AE987" s="47"/>
      <c r="AF987" s="47"/>
      <c r="AG987" s="47"/>
      <c r="AH987" s="47"/>
      <c r="AI987" s="47"/>
    </row>
    <row r="988" spans="1:35" ht="15.75" customHeight="1" x14ac:dyDescent="0.35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  <c r="AA988" s="47"/>
      <c r="AB988" s="47"/>
      <c r="AC988" s="47"/>
      <c r="AD988" s="47"/>
      <c r="AE988" s="47"/>
      <c r="AF988" s="47"/>
      <c r="AG988" s="47"/>
      <c r="AH988" s="47"/>
      <c r="AI988" s="47"/>
    </row>
    <row r="989" spans="1:35" ht="15.75" customHeight="1" x14ac:dyDescent="0.35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  <c r="AA989" s="47"/>
      <c r="AB989" s="47"/>
      <c r="AC989" s="47"/>
      <c r="AD989" s="47"/>
      <c r="AE989" s="47"/>
      <c r="AF989" s="47"/>
      <c r="AG989" s="47"/>
      <c r="AH989" s="47"/>
      <c r="AI989" s="47"/>
    </row>
    <row r="990" spans="1:35" ht="15.75" customHeight="1" x14ac:dyDescent="0.35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  <c r="AA990" s="47"/>
      <c r="AB990" s="47"/>
      <c r="AC990" s="47"/>
      <c r="AD990" s="47"/>
      <c r="AE990" s="47"/>
      <c r="AF990" s="47"/>
      <c r="AG990" s="47"/>
      <c r="AH990" s="47"/>
      <c r="AI990" s="47"/>
    </row>
    <row r="991" spans="1:35" ht="15.75" customHeight="1" x14ac:dyDescent="0.35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  <c r="AA991" s="47"/>
      <c r="AB991" s="47"/>
      <c r="AC991" s="47"/>
      <c r="AD991" s="47"/>
      <c r="AE991" s="47"/>
      <c r="AF991" s="47"/>
      <c r="AG991" s="47"/>
      <c r="AH991" s="47"/>
      <c r="AI991" s="47"/>
    </row>
    <row r="992" spans="1:35" ht="15.75" customHeight="1" x14ac:dyDescent="0.35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  <c r="AA992" s="47"/>
      <c r="AB992" s="47"/>
      <c r="AC992" s="47"/>
      <c r="AD992" s="47"/>
      <c r="AE992" s="47"/>
      <c r="AF992" s="47"/>
      <c r="AG992" s="47"/>
      <c r="AH992" s="47"/>
      <c r="AI992" s="47"/>
    </row>
    <row r="993" spans="1:35" ht="15.75" customHeight="1" x14ac:dyDescent="0.35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  <c r="AA993" s="47"/>
      <c r="AB993" s="47"/>
      <c r="AC993" s="47"/>
      <c r="AD993" s="47"/>
      <c r="AE993" s="47"/>
      <c r="AF993" s="47"/>
      <c r="AG993" s="47"/>
      <c r="AH993" s="47"/>
      <c r="AI993" s="47"/>
    </row>
    <row r="994" spans="1:35" ht="15.75" customHeight="1" x14ac:dyDescent="0.35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  <c r="AA994" s="47"/>
      <c r="AB994" s="47"/>
      <c r="AC994" s="47"/>
      <c r="AD994" s="47"/>
      <c r="AE994" s="47"/>
      <c r="AF994" s="47"/>
      <c r="AG994" s="47"/>
      <c r="AH994" s="47"/>
      <c r="AI994" s="47"/>
    </row>
    <row r="995" spans="1:35" ht="15.75" customHeight="1" x14ac:dyDescent="0.35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  <c r="AA995" s="47"/>
      <c r="AB995" s="47"/>
      <c r="AC995" s="47"/>
      <c r="AD995" s="47"/>
      <c r="AE995" s="47"/>
      <c r="AF995" s="47"/>
      <c r="AG995" s="47"/>
      <c r="AH995" s="47"/>
      <c r="AI995" s="47"/>
    </row>
    <row r="996" spans="1:35" ht="15.75" customHeight="1" x14ac:dyDescent="0.35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  <c r="AA996" s="47"/>
      <c r="AB996" s="47"/>
      <c r="AC996" s="47"/>
      <c r="AD996" s="47"/>
      <c r="AE996" s="47"/>
      <c r="AF996" s="47"/>
      <c r="AG996" s="47"/>
      <c r="AH996" s="47"/>
      <c r="AI996" s="47"/>
    </row>
    <row r="997" spans="1:35" ht="15.75" customHeight="1" x14ac:dyDescent="0.35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  <c r="AA997" s="47"/>
      <c r="AB997" s="47"/>
      <c r="AC997" s="47"/>
      <c r="AD997" s="47"/>
      <c r="AE997" s="47"/>
      <c r="AF997" s="47"/>
      <c r="AG997" s="47"/>
      <c r="AH997" s="47"/>
      <c r="AI997" s="47"/>
    </row>
    <row r="998" spans="1:35" ht="15.75" customHeight="1" x14ac:dyDescent="0.35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  <c r="AA998" s="47"/>
      <c r="AB998" s="47"/>
      <c r="AC998" s="47"/>
      <c r="AD998" s="47"/>
      <c r="AE998" s="47"/>
      <c r="AF998" s="47"/>
      <c r="AG998" s="47"/>
      <c r="AH998" s="47"/>
      <c r="AI998" s="47"/>
    </row>
    <row r="999" spans="1:35" ht="15.75" customHeight="1" x14ac:dyDescent="0.35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  <c r="AA999" s="47"/>
      <c r="AB999" s="47"/>
      <c r="AC999" s="47"/>
      <c r="AD999" s="47"/>
      <c r="AE999" s="47"/>
      <c r="AF999" s="47"/>
      <c r="AG999" s="47"/>
      <c r="AH999" s="47"/>
      <c r="AI999" s="47"/>
    </row>
    <row r="1000" spans="1:35" ht="15.75" customHeight="1" x14ac:dyDescent="0.35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  <c r="AA1000" s="47"/>
      <c r="AB1000" s="47"/>
      <c r="AC1000" s="47"/>
      <c r="AD1000" s="47"/>
      <c r="AE1000" s="47"/>
      <c r="AF1000" s="47"/>
      <c r="AG1000" s="47"/>
      <c r="AH1000" s="47"/>
      <c r="AI1000" s="47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</vt:i4>
      </vt:variant>
    </vt:vector>
  </HeadingPairs>
  <TitlesOfParts>
    <vt:vector size="33" baseType="lpstr">
      <vt:lpstr>About</vt:lpstr>
      <vt:lpstr>Natural gas (pipeline)-Pathways</vt:lpstr>
      <vt:lpstr>Pathways-EPS natural gas</vt:lpstr>
      <vt:lpstr>Electricity-Pathways</vt:lpstr>
      <vt:lpstr>Pathways-EPS electricity</vt:lpstr>
      <vt:lpstr>Pet Coke-Pathways</vt:lpstr>
      <vt:lpstr>Refinery Gas-Pathways</vt:lpstr>
      <vt:lpstr>Petroleum Diesel - Pathways</vt:lpstr>
      <vt:lpstr>Hydrogen-Pathways</vt:lpstr>
      <vt:lpstr>Calcs</vt:lpstr>
      <vt:lpstr>Global Eff Intel cement</vt:lpstr>
      <vt:lpstr>Cement start year</vt:lpstr>
      <vt:lpstr>Cement to 2050</vt:lpstr>
      <vt:lpstr>Waste</vt:lpstr>
      <vt:lpstr>Non-energy fuel inputs</vt:lpstr>
      <vt:lpstr>About state downscaling</vt:lpstr>
      <vt:lpstr>Refineries</vt:lpstr>
      <vt:lpstr>Scaling Parameters</vt:lpstr>
      <vt:lpstr>Pipelines &amp; Military</vt:lpstr>
      <vt:lpstr>AEO Table 73</vt:lpstr>
      <vt:lpstr>Data</vt:lpstr>
      <vt:lpstr>EIA Calif. Table CT6. Industry</vt:lpstr>
      <vt:lpstr>BIFUbC-electricity</vt:lpstr>
      <vt:lpstr>BIFUbC-coal</vt:lpstr>
      <vt:lpstr>BIFUbC-heavy-or-residual-oil</vt:lpstr>
      <vt:lpstr>BIFUbC-LPG-propane-or-butane</vt:lpstr>
      <vt:lpstr>BIFUbC-natural-gas</vt:lpstr>
      <vt:lpstr>BIFUbC-biomass</vt:lpstr>
      <vt:lpstr>BIFUbC-petroleum-diesel</vt:lpstr>
      <vt:lpstr>BIFUbC-heat</vt:lpstr>
      <vt:lpstr>BIFUbC-crude-oil</vt:lpstr>
      <vt:lpstr>BIFUbC-hydrogen</vt:lpstr>
      <vt:lpstr>gal_per_barrel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Chris Busch</cp:lastModifiedBy>
  <dcterms:created xsi:type="dcterms:W3CDTF">2014-03-20T21:01:41Z</dcterms:created>
  <dcterms:modified xsi:type="dcterms:W3CDTF">2020-12-17T19:11:01Z</dcterms:modified>
</cp:coreProperties>
</file>